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05" windowWidth="8205" windowHeight="6105" activeTab="3"/>
  </bookViews>
  <sheets>
    <sheet name="data" sheetId="5" r:id="rId1"/>
    <sheet name="lumtax" sheetId="6" r:id="rId2"/>
    <sheet name="logtax" sheetId="8" r:id="rId3"/>
    <sheet name="trans" sheetId="3" r:id="rId4"/>
    <sheet name="lumberflow" sheetId="9" r:id="rId5"/>
    <sheet name="logflow" sheetId="10" r:id="rId6"/>
  </sheets>
  <definedNames>
    <definedName name="adjust">trans!$J$48</definedName>
  </definedNames>
  <calcPr calcId="145621"/>
</workbook>
</file>

<file path=xl/calcChain.xml><?xml version="1.0" encoding="utf-8"?>
<calcChain xmlns="http://schemas.openxmlformats.org/spreadsheetml/2006/main">
  <c r="L23" i="5" l="1"/>
  <c r="K23" i="5"/>
  <c r="D23" i="5"/>
  <c r="K69" i="3" l="1"/>
  <c r="K93" i="3" s="1"/>
  <c r="I69" i="3"/>
  <c r="K62" i="3"/>
  <c r="I62" i="3"/>
  <c r="K61" i="3"/>
  <c r="K85" i="3" s="1"/>
  <c r="I61" i="3"/>
  <c r="K52" i="3"/>
  <c r="K76" i="3" s="1"/>
  <c r="I52" i="3"/>
  <c r="E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K60" i="3"/>
  <c r="B51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U93" i="3"/>
  <c r="S93" i="3"/>
  <c r="R93" i="3"/>
  <c r="Q93" i="3"/>
  <c r="P93" i="3"/>
  <c r="O93" i="3"/>
  <c r="N93" i="3"/>
  <c r="M93" i="3"/>
  <c r="L93" i="3"/>
  <c r="J93" i="3"/>
  <c r="I93" i="3"/>
  <c r="H93" i="3"/>
  <c r="G93" i="3"/>
  <c r="F93" i="3"/>
  <c r="E93" i="3"/>
  <c r="D93" i="3"/>
  <c r="C93" i="3"/>
  <c r="B93" i="3"/>
  <c r="U92" i="3"/>
  <c r="T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U91" i="3"/>
  <c r="T91" i="3"/>
  <c r="S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U90" i="3"/>
  <c r="T90" i="3"/>
  <c r="S90" i="3"/>
  <c r="R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U89" i="3"/>
  <c r="T89" i="3"/>
  <c r="S89" i="3"/>
  <c r="R89" i="3"/>
  <c r="Q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U88" i="3"/>
  <c r="T88" i="3"/>
  <c r="S88" i="3"/>
  <c r="R88" i="3"/>
  <c r="Q88" i="3"/>
  <c r="P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U87" i="3"/>
  <c r="T87" i="3"/>
  <c r="S87" i="3"/>
  <c r="R87" i="3"/>
  <c r="Q87" i="3"/>
  <c r="P87" i="3"/>
  <c r="O87" i="3"/>
  <c r="M87" i="3"/>
  <c r="L87" i="3"/>
  <c r="K87" i="3"/>
  <c r="J87" i="3"/>
  <c r="I87" i="3"/>
  <c r="H87" i="3"/>
  <c r="G87" i="3"/>
  <c r="F87" i="3"/>
  <c r="E87" i="3"/>
  <c r="D87" i="3"/>
  <c r="C87" i="3"/>
  <c r="B87" i="3"/>
  <c r="U86" i="3"/>
  <c r="T86" i="3"/>
  <c r="S86" i="3"/>
  <c r="R86" i="3"/>
  <c r="Q86" i="3"/>
  <c r="P86" i="3"/>
  <c r="O86" i="3"/>
  <c r="N86" i="3"/>
  <c r="L86" i="3"/>
  <c r="K86" i="3"/>
  <c r="J86" i="3"/>
  <c r="I86" i="3"/>
  <c r="H86" i="3"/>
  <c r="G86" i="3"/>
  <c r="F86" i="3"/>
  <c r="E86" i="3"/>
  <c r="D86" i="3"/>
  <c r="C86" i="3"/>
  <c r="B86" i="3"/>
  <c r="U85" i="3"/>
  <c r="T85" i="3"/>
  <c r="S85" i="3"/>
  <c r="R85" i="3"/>
  <c r="Q85" i="3"/>
  <c r="P85" i="3"/>
  <c r="O85" i="3"/>
  <c r="N85" i="3"/>
  <c r="M85" i="3"/>
  <c r="J85" i="3"/>
  <c r="I85" i="3"/>
  <c r="H85" i="3"/>
  <c r="G85" i="3"/>
  <c r="F85" i="3"/>
  <c r="E85" i="3"/>
  <c r="D85" i="3"/>
  <c r="C85" i="3"/>
  <c r="B85" i="3"/>
  <c r="U84" i="3"/>
  <c r="T84" i="3"/>
  <c r="S84" i="3"/>
  <c r="R84" i="3"/>
  <c r="Q84" i="3"/>
  <c r="P84" i="3"/>
  <c r="O84" i="3"/>
  <c r="N84" i="3"/>
  <c r="M84" i="3"/>
  <c r="L84" i="3"/>
  <c r="J84" i="3"/>
  <c r="I84" i="3"/>
  <c r="H84" i="3"/>
  <c r="G84" i="3"/>
  <c r="F84" i="3"/>
  <c r="E84" i="3"/>
  <c r="D84" i="3"/>
  <c r="C84" i="3"/>
  <c r="B84" i="3"/>
  <c r="U83" i="3"/>
  <c r="T83" i="3"/>
  <c r="S83" i="3"/>
  <c r="R83" i="3"/>
  <c r="Q83" i="3"/>
  <c r="P83" i="3"/>
  <c r="O83" i="3"/>
  <c r="N83" i="3"/>
  <c r="M83" i="3"/>
  <c r="L83" i="3"/>
  <c r="K83" i="3"/>
  <c r="I83" i="3"/>
  <c r="H83" i="3"/>
  <c r="G83" i="3"/>
  <c r="F83" i="3"/>
  <c r="E83" i="3"/>
  <c r="D83" i="3"/>
  <c r="C83" i="3"/>
  <c r="B83" i="3"/>
  <c r="U82" i="3"/>
  <c r="T82" i="3"/>
  <c r="S82" i="3"/>
  <c r="R82" i="3"/>
  <c r="Q82" i="3"/>
  <c r="P82" i="3"/>
  <c r="O82" i="3"/>
  <c r="N82" i="3"/>
  <c r="M82" i="3"/>
  <c r="L82" i="3"/>
  <c r="K82" i="3"/>
  <c r="J82" i="3"/>
  <c r="H82" i="3"/>
  <c r="G82" i="3"/>
  <c r="F82" i="3"/>
  <c r="E82" i="3"/>
  <c r="D82" i="3"/>
  <c r="C82" i="3"/>
  <c r="B82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G81" i="3"/>
  <c r="F81" i="3"/>
  <c r="E81" i="3"/>
  <c r="D81" i="3"/>
  <c r="C81" i="3"/>
  <c r="B81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F80" i="3"/>
  <c r="E80" i="3"/>
  <c r="D80" i="3"/>
  <c r="C80" i="3"/>
  <c r="B80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E79" i="3"/>
  <c r="D79" i="3"/>
  <c r="C79" i="3"/>
  <c r="B79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D78" i="3"/>
  <c r="C78" i="3"/>
  <c r="B78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C77" i="3"/>
  <c r="B77" i="3"/>
  <c r="U76" i="3"/>
  <c r="T76" i="3"/>
  <c r="S76" i="3"/>
  <c r="R76" i="3"/>
  <c r="Q76" i="3"/>
  <c r="P76" i="3"/>
  <c r="O76" i="3"/>
  <c r="N76" i="3"/>
  <c r="M76" i="3"/>
  <c r="L76" i="3"/>
  <c r="J76" i="3"/>
  <c r="I76" i="3"/>
  <c r="H76" i="3"/>
  <c r="G76" i="3"/>
  <c r="F76" i="3"/>
  <c r="E76" i="3"/>
  <c r="D76" i="3"/>
  <c r="B76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S70" i="3"/>
  <c r="R70" i="3"/>
  <c r="R69" i="3"/>
  <c r="R68" i="3"/>
  <c r="S67" i="3"/>
  <c r="S66" i="3"/>
  <c r="R66" i="3"/>
  <c r="T65" i="3"/>
  <c r="S65" i="3"/>
  <c r="R65" i="3"/>
  <c r="T64" i="3"/>
  <c r="S64" i="3"/>
  <c r="R64" i="3"/>
  <c r="S62" i="3"/>
  <c r="L62" i="3"/>
  <c r="G55" i="3"/>
  <c r="T54" i="3"/>
  <c r="G54" i="3"/>
  <c r="F54" i="3"/>
  <c r="T52" i="3"/>
  <c r="R51" i="3"/>
  <c r="C23" i="5"/>
  <c r="U46" i="3"/>
  <c r="U70" i="3"/>
  <c r="U94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U45" i="3"/>
  <c r="T45" i="3"/>
  <c r="T69" i="3"/>
  <c r="T93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U44" i="3"/>
  <c r="T44" i="3"/>
  <c r="S44" i="3"/>
  <c r="S68" i="3"/>
  <c r="S92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U43" i="3"/>
  <c r="T43" i="3"/>
  <c r="S43" i="3"/>
  <c r="R43" i="3"/>
  <c r="R67" i="3"/>
  <c r="R91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U42" i="3"/>
  <c r="T42" i="3"/>
  <c r="S42" i="3"/>
  <c r="R42" i="3"/>
  <c r="Q42" i="3"/>
  <c r="Q66" i="3"/>
  <c r="Q90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U41" i="3"/>
  <c r="T41" i="3"/>
  <c r="S41" i="3"/>
  <c r="R41" i="3"/>
  <c r="Q41" i="3"/>
  <c r="P41" i="3"/>
  <c r="P65" i="3"/>
  <c r="P89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U40" i="3"/>
  <c r="T40" i="3"/>
  <c r="S40" i="3"/>
  <c r="R40" i="3"/>
  <c r="Q40" i="3"/>
  <c r="P40" i="3"/>
  <c r="O40" i="3"/>
  <c r="O64" i="3"/>
  <c r="O88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U39" i="3"/>
  <c r="T39" i="3"/>
  <c r="S39" i="3"/>
  <c r="R39" i="3"/>
  <c r="Q39" i="3"/>
  <c r="P39" i="3"/>
  <c r="O39" i="3"/>
  <c r="N39" i="3"/>
  <c r="N63" i="3"/>
  <c r="N87" i="3"/>
  <c r="M39" i="3"/>
  <c r="L39" i="3"/>
  <c r="K39" i="3"/>
  <c r="J39" i="3"/>
  <c r="I39" i="3"/>
  <c r="H39" i="3"/>
  <c r="G39" i="3"/>
  <c r="F39" i="3"/>
  <c r="E39" i="3"/>
  <c r="D39" i="3"/>
  <c r="C39" i="3"/>
  <c r="B39" i="3"/>
  <c r="U38" i="3"/>
  <c r="T38" i="3"/>
  <c r="S38" i="3"/>
  <c r="R38" i="3"/>
  <c r="Q38" i="3"/>
  <c r="P38" i="3"/>
  <c r="O38" i="3"/>
  <c r="N38" i="3"/>
  <c r="M38" i="3"/>
  <c r="M62" i="3"/>
  <c r="M86" i="3"/>
  <c r="L38" i="3"/>
  <c r="K38" i="3"/>
  <c r="J38" i="3"/>
  <c r="I38" i="3"/>
  <c r="H38" i="3"/>
  <c r="G38" i="3"/>
  <c r="F38" i="3"/>
  <c r="E38" i="3"/>
  <c r="D38" i="3"/>
  <c r="C38" i="3"/>
  <c r="B38" i="3"/>
  <c r="U37" i="3"/>
  <c r="T37" i="3"/>
  <c r="S37" i="3"/>
  <c r="R37" i="3"/>
  <c r="Q37" i="3"/>
  <c r="P37" i="3"/>
  <c r="O37" i="3"/>
  <c r="N37" i="3"/>
  <c r="M37" i="3"/>
  <c r="L37" i="3"/>
  <c r="L61" i="3"/>
  <c r="L85" i="3"/>
  <c r="K37" i="3"/>
  <c r="J37" i="3"/>
  <c r="I37" i="3"/>
  <c r="H37" i="3"/>
  <c r="G37" i="3"/>
  <c r="F37" i="3"/>
  <c r="E37" i="3"/>
  <c r="D37" i="3"/>
  <c r="C37" i="3"/>
  <c r="B37" i="3"/>
  <c r="U36" i="3"/>
  <c r="T36" i="3"/>
  <c r="S36" i="3"/>
  <c r="R36" i="3"/>
  <c r="Q36" i="3"/>
  <c r="P36" i="3"/>
  <c r="O36" i="3"/>
  <c r="N36" i="3"/>
  <c r="M36" i="3"/>
  <c r="L36" i="3"/>
  <c r="K36" i="3"/>
  <c r="K84" i="3"/>
  <c r="J36" i="3"/>
  <c r="I36" i="3"/>
  <c r="H36" i="3"/>
  <c r="G36" i="3"/>
  <c r="F36" i="3"/>
  <c r="E36" i="3"/>
  <c r="D36" i="3"/>
  <c r="C36" i="3"/>
  <c r="B36" i="3"/>
  <c r="U35" i="3"/>
  <c r="T35" i="3"/>
  <c r="S35" i="3"/>
  <c r="R35" i="3"/>
  <c r="Q35" i="3"/>
  <c r="P35" i="3"/>
  <c r="O35" i="3"/>
  <c r="N35" i="3"/>
  <c r="M35" i="3"/>
  <c r="L35" i="3"/>
  <c r="K35" i="3"/>
  <c r="J35" i="3"/>
  <c r="J59" i="3"/>
  <c r="J83" i="3"/>
  <c r="I35" i="3"/>
  <c r="H35" i="3"/>
  <c r="G35" i="3"/>
  <c r="F35" i="3"/>
  <c r="E35" i="3"/>
  <c r="D35" i="3"/>
  <c r="C35" i="3"/>
  <c r="B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I58" i="3"/>
  <c r="I82" i="3"/>
  <c r="H34" i="3"/>
  <c r="G34" i="3"/>
  <c r="F34" i="3"/>
  <c r="E34" i="3"/>
  <c r="D34" i="3"/>
  <c r="C34" i="3"/>
  <c r="B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H57" i="3"/>
  <c r="H81" i="3"/>
  <c r="G33" i="3"/>
  <c r="F33" i="3"/>
  <c r="E33" i="3"/>
  <c r="D33" i="3"/>
  <c r="C33" i="3"/>
  <c r="B3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G56" i="3"/>
  <c r="G80" i="3"/>
  <c r="F32" i="3"/>
  <c r="E32" i="3"/>
  <c r="D32" i="3"/>
  <c r="C32" i="3"/>
  <c r="B32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F55" i="3"/>
  <c r="F79" i="3"/>
  <c r="E31" i="3"/>
  <c r="D31" i="3"/>
  <c r="C31" i="3"/>
  <c r="B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E54" i="3"/>
  <c r="E78" i="3"/>
  <c r="D30" i="3"/>
  <c r="C30" i="3"/>
  <c r="B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D53" i="3"/>
  <c r="D77" i="3"/>
  <c r="C29" i="3"/>
  <c r="B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C52" i="3"/>
  <c r="C76" i="3"/>
  <c r="B28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</calcChain>
</file>

<file path=xl/sharedStrings.xml><?xml version="1.0" encoding="utf-8"?>
<sst xmlns="http://schemas.openxmlformats.org/spreadsheetml/2006/main" count="432" uniqueCount="76">
  <si>
    <t>ROE</t>
  </si>
  <si>
    <t>usw</t>
  </si>
  <si>
    <t>bci</t>
  </si>
  <si>
    <t>bcc</t>
  </si>
  <si>
    <t>AAC growth</t>
  </si>
  <si>
    <t>Price elasticity of lumber demand</t>
  </si>
  <si>
    <t>Base harvest or AAC</t>
  </si>
  <si>
    <t>Income elasticity of lumber demand</t>
  </si>
  <si>
    <t>Base year lumber price</t>
  </si>
  <si>
    <t>Base year log costs</t>
  </si>
  <si>
    <t>Base year lumber consumption</t>
  </si>
  <si>
    <t>Base year domestic lumber production</t>
  </si>
  <si>
    <t>Average rate of GDP growth</t>
  </si>
  <si>
    <t>Base year lumber manufacturing cost</t>
  </si>
  <si>
    <t>Japan</t>
  </si>
  <si>
    <t>US North</t>
  </si>
  <si>
    <t>US South</t>
  </si>
  <si>
    <t>US West</t>
  </si>
  <si>
    <t>BC Interior</t>
  </si>
  <si>
    <t>BC Coast</t>
  </si>
  <si>
    <t>Alberta</t>
  </si>
  <si>
    <t>Atlantic Canada</t>
  </si>
  <si>
    <t>New Zealand</t>
  </si>
  <si>
    <t>Rest of Canada</t>
  </si>
  <si>
    <t>Australia</t>
  </si>
  <si>
    <t>Chile</t>
  </si>
  <si>
    <t>Sweden</t>
  </si>
  <si>
    <t>Finland</t>
  </si>
  <si>
    <t>Russia</t>
  </si>
  <si>
    <t>Rest of Europe</t>
  </si>
  <si>
    <t>Rest of World</t>
  </si>
  <si>
    <t>Rest of Latin America</t>
  </si>
  <si>
    <t>epy</t>
  </si>
  <si>
    <t>emy</t>
  </si>
  <si>
    <t>py0</t>
  </si>
  <si>
    <t>px0</t>
  </si>
  <si>
    <t>qyd0</t>
  </si>
  <si>
    <t>qyp0</t>
  </si>
  <si>
    <t>cy</t>
  </si>
  <si>
    <t>dY</t>
  </si>
  <si>
    <t>jap</t>
  </si>
  <si>
    <t>usn</t>
  </si>
  <si>
    <t>uss</t>
  </si>
  <si>
    <t>al</t>
  </si>
  <si>
    <t>ac</t>
  </si>
  <si>
    <t>roc</t>
  </si>
  <si>
    <t>nz</t>
  </si>
  <si>
    <t>aus</t>
  </si>
  <si>
    <t>chl</t>
  </si>
  <si>
    <t>swe</t>
  </si>
  <si>
    <t>fin</t>
  </si>
  <si>
    <t>rus</t>
  </si>
  <si>
    <t>rola</t>
  </si>
  <si>
    <t>roa</t>
  </si>
  <si>
    <t>row</t>
  </si>
  <si>
    <t>China</t>
  </si>
  <si>
    <t>chn</t>
  </si>
  <si>
    <t>Russian Fed</t>
  </si>
  <si>
    <t>Rest LA</t>
  </si>
  <si>
    <t>Rest Europe</t>
  </si>
  <si>
    <t>Rest Asia</t>
  </si>
  <si>
    <t>ROW</t>
  </si>
  <si>
    <t>Rest of Asia</t>
  </si>
  <si>
    <r>
      <t>Base year industrial roundwood (conifer, wir) production ('000s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</si>
  <si>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Industrial coniferous roundwood recovery from harvest</t>
  </si>
  <si>
    <t>hfac</t>
  </si>
  <si>
    <t>Rate of lumber recovery from industrial roundwood</t>
  </si>
  <si>
    <t>lumfac</t>
  </si>
  <si>
    <t>aac</t>
  </si>
  <si>
    <t>AACgro</t>
  </si>
  <si>
    <t>qxd0</t>
  </si>
  <si>
    <t xml:space="preserve"> VALUES ($ PER CUBIC METER)</t>
  </si>
  <si>
    <t>LOG TRANSPORTATION COSTS IN MODEL</t>
  </si>
  <si>
    <t xml:space="preserve"> </t>
  </si>
  <si>
    <t>ADJUSTEDED LOG TRANSPORTATION COSTS AMONG REGIONS</t>
  </si>
  <si>
    <t>LUMBER TRANSPORTATION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</si>
</sst>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#,##0.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.5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5" fontId="0" fillId="0" borderId="0" xfId="1" applyNumberFormat="1" applyFont="1"/>
    <xf numFmtId="164" fontId="0" fillId="0" borderId="0" xfId="1" applyNumberFormat="1" applyFont="1"/>
    <xf numFmtId="0" fontId="2" fillId="0" borderId="0" xfId="0" applyFont="1"/>
    <xf numFmtId="166" fontId="0" fillId="0" borderId="0" xfId="0" applyNumberFormat="1"/>
    <xf numFmtId="1" fontId="0" fillId="0" borderId="0" xfId="0" applyNumberFormat="1"/>
    <xf numFmtId="1" fontId="0" fillId="0" borderId="0" xfId="1" applyNumberFormat="1" applyFont="1"/>
    <xf numFmtId="1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right"/>
    </xf>
    <xf numFmtId="3" fontId="0" fillId="0" borderId="0" xfId="0" applyNumberFormat="1"/>
    <xf numFmtId="3" fontId="0" fillId="0" borderId="0" xfId="0" applyNumberFormat="1" applyFill="1"/>
    <xf numFmtId="2" fontId="0" fillId="2" borderId="0" xfId="0" applyNumberFormat="1" applyFill="1"/>
    <xf numFmtId="1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169" fontId="0" fillId="0" borderId="0" xfId="0" applyNumberFormat="1"/>
    <xf numFmtId="3" fontId="4" fillId="0" borderId="0" xfId="0" applyNumberFormat="1" applyFont="1"/>
    <xf numFmtId="165" fontId="8" fillId="0" borderId="0" xfId="1" applyNumberFormat="1" applyFont="1" applyBorder="1" applyAlignment="1">
      <alignment horizontal="center"/>
    </xf>
    <xf numFmtId="165" fontId="9" fillId="0" borderId="0" xfId="1" applyNumberFormat="1" applyFont="1"/>
    <xf numFmtId="168" fontId="9" fillId="0" borderId="0" xfId="1" applyNumberFormat="1" applyFont="1"/>
    <xf numFmtId="167" fontId="9" fillId="0" borderId="0" xfId="0" applyNumberFormat="1" applyFont="1"/>
    <xf numFmtId="0" fontId="9" fillId="0" borderId="0" xfId="0" applyFont="1" applyAlignment="1">
      <alignment horizontal="right"/>
    </xf>
    <xf numFmtId="37" fontId="9" fillId="0" borderId="0" xfId="1" applyNumberFormat="1" applyFont="1"/>
    <xf numFmtId="3" fontId="9" fillId="0" borderId="0" xfId="0" applyNumberFormat="1" applyFont="1" applyFill="1"/>
    <xf numFmtId="169" fontId="9" fillId="0" borderId="0" xfId="0" applyNumberFormat="1" applyFont="1"/>
    <xf numFmtId="0" fontId="9" fillId="0" borderId="0" xfId="0" applyFont="1"/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37" fontId="9" fillId="0" borderId="0" xfId="1" applyNumberFormat="1" applyFont="1" applyFill="1"/>
    <xf numFmtId="165" fontId="9" fillId="0" borderId="0" xfId="0" applyNumberFormat="1" applyFont="1"/>
    <xf numFmtId="166" fontId="9" fillId="0" borderId="0" xfId="0" applyNumberFormat="1" applyFont="1"/>
    <xf numFmtId="0" fontId="6" fillId="0" borderId="0" xfId="0" applyFont="1" applyFill="1"/>
    <xf numFmtId="0" fontId="0" fillId="0" borderId="0" xfId="0" applyFill="1"/>
    <xf numFmtId="166" fontId="0" fillId="0" borderId="0" xfId="0" applyNumberForma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3" fontId="0" fillId="0" borderId="0" xfId="1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2" fontId="8" fillId="0" borderId="0" xfId="1" applyNumberFormat="1" applyFont="1" applyBorder="1" applyAlignment="1">
      <alignment horizontal="center" wrapText="1"/>
    </xf>
    <xf numFmtId="2" fontId="8" fillId="0" borderId="0" xfId="1" applyNumberFormat="1" applyFont="1" applyBorder="1" applyAlignment="1">
      <alignment horizontal="center"/>
    </xf>
    <xf numFmtId="164" fontId="9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64"/>
  <sheetViews>
    <sheetView topLeftCell="B1" workbookViewId="0">
      <selection activeCell="P1" sqref="P1:W1048576"/>
    </sheetView>
  </sheetViews>
  <sheetFormatPr defaultRowHeight="12.75" x14ac:dyDescent="0.2"/>
  <cols>
    <col min="1" max="1" width="19.140625" bestFit="1" customWidth="1"/>
    <col min="2" max="2" width="9" customWidth="1"/>
    <col min="3" max="3" width="15" bestFit="1" customWidth="1"/>
    <col min="4" max="4" width="13.85546875" customWidth="1"/>
    <col min="5" max="5" width="15" customWidth="1"/>
    <col min="6" max="6" width="12.140625" customWidth="1"/>
    <col min="7" max="7" width="14.28515625" customWidth="1"/>
    <col min="8" max="9" width="11.28515625" customWidth="1"/>
    <col min="10" max="10" width="11.42578125" bestFit="1" customWidth="1"/>
    <col min="11" max="11" width="11.5703125" customWidth="1"/>
    <col min="12" max="12" width="11.42578125" customWidth="1"/>
    <col min="13" max="13" width="10.7109375" bestFit="1" customWidth="1"/>
    <col min="14" max="14" width="13.42578125" bestFit="1" customWidth="1"/>
    <col min="15" max="15" width="12.7109375" bestFit="1" customWidth="1"/>
    <col min="16" max="16" width="13.7109375" bestFit="1" customWidth="1"/>
    <col min="17" max="17" width="12.7109375" bestFit="1" customWidth="1"/>
    <col min="18" max="18" width="10.7109375" customWidth="1"/>
    <col min="20" max="20" width="10.42578125" bestFit="1" customWidth="1"/>
  </cols>
  <sheetData>
    <row r="1" spans="1:25" s="6" customFormat="1" ht="78" x14ac:dyDescent="0.2">
      <c r="C1" s="16" t="s">
        <v>6</v>
      </c>
      <c r="D1" s="17" t="s">
        <v>63</v>
      </c>
      <c r="E1" s="17" t="s">
        <v>64</v>
      </c>
      <c r="F1" s="17" t="s">
        <v>66</v>
      </c>
      <c r="G1" s="16" t="s">
        <v>5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4</v>
      </c>
      <c r="P1" s="18"/>
      <c r="R1" s="17"/>
      <c r="S1" s="17"/>
      <c r="T1" s="17"/>
      <c r="U1" s="16"/>
      <c r="V1" s="18"/>
      <c r="W1" s="17"/>
    </row>
    <row r="2" spans="1:25" s="6" customFormat="1" x14ac:dyDescent="0.2">
      <c r="C2" s="17" t="s">
        <v>68</v>
      </c>
      <c r="D2" s="17" t="s">
        <v>70</v>
      </c>
      <c r="E2" s="17" t="s">
        <v>65</v>
      </c>
      <c r="F2" s="17" t="s">
        <v>67</v>
      </c>
      <c r="G2" s="16" t="s">
        <v>32</v>
      </c>
      <c r="H2" s="16" t="s">
        <v>33</v>
      </c>
      <c r="I2" s="16" t="s">
        <v>34</v>
      </c>
      <c r="J2" s="16" t="s">
        <v>35</v>
      </c>
      <c r="K2" s="16" t="s">
        <v>36</v>
      </c>
      <c r="L2" s="16" t="s">
        <v>37</v>
      </c>
      <c r="M2" s="16" t="s">
        <v>39</v>
      </c>
      <c r="N2" s="16" t="s">
        <v>38</v>
      </c>
      <c r="O2" s="17" t="s">
        <v>69</v>
      </c>
      <c r="P2" s="18"/>
      <c r="R2" s="16"/>
      <c r="S2" s="16"/>
      <c r="T2" s="16"/>
      <c r="U2" s="16"/>
      <c r="V2" s="18"/>
      <c r="W2" s="17"/>
    </row>
    <row r="3" spans="1:25" ht="15" x14ac:dyDescent="0.25">
      <c r="A3" s="4" t="s">
        <v>24</v>
      </c>
      <c r="B3" s="4" t="s">
        <v>47</v>
      </c>
      <c r="C3" s="28">
        <v>29788</v>
      </c>
      <c r="D3" s="27">
        <v>14498</v>
      </c>
      <c r="E3" s="29">
        <f>1.005*D3/C3</f>
        <v>0.4891395864106351</v>
      </c>
      <c r="F3" s="30">
        <v>0.34671726158919136</v>
      </c>
      <c r="G3" s="31">
        <v>-0.16</v>
      </c>
      <c r="H3" s="31">
        <v>0.32</v>
      </c>
      <c r="I3" s="32">
        <v>225973</v>
      </c>
      <c r="J3" s="33">
        <v>140000</v>
      </c>
      <c r="K3" s="28">
        <v>5171.098</v>
      </c>
      <c r="L3" s="28">
        <v>4602.7430000000004</v>
      </c>
      <c r="M3" s="31">
        <v>2.7400000000000001E-2</v>
      </c>
      <c r="N3" s="33">
        <v>200000</v>
      </c>
      <c r="O3" s="31">
        <v>3.1E-2</v>
      </c>
      <c r="P3" s="28"/>
      <c r="Q3" s="34"/>
      <c r="R3" s="35"/>
      <c r="S3" s="36"/>
      <c r="T3" s="28"/>
      <c r="U3" s="31"/>
      <c r="V3" s="35"/>
      <c r="W3" s="30"/>
      <c r="X3" s="35"/>
      <c r="Y3" s="35"/>
    </row>
    <row r="4" spans="1:25" ht="15" x14ac:dyDescent="0.25">
      <c r="A4" s="4" t="s">
        <v>19</v>
      </c>
      <c r="B4" s="4" t="s">
        <v>3</v>
      </c>
      <c r="C4" s="28">
        <v>25600</v>
      </c>
      <c r="D4" s="27">
        <v>15393</v>
      </c>
      <c r="E4" s="29">
        <f>1.005*D4/C4</f>
        <v>0.60429550781249997</v>
      </c>
      <c r="F4" s="30">
        <v>0.39550890376198206</v>
      </c>
      <c r="G4" s="31">
        <v>-0.16</v>
      </c>
      <c r="H4" s="31">
        <v>0.32</v>
      </c>
      <c r="I4" s="32">
        <v>204329</v>
      </c>
      <c r="J4" s="33">
        <v>107000</v>
      </c>
      <c r="K4" s="28">
        <v>1837.3829385083716</v>
      </c>
      <c r="L4" s="28">
        <v>4602.9859623435941</v>
      </c>
      <c r="M4" s="31">
        <v>2.3699999999999999E-2</v>
      </c>
      <c r="N4" s="33">
        <v>180000</v>
      </c>
      <c r="O4" s="31">
        <v>1.4999999999999999E-2</v>
      </c>
      <c r="P4" s="28"/>
      <c r="Q4" s="34"/>
      <c r="R4" s="31"/>
      <c r="S4" s="36"/>
      <c r="T4" s="28"/>
      <c r="U4" s="31"/>
      <c r="V4" s="35"/>
      <c r="W4" s="30"/>
      <c r="X4" s="35"/>
      <c r="Y4" s="35"/>
    </row>
    <row r="5" spans="1:25" ht="12.75" customHeight="1" x14ac:dyDescent="0.25">
      <c r="A5" s="4" t="s">
        <v>18</v>
      </c>
      <c r="B5" s="4" t="s">
        <v>2</v>
      </c>
      <c r="C5" s="28">
        <v>62246</v>
      </c>
      <c r="D5" s="27">
        <v>45245</v>
      </c>
      <c r="E5" s="29">
        <f t="shared" ref="E5:E22" si="0">1.005*D5/C5</f>
        <v>0.7305083860810333</v>
      </c>
      <c r="F5" s="30">
        <v>0.36599999999999999</v>
      </c>
      <c r="G5" s="31">
        <v>-0.16</v>
      </c>
      <c r="H5" s="31">
        <v>0.32</v>
      </c>
      <c r="I5" s="32">
        <v>195069.94143189251</v>
      </c>
      <c r="J5" s="33">
        <v>102000</v>
      </c>
      <c r="K5" s="28">
        <v>487.52610433133106</v>
      </c>
      <c r="L5" s="28">
        <v>16528.919570613765</v>
      </c>
      <c r="M5" s="31">
        <v>2.3699999999999999E-2</v>
      </c>
      <c r="N5" s="33">
        <v>175000</v>
      </c>
      <c r="O5" s="31">
        <v>0</v>
      </c>
      <c r="P5" s="28"/>
      <c r="Q5" s="34"/>
      <c r="R5" s="31"/>
      <c r="S5" s="36"/>
      <c r="T5" s="28"/>
      <c r="U5" s="31"/>
      <c r="V5" s="35"/>
      <c r="W5" s="30"/>
      <c r="X5" s="35"/>
      <c r="Y5" s="35"/>
    </row>
    <row r="6" spans="1:25" ht="15" x14ac:dyDescent="0.25">
      <c r="A6" s="4" t="s">
        <v>20</v>
      </c>
      <c r="B6" s="4" t="s">
        <v>43</v>
      </c>
      <c r="C6" s="28">
        <v>18689.7</v>
      </c>
      <c r="D6" s="27">
        <v>13667.641275705646</v>
      </c>
      <c r="E6" s="29">
        <f t="shared" si="0"/>
        <v>0.73494916890502104</v>
      </c>
      <c r="F6" s="30">
        <v>0.34100000000000003</v>
      </c>
      <c r="G6" s="31">
        <v>-0.16</v>
      </c>
      <c r="H6" s="31">
        <v>0.32</v>
      </c>
      <c r="I6" s="32">
        <v>196071.7679836337</v>
      </c>
      <c r="J6" s="33">
        <v>102000</v>
      </c>
      <c r="K6" s="28">
        <v>1923.2847656622741</v>
      </c>
      <c r="L6" s="28">
        <v>4608.3343322612909</v>
      </c>
      <c r="M6" s="31">
        <v>2.3699999999999999E-2</v>
      </c>
      <c r="N6" s="33">
        <v>175000</v>
      </c>
      <c r="O6" s="31">
        <v>1.4999999999999999E-2</v>
      </c>
      <c r="P6" s="28"/>
      <c r="Q6" s="34"/>
      <c r="R6" s="31"/>
      <c r="S6" s="36"/>
      <c r="T6" s="28"/>
      <c r="U6" s="31"/>
      <c r="V6" s="35"/>
      <c r="W6" s="30"/>
      <c r="X6" s="35"/>
      <c r="Y6" s="35"/>
    </row>
    <row r="7" spans="1:25" ht="15" x14ac:dyDescent="0.25">
      <c r="A7" s="4" t="s">
        <v>21</v>
      </c>
      <c r="B7" s="4" t="s">
        <v>44</v>
      </c>
      <c r="C7" s="28">
        <v>13052.253287986399</v>
      </c>
      <c r="D7" s="27">
        <v>11152.233339238201</v>
      </c>
      <c r="E7" s="29">
        <f t="shared" si="0"/>
        <v>0.85870188530975655</v>
      </c>
      <c r="F7" s="30">
        <v>0.28999999999999998</v>
      </c>
      <c r="G7" s="31">
        <v>-0.16</v>
      </c>
      <c r="H7" s="31">
        <v>0.32</v>
      </c>
      <c r="I7" s="32">
        <v>214677.11823025582</v>
      </c>
      <c r="J7" s="33">
        <v>125000</v>
      </c>
      <c r="K7" s="28">
        <v>1198.3777673625141</v>
      </c>
      <c r="L7" s="28">
        <v>3227.6495336471057</v>
      </c>
      <c r="M7" s="31">
        <v>2.3699999999999999E-2</v>
      </c>
      <c r="N7" s="33">
        <v>185000</v>
      </c>
      <c r="O7" s="31">
        <v>1.4999999999999999E-2</v>
      </c>
      <c r="P7" s="28"/>
      <c r="Q7" s="34"/>
      <c r="R7" s="31"/>
      <c r="S7" s="36"/>
      <c r="T7" s="28"/>
      <c r="U7" s="31"/>
      <c r="V7" s="35"/>
      <c r="W7" s="30"/>
      <c r="X7" s="35"/>
      <c r="Y7" s="35"/>
    </row>
    <row r="8" spans="1:25" ht="15" x14ac:dyDescent="0.25">
      <c r="A8" s="4" t="s">
        <v>23</v>
      </c>
      <c r="B8" s="4" t="s">
        <v>45</v>
      </c>
      <c r="C8" s="28">
        <v>33267.934731581037</v>
      </c>
      <c r="D8" s="27">
        <v>27346.242098206902</v>
      </c>
      <c r="E8" s="29">
        <f t="shared" si="0"/>
        <v>0.82610999241285998</v>
      </c>
      <c r="F8" s="30">
        <v>0.33200000000000002</v>
      </c>
      <c r="G8" s="31">
        <v>-0.16</v>
      </c>
      <c r="H8" s="31">
        <v>0.32</v>
      </c>
      <c r="I8" s="32">
        <v>225410.97414176865</v>
      </c>
      <c r="J8" s="33">
        <v>140000</v>
      </c>
      <c r="K8" s="28">
        <v>12087.265424135505</v>
      </c>
      <c r="L8" s="28">
        <v>9715.4156011342384</v>
      </c>
      <c r="M8" s="31">
        <v>2.3699999999999999E-2</v>
      </c>
      <c r="N8" s="33">
        <v>190000</v>
      </c>
      <c r="O8" s="31">
        <v>2.9000000000000001E-2</v>
      </c>
      <c r="P8" s="28"/>
      <c r="Q8" s="34"/>
      <c r="R8" s="31"/>
      <c r="S8" s="36"/>
      <c r="T8" s="28"/>
      <c r="U8" s="31"/>
      <c r="V8" s="35"/>
      <c r="W8" s="30"/>
      <c r="X8" s="35"/>
      <c r="Y8" s="35"/>
    </row>
    <row r="9" spans="1:25" ht="12.75" customHeight="1" x14ac:dyDescent="0.25">
      <c r="A9" s="4" t="s">
        <v>25</v>
      </c>
      <c r="B9" s="4" t="s">
        <v>48</v>
      </c>
      <c r="C9" s="28">
        <v>47215</v>
      </c>
      <c r="D9" s="27">
        <v>23335.940999999999</v>
      </c>
      <c r="E9" s="29">
        <f t="shared" si="0"/>
        <v>0.49671970147198979</v>
      </c>
      <c r="F9" s="30">
        <v>0.25503796726377687</v>
      </c>
      <c r="G9" s="31">
        <v>-0.21</v>
      </c>
      <c r="H9" s="31">
        <v>0.46</v>
      </c>
      <c r="I9" s="32">
        <v>211111.8609142006</v>
      </c>
      <c r="J9" s="33">
        <v>111700</v>
      </c>
      <c r="K9" s="28">
        <v>3777.6840000000002</v>
      </c>
      <c r="L9" s="28">
        <v>5862.7440000000015</v>
      </c>
      <c r="M9" s="31">
        <v>3.4099999999999998E-2</v>
      </c>
      <c r="N9" s="33">
        <v>183000</v>
      </c>
      <c r="O9" s="31">
        <v>3.2000000000000001E-2</v>
      </c>
      <c r="P9" s="28"/>
      <c r="Q9" s="34"/>
      <c r="R9" s="35"/>
      <c r="S9" s="36"/>
      <c r="T9" s="28"/>
      <c r="U9" s="31"/>
      <c r="V9" s="35"/>
      <c r="W9" s="30"/>
      <c r="X9" s="35"/>
      <c r="Y9" s="35"/>
    </row>
    <row r="10" spans="1:25" ht="15" x14ac:dyDescent="0.25">
      <c r="A10" s="4" t="s">
        <v>55</v>
      </c>
      <c r="B10" s="3" t="s">
        <v>56</v>
      </c>
      <c r="C10" s="28">
        <v>291251</v>
      </c>
      <c r="D10" s="27">
        <v>65414.78</v>
      </c>
      <c r="E10" s="29">
        <f t="shared" si="0"/>
        <v>0.22572232850702653</v>
      </c>
      <c r="F10" s="30">
        <v>0.4</v>
      </c>
      <c r="G10" s="31">
        <v>-0.21</v>
      </c>
      <c r="H10" s="31">
        <v>0.45</v>
      </c>
      <c r="I10" s="32">
        <v>255000</v>
      </c>
      <c r="J10" s="33">
        <v>215000</v>
      </c>
      <c r="K10" s="28">
        <v>35406.620000000003</v>
      </c>
      <c r="L10" s="28">
        <v>25145.699999999997</v>
      </c>
      <c r="M10" s="31">
        <v>0.03</v>
      </c>
      <c r="N10" s="33">
        <v>240500</v>
      </c>
      <c r="O10" s="31">
        <v>7.0000000000000001E-3</v>
      </c>
      <c r="P10" s="28"/>
      <c r="Q10" s="34"/>
      <c r="R10" s="35"/>
      <c r="S10" s="37"/>
      <c r="T10" s="28"/>
      <c r="U10" s="31"/>
      <c r="V10" s="35"/>
      <c r="W10" s="30"/>
      <c r="X10" s="35"/>
      <c r="Y10" s="35"/>
    </row>
    <row r="11" spans="1:25" ht="15" x14ac:dyDescent="0.25">
      <c r="A11" s="4" t="s">
        <v>27</v>
      </c>
      <c r="B11" s="3" t="s">
        <v>50</v>
      </c>
      <c r="C11" s="28">
        <v>50952</v>
      </c>
      <c r="D11" s="27">
        <v>38599.403999999995</v>
      </c>
      <c r="E11" s="29">
        <f t="shared" si="0"/>
        <v>0.76135188059349956</v>
      </c>
      <c r="F11" s="30">
        <v>0.220245641342599</v>
      </c>
      <c r="G11" s="31">
        <v>-0.16</v>
      </c>
      <c r="H11" s="31">
        <v>0.32</v>
      </c>
      <c r="I11" s="32">
        <v>227800</v>
      </c>
      <c r="J11" s="33">
        <v>140000</v>
      </c>
      <c r="K11" s="28">
        <v>4345.0780000000013</v>
      </c>
      <c r="L11" s="28">
        <v>9007.9530000000013</v>
      </c>
      <c r="M11" s="31">
        <v>2.1700000000000001E-2</v>
      </c>
      <c r="N11" s="33">
        <v>195000</v>
      </c>
      <c r="O11" s="31">
        <v>1.4E-2</v>
      </c>
      <c r="P11" s="28"/>
      <c r="Q11" s="34"/>
      <c r="R11" s="35"/>
      <c r="S11" s="36"/>
      <c r="T11" s="28"/>
      <c r="U11" s="31"/>
      <c r="V11" s="35"/>
      <c r="W11" s="30"/>
      <c r="X11" s="35"/>
      <c r="Y11" s="35"/>
    </row>
    <row r="12" spans="1:25" ht="15" x14ac:dyDescent="0.25">
      <c r="A12" s="4" t="s">
        <v>14</v>
      </c>
      <c r="B12" s="3" t="s">
        <v>40</v>
      </c>
      <c r="C12" s="28">
        <v>17281</v>
      </c>
      <c r="D12" s="27">
        <v>14749.941000000001</v>
      </c>
      <c r="E12" s="29">
        <f t="shared" si="0"/>
        <v>0.85780282998669055</v>
      </c>
      <c r="F12" s="30">
        <v>0.81799999999999995</v>
      </c>
      <c r="G12" s="31">
        <v>-0.16</v>
      </c>
      <c r="H12" s="31">
        <v>0.4</v>
      </c>
      <c r="I12" s="38">
        <v>325000</v>
      </c>
      <c r="J12" s="33">
        <v>230000</v>
      </c>
      <c r="K12" s="28">
        <v>21763.651999999998</v>
      </c>
      <c r="L12" s="28">
        <v>15508.880999999998</v>
      </c>
      <c r="M12" s="31">
        <v>0.03</v>
      </c>
      <c r="N12" s="33">
        <v>295000</v>
      </c>
      <c r="O12" s="31">
        <v>1.9E-2</v>
      </c>
      <c r="P12" s="28"/>
      <c r="Q12" s="34"/>
      <c r="R12" s="35"/>
      <c r="S12" s="37"/>
      <c r="T12" s="28"/>
      <c r="U12" s="31"/>
      <c r="V12" s="35"/>
      <c r="W12" s="30"/>
      <c r="X12" s="35"/>
      <c r="Y12" s="35"/>
    </row>
    <row r="13" spans="1:25" ht="15" x14ac:dyDescent="0.25">
      <c r="A13" s="4" t="s">
        <v>22</v>
      </c>
      <c r="B13" s="4" t="s">
        <v>46</v>
      </c>
      <c r="C13" s="28">
        <v>21956</v>
      </c>
      <c r="D13" s="27">
        <v>21482.611000000001</v>
      </c>
      <c r="E13" s="29">
        <f t="shared" si="0"/>
        <v>0.98333139255784285</v>
      </c>
      <c r="F13" s="30">
        <v>0.26835827969479437</v>
      </c>
      <c r="G13" s="31">
        <v>-0.16</v>
      </c>
      <c r="H13" s="31">
        <v>0.32</v>
      </c>
      <c r="I13" s="38">
        <v>212000</v>
      </c>
      <c r="J13" s="33">
        <v>116000</v>
      </c>
      <c r="K13" s="28">
        <v>1720.471</v>
      </c>
      <c r="L13" s="28">
        <v>3946.6159999999995</v>
      </c>
      <c r="M13" s="31">
        <v>1.6199999999999999E-2</v>
      </c>
      <c r="N13" s="33">
        <v>183000</v>
      </c>
      <c r="O13" s="31">
        <v>8.9999999999999993E-3</v>
      </c>
      <c r="P13" s="28"/>
      <c r="Q13" s="34"/>
      <c r="R13" s="35"/>
      <c r="S13" s="36"/>
      <c r="T13" s="28"/>
      <c r="U13" s="31"/>
      <c r="V13" s="35"/>
      <c r="W13" s="30"/>
      <c r="X13" s="35"/>
      <c r="Y13" s="35"/>
    </row>
    <row r="14" spans="1:25" ht="15" x14ac:dyDescent="0.25">
      <c r="A14" s="4" t="s">
        <v>28</v>
      </c>
      <c r="B14" s="4" t="s">
        <v>51</v>
      </c>
      <c r="C14" s="28">
        <v>173000</v>
      </c>
      <c r="D14" s="27">
        <v>92322.502000000008</v>
      </c>
      <c r="E14" s="29">
        <f t="shared" si="0"/>
        <v>0.5363243613294798</v>
      </c>
      <c r="F14" s="30">
        <v>0.35722245274721687</v>
      </c>
      <c r="G14" s="31">
        <v>-0.14000000000000001</v>
      </c>
      <c r="H14" s="31">
        <v>0.92</v>
      </c>
      <c r="I14" s="32">
        <v>211111.8609142006</v>
      </c>
      <c r="J14" s="33">
        <v>97000</v>
      </c>
      <c r="K14" s="28">
        <v>11310.184000000001</v>
      </c>
      <c r="L14" s="28">
        <v>23467.495999999999</v>
      </c>
      <c r="M14" s="31">
        <v>1.9099999999999999E-2</v>
      </c>
      <c r="N14" s="33">
        <v>190000</v>
      </c>
      <c r="O14" s="31">
        <v>2.5999999999999999E-2</v>
      </c>
      <c r="P14" s="28"/>
      <c r="Q14" s="34"/>
      <c r="R14" s="35"/>
      <c r="S14" s="36"/>
      <c r="T14" s="28"/>
      <c r="U14" s="31"/>
      <c r="V14" s="35"/>
      <c r="W14" s="30"/>
      <c r="X14" s="35"/>
      <c r="Y14" s="35"/>
    </row>
    <row r="15" spans="1:25" ht="15" x14ac:dyDescent="0.25">
      <c r="A15" s="4" t="s">
        <v>26</v>
      </c>
      <c r="B15" s="4" t="s">
        <v>49</v>
      </c>
      <c r="C15" s="28">
        <v>70200</v>
      </c>
      <c r="D15" s="27">
        <v>60644.038</v>
      </c>
      <c r="E15" s="29">
        <f t="shared" si="0"/>
        <v>0.86819456111111104</v>
      </c>
      <c r="F15" s="30">
        <v>0.27100000000000002</v>
      </c>
      <c r="G15" s="31">
        <v>-0.16</v>
      </c>
      <c r="H15" s="31">
        <v>0.32</v>
      </c>
      <c r="I15" s="32">
        <v>248731</v>
      </c>
      <c r="J15" s="33">
        <v>138000</v>
      </c>
      <c r="K15" s="28">
        <v>5633.8170000000009</v>
      </c>
      <c r="L15" s="28">
        <v>16173.214000000004</v>
      </c>
      <c r="M15" s="31">
        <v>1.5800000000000002E-2</v>
      </c>
      <c r="N15" s="33">
        <v>205000</v>
      </c>
      <c r="O15" s="31">
        <v>3.6999999999999998E-2</v>
      </c>
      <c r="P15" s="28"/>
      <c r="Q15" s="34"/>
      <c r="R15" s="35"/>
      <c r="S15" s="36"/>
      <c r="T15" s="28"/>
      <c r="U15" s="31"/>
      <c r="V15" s="35"/>
      <c r="W15" s="30"/>
      <c r="X15" s="35"/>
      <c r="Y15" s="35"/>
    </row>
    <row r="16" spans="1:25" ht="15" x14ac:dyDescent="0.25">
      <c r="A16" s="4" t="s">
        <v>15</v>
      </c>
      <c r="B16" s="4" t="s">
        <v>41</v>
      </c>
      <c r="C16" s="28">
        <v>23505.372528157037</v>
      </c>
      <c r="D16" s="27">
        <v>14291.472180569994</v>
      </c>
      <c r="E16" s="29">
        <f t="shared" si="0"/>
        <v>0.61104879423916891</v>
      </c>
      <c r="F16" s="30">
        <v>0.29399999999999998</v>
      </c>
      <c r="G16" s="31">
        <v>-0.16</v>
      </c>
      <c r="H16" s="31">
        <v>0.32</v>
      </c>
      <c r="I16" s="32">
        <v>227175</v>
      </c>
      <c r="J16" s="33">
        <v>146300</v>
      </c>
      <c r="K16" s="28">
        <v>31142.182625009809</v>
      </c>
      <c r="L16" s="28">
        <v>4026.3433186141474</v>
      </c>
      <c r="M16" s="31">
        <v>2.3699999999999999E-2</v>
      </c>
      <c r="N16" s="33">
        <v>195000</v>
      </c>
      <c r="O16" s="31">
        <v>3.2000000000000001E-2</v>
      </c>
      <c r="P16" s="28"/>
      <c r="Q16" s="34"/>
      <c r="R16" s="35"/>
      <c r="S16" s="37"/>
      <c r="T16" s="28"/>
      <c r="U16" s="31"/>
      <c r="V16" s="35"/>
      <c r="W16" s="30"/>
      <c r="X16" s="35"/>
      <c r="Y16" s="35"/>
    </row>
    <row r="17" spans="1:25" ht="15" x14ac:dyDescent="0.25">
      <c r="A17" s="4" t="s">
        <v>16</v>
      </c>
      <c r="B17" s="4" t="s">
        <v>42</v>
      </c>
      <c r="C17" s="28">
        <v>218288.81965253447</v>
      </c>
      <c r="D17" s="27">
        <v>127526.17060630658</v>
      </c>
      <c r="E17" s="29">
        <f t="shared" si="0"/>
        <v>0.58712948131445919</v>
      </c>
      <c r="F17" s="30">
        <v>0.3048362973526188</v>
      </c>
      <c r="G17" s="31">
        <v>-0.16</v>
      </c>
      <c r="H17" s="31">
        <v>0.32</v>
      </c>
      <c r="I17" s="32">
        <v>193050</v>
      </c>
      <c r="J17" s="33">
        <v>110000</v>
      </c>
      <c r="K17" s="28">
        <v>24578.178347785473</v>
      </c>
      <c r="L17" s="28">
        <v>37391.695429770843</v>
      </c>
      <c r="M17" s="31">
        <v>2.3699999999999999E-2</v>
      </c>
      <c r="N17" s="33">
        <v>165000</v>
      </c>
      <c r="O17" s="31">
        <v>3.2000000000000001E-2</v>
      </c>
      <c r="P17" s="28"/>
      <c r="Q17" s="34"/>
      <c r="R17" s="35"/>
      <c r="S17" s="37"/>
      <c r="T17" s="28"/>
      <c r="U17" s="31"/>
      <c r="V17" s="35"/>
      <c r="W17" s="30"/>
      <c r="X17" s="35"/>
      <c r="Y17" s="35"/>
    </row>
    <row r="18" spans="1:25" ht="15" x14ac:dyDescent="0.25">
      <c r="A18" s="4" t="s">
        <v>17</v>
      </c>
      <c r="B18" s="4" t="s">
        <v>1</v>
      </c>
      <c r="C18" s="28">
        <v>98860.807819308437</v>
      </c>
      <c r="D18" s="27">
        <v>57960</v>
      </c>
      <c r="E18" s="29">
        <f t="shared" si="0"/>
        <v>0.58921023694713592</v>
      </c>
      <c r="F18" s="30">
        <v>0.30199999999999999</v>
      </c>
      <c r="G18" s="31">
        <v>-0.16</v>
      </c>
      <c r="H18" s="31">
        <v>0.32</v>
      </c>
      <c r="I18" s="32">
        <v>212540</v>
      </c>
      <c r="J18" s="33">
        <v>138000</v>
      </c>
      <c r="K18" s="28">
        <v>15963.949027204713</v>
      </c>
      <c r="L18" s="28">
        <v>16934.322251615002</v>
      </c>
      <c r="M18" s="31">
        <v>2.7300000000000001E-2</v>
      </c>
      <c r="N18" s="33">
        <v>182000</v>
      </c>
      <c r="O18" s="31">
        <v>3.2000000000000001E-2</v>
      </c>
      <c r="P18" s="28"/>
      <c r="Q18" s="34"/>
      <c r="R18" s="35"/>
      <c r="S18" s="37"/>
      <c r="T18" s="28"/>
      <c r="U18" s="31"/>
      <c r="V18" s="35"/>
      <c r="W18" s="30"/>
      <c r="X18" s="35"/>
      <c r="Y18" s="35"/>
    </row>
    <row r="19" spans="1:25" ht="15" x14ac:dyDescent="0.25">
      <c r="A19" s="4" t="s">
        <v>31</v>
      </c>
      <c r="B19" s="4" t="s">
        <v>52</v>
      </c>
      <c r="C19" s="28">
        <v>443222</v>
      </c>
      <c r="D19" s="27">
        <v>51425.328000000001</v>
      </c>
      <c r="E19" s="29">
        <f t="shared" si="0"/>
        <v>0.11660624842629652</v>
      </c>
      <c r="F19" s="30">
        <v>0.28185810840371972</v>
      </c>
      <c r="G19" s="31">
        <v>-0.56000000000000005</v>
      </c>
      <c r="H19" s="31">
        <v>0.38</v>
      </c>
      <c r="I19" s="32">
        <v>205000</v>
      </c>
      <c r="J19" s="33">
        <v>150000</v>
      </c>
      <c r="K19" s="28">
        <v>15308.225999999999</v>
      </c>
      <c r="L19" s="28">
        <v>14429.225</v>
      </c>
      <c r="M19" s="31">
        <v>2.06E-2</v>
      </c>
      <c r="N19" s="33">
        <v>175000</v>
      </c>
      <c r="O19" s="31">
        <v>1.7999999999999999E-2</v>
      </c>
      <c r="P19" s="28"/>
      <c r="Q19" s="34"/>
      <c r="R19" s="35"/>
      <c r="S19" s="36"/>
      <c r="T19" s="28"/>
      <c r="U19" s="31"/>
      <c r="V19" s="35"/>
      <c r="W19" s="30"/>
      <c r="X19" s="35"/>
      <c r="Y19" s="35"/>
    </row>
    <row r="20" spans="1:25" ht="15" x14ac:dyDescent="0.25">
      <c r="A20" s="4" t="s">
        <v>29</v>
      </c>
      <c r="B20" s="4" t="s">
        <v>0</v>
      </c>
      <c r="C20" s="28">
        <v>347306</v>
      </c>
      <c r="D20" s="27">
        <v>182906.94400000002</v>
      </c>
      <c r="E20" s="29">
        <f t="shared" si="0"/>
        <v>0.52927815448048687</v>
      </c>
      <c r="F20" s="30">
        <v>0.34046914986044824</v>
      </c>
      <c r="G20" s="31">
        <v>-0.17</v>
      </c>
      <c r="H20" s="31">
        <v>0.34</v>
      </c>
      <c r="I20" s="32">
        <v>275000</v>
      </c>
      <c r="J20" s="33">
        <v>230000</v>
      </c>
      <c r="K20" s="28">
        <v>77047.463000000003</v>
      </c>
      <c r="L20" s="28">
        <v>62519.483</v>
      </c>
      <c r="M20" s="35">
        <v>1.9200000000000002E-2</v>
      </c>
      <c r="N20" s="33">
        <v>245000</v>
      </c>
      <c r="O20" s="31">
        <v>1.4E-2</v>
      </c>
      <c r="P20" s="28"/>
      <c r="Q20" s="34"/>
      <c r="R20" s="35"/>
      <c r="S20" s="36"/>
      <c r="T20" s="28"/>
      <c r="U20" s="31"/>
      <c r="V20" s="35"/>
      <c r="W20" s="30"/>
      <c r="X20" s="35"/>
      <c r="Y20" s="35"/>
    </row>
    <row r="21" spans="1:25" ht="15" x14ac:dyDescent="0.25">
      <c r="A21" s="5" t="s">
        <v>62</v>
      </c>
      <c r="B21" s="3" t="s">
        <v>53</v>
      </c>
      <c r="C21" s="28">
        <v>697010</v>
      </c>
      <c r="D21" s="27">
        <v>7966.8880000000008</v>
      </c>
      <c r="E21" s="29">
        <f t="shared" si="0"/>
        <v>1.1487241847319264E-2</v>
      </c>
      <c r="F21" s="30">
        <v>0.66</v>
      </c>
      <c r="G21" s="31">
        <v>-0.21</v>
      </c>
      <c r="H21" s="31">
        <v>0.46</v>
      </c>
      <c r="I21" s="32">
        <v>229955</v>
      </c>
      <c r="J21" s="33">
        <v>185000</v>
      </c>
      <c r="K21" s="28">
        <v>16411.624</v>
      </c>
      <c r="L21" s="28">
        <v>15497.91</v>
      </c>
      <c r="M21" s="31">
        <v>0.03</v>
      </c>
      <c r="N21" s="33">
        <v>205000</v>
      </c>
      <c r="O21" s="31">
        <v>6.0000000000000001E-3</v>
      </c>
      <c r="P21" s="28"/>
      <c r="Q21" s="34"/>
      <c r="R21" s="35"/>
      <c r="S21" s="36"/>
      <c r="T21" s="28"/>
      <c r="U21" s="31"/>
      <c r="V21" s="35"/>
      <c r="W21" s="30"/>
      <c r="X21" s="35"/>
      <c r="Y21" s="35"/>
    </row>
    <row r="22" spans="1:25" ht="15" x14ac:dyDescent="0.25">
      <c r="A22" s="4" t="s">
        <v>30</v>
      </c>
      <c r="B22" s="4" t="s">
        <v>54</v>
      </c>
      <c r="C22" s="28">
        <v>734894</v>
      </c>
      <c r="D22" s="27">
        <v>27387.673999999999</v>
      </c>
      <c r="E22" s="29">
        <f t="shared" si="0"/>
        <v>3.7453853712236043E-2</v>
      </c>
      <c r="F22" s="30">
        <v>0.77500000000000002</v>
      </c>
      <c r="G22" s="31">
        <v>-0.2</v>
      </c>
      <c r="H22" s="31">
        <v>0.44</v>
      </c>
      <c r="I22" s="32">
        <v>208900</v>
      </c>
      <c r="J22" s="33">
        <v>165000</v>
      </c>
      <c r="K22" s="28">
        <v>29089.832999999999</v>
      </c>
      <c r="L22" s="28">
        <v>23006.266</v>
      </c>
      <c r="M22" s="31">
        <v>0.03</v>
      </c>
      <c r="N22" s="33">
        <v>198000</v>
      </c>
      <c r="O22" s="31">
        <v>0</v>
      </c>
      <c r="P22" s="28"/>
      <c r="Q22" s="34"/>
      <c r="R22" s="35"/>
      <c r="S22" s="36"/>
      <c r="T22" s="28"/>
      <c r="U22" s="31"/>
      <c r="V22" s="35"/>
      <c r="W22" s="30"/>
      <c r="X22" s="35"/>
      <c r="Y22" s="35"/>
    </row>
    <row r="23" spans="1:25" ht="15" x14ac:dyDescent="0.25">
      <c r="C23" s="39">
        <f>SUM(C3:C22)</f>
        <v>3417585.8880195674</v>
      </c>
      <c r="D23" s="39">
        <f>SUM(D3:D22)</f>
        <v>913315.81050002738</v>
      </c>
      <c r="E23" s="40"/>
      <c r="F23" s="35"/>
      <c r="G23" s="35"/>
      <c r="H23" s="35"/>
      <c r="I23" s="35"/>
      <c r="J23" s="35"/>
      <c r="K23" s="39">
        <f t="shared" ref="K23:L23" si="1">SUM(K3:K22)</f>
        <v>316203.897</v>
      </c>
      <c r="L23" s="39">
        <f t="shared" si="1"/>
        <v>316203.89699999994</v>
      </c>
      <c r="M23" s="35"/>
      <c r="N23" s="31"/>
      <c r="O23" s="35"/>
      <c r="P23" s="39"/>
      <c r="Q23" s="35"/>
      <c r="R23" s="35"/>
      <c r="S23" s="35"/>
      <c r="T23" s="35"/>
      <c r="U23" s="35"/>
      <c r="V23" s="35"/>
      <c r="W23" s="35"/>
      <c r="X23" s="35"/>
      <c r="Y23" s="35"/>
    </row>
    <row r="24" spans="1:25" x14ac:dyDescent="0.2">
      <c r="I24" s="26"/>
      <c r="L24" s="7"/>
      <c r="N24" s="4"/>
    </row>
    <row r="25" spans="1:25" x14ac:dyDescent="0.2">
      <c r="C25" s="10"/>
      <c r="D25" s="10"/>
      <c r="E25" s="10"/>
      <c r="I25" s="14"/>
      <c r="J25" s="14"/>
      <c r="L25" s="7"/>
      <c r="N25" s="14"/>
    </row>
    <row r="26" spans="1:25" x14ac:dyDescent="0.2">
      <c r="A26" s="9"/>
      <c r="C26" s="10"/>
      <c r="D26" s="10"/>
      <c r="E26" s="10"/>
      <c r="I26" s="14"/>
      <c r="J26" s="14"/>
      <c r="L26" s="7"/>
      <c r="N26" s="14"/>
      <c r="O26" s="10"/>
    </row>
    <row r="27" spans="1:25" ht="14.25" x14ac:dyDescent="0.25">
      <c r="A27" s="41"/>
      <c r="B27" s="42"/>
      <c r="C27" s="43"/>
      <c r="D27" s="43"/>
      <c r="E27" s="43"/>
      <c r="F27" s="42"/>
      <c r="G27" s="42"/>
      <c r="I27" s="14"/>
      <c r="J27" s="14"/>
      <c r="L27" s="7"/>
      <c r="N27" s="14"/>
      <c r="O27" s="11"/>
    </row>
    <row r="28" spans="1:25" ht="14.25" x14ac:dyDescent="0.25">
      <c r="A28" s="41"/>
      <c r="B28" s="42"/>
      <c r="C28" s="43"/>
      <c r="D28" s="43"/>
      <c r="E28" s="43"/>
      <c r="F28" s="42"/>
      <c r="G28" s="42"/>
      <c r="I28" s="14"/>
      <c r="J28" s="14"/>
      <c r="L28" s="7"/>
      <c r="N28" s="14"/>
      <c r="O28" s="11"/>
    </row>
    <row r="29" spans="1:25" x14ac:dyDescent="0.2">
      <c r="A29" s="42"/>
      <c r="B29" s="42"/>
      <c r="C29" s="43"/>
      <c r="D29" s="43"/>
      <c r="E29" s="43"/>
      <c r="F29" s="42"/>
      <c r="G29" s="42"/>
      <c r="I29" s="14"/>
      <c r="J29" s="14"/>
      <c r="L29" s="7"/>
      <c r="N29" s="14"/>
      <c r="O29" s="11"/>
    </row>
    <row r="30" spans="1:25" x14ac:dyDescent="0.2">
      <c r="A30" s="42"/>
      <c r="B30" s="42"/>
      <c r="C30" s="43"/>
      <c r="D30" s="43"/>
      <c r="E30" s="43"/>
      <c r="F30" s="42"/>
      <c r="G30" s="42"/>
      <c r="I30" s="14"/>
      <c r="J30" s="14"/>
      <c r="L30" s="7"/>
      <c r="N30" s="14"/>
      <c r="O30" s="11"/>
    </row>
    <row r="31" spans="1:25" ht="18.75" x14ac:dyDescent="0.3">
      <c r="A31" s="42"/>
      <c r="B31" s="44"/>
      <c r="C31" s="45"/>
      <c r="D31" s="45"/>
      <c r="E31" s="42"/>
      <c r="F31" s="42"/>
      <c r="G31" s="42"/>
      <c r="I31" s="14"/>
      <c r="J31" s="14"/>
      <c r="L31" s="7"/>
      <c r="N31" s="14"/>
      <c r="O31" s="11"/>
    </row>
    <row r="32" spans="1:25" x14ac:dyDescent="0.2">
      <c r="A32" s="42"/>
      <c r="B32" s="46"/>
      <c r="C32" s="46"/>
      <c r="D32" s="46"/>
      <c r="E32" s="46"/>
      <c r="F32" s="42"/>
      <c r="G32" s="42"/>
      <c r="I32" s="14"/>
      <c r="J32" s="14"/>
      <c r="L32" s="7"/>
      <c r="N32" s="14"/>
      <c r="O32" s="11"/>
    </row>
    <row r="33" spans="1:14" x14ac:dyDescent="0.2">
      <c r="A33" s="47"/>
      <c r="B33" s="48"/>
      <c r="C33" s="21"/>
      <c r="D33" s="21"/>
      <c r="E33" s="21"/>
      <c r="F33" s="42"/>
      <c r="G33" s="49"/>
      <c r="I33" s="14"/>
      <c r="J33" s="14"/>
      <c r="L33" s="7"/>
      <c r="N33" s="14"/>
    </row>
    <row r="34" spans="1:14" x14ac:dyDescent="0.2">
      <c r="A34" s="47"/>
      <c r="B34" s="48"/>
      <c r="C34" s="21"/>
      <c r="D34" s="21"/>
      <c r="E34" s="21"/>
      <c r="F34" s="42"/>
      <c r="G34" s="42"/>
      <c r="I34" s="14"/>
      <c r="J34" s="14"/>
      <c r="L34" s="7"/>
      <c r="N34" s="14"/>
    </row>
    <row r="35" spans="1:14" x14ac:dyDescent="0.2">
      <c r="A35" s="47"/>
      <c r="B35" s="48"/>
      <c r="C35" s="21"/>
      <c r="D35" s="21"/>
      <c r="E35" s="21"/>
      <c r="F35" s="42"/>
      <c r="G35" s="42"/>
      <c r="I35" s="14"/>
      <c r="J35" s="14"/>
      <c r="L35" s="7"/>
      <c r="N35" s="14"/>
    </row>
    <row r="36" spans="1:14" x14ac:dyDescent="0.2">
      <c r="A36" s="47"/>
      <c r="B36" s="48"/>
      <c r="C36" s="21"/>
      <c r="D36" s="21"/>
      <c r="E36" s="21"/>
      <c r="F36" s="42"/>
      <c r="G36" s="42"/>
      <c r="I36" s="14"/>
      <c r="J36" s="14"/>
      <c r="L36" s="7"/>
      <c r="N36" s="14"/>
    </row>
    <row r="37" spans="1:14" x14ac:dyDescent="0.2">
      <c r="A37" s="47"/>
      <c r="B37" s="48"/>
      <c r="C37" s="21"/>
      <c r="D37" s="21"/>
      <c r="E37" s="21"/>
      <c r="F37" s="42"/>
      <c r="G37" s="42"/>
      <c r="I37" s="14"/>
      <c r="J37" s="14"/>
      <c r="L37" s="7"/>
      <c r="N37" s="14"/>
    </row>
    <row r="38" spans="1:14" x14ac:dyDescent="0.2">
      <c r="A38" s="47"/>
      <c r="B38" s="48"/>
      <c r="C38" s="21"/>
      <c r="D38" s="21"/>
      <c r="E38" s="21"/>
      <c r="F38" s="42"/>
      <c r="G38" s="42"/>
      <c r="I38" s="14"/>
      <c r="J38" s="14"/>
      <c r="L38" s="7"/>
      <c r="N38" s="14"/>
    </row>
    <row r="39" spans="1:14" x14ac:dyDescent="0.2">
      <c r="A39" s="47"/>
      <c r="B39" s="48"/>
      <c r="C39" s="21"/>
      <c r="D39" s="21"/>
      <c r="E39" s="21"/>
      <c r="F39" s="42"/>
      <c r="G39" s="42"/>
      <c r="I39" s="14"/>
      <c r="J39" s="14"/>
      <c r="L39" s="7"/>
      <c r="N39" s="14"/>
    </row>
    <row r="40" spans="1:14" x14ac:dyDescent="0.2">
      <c r="A40" s="47"/>
      <c r="B40" s="48"/>
      <c r="C40" s="21"/>
      <c r="D40" s="21"/>
      <c r="E40" s="21"/>
      <c r="F40" s="42"/>
      <c r="G40" s="42"/>
      <c r="I40" s="14"/>
      <c r="J40" s="14"/>
      <c r="L40" s="7"/>
      <c r="N40" s="14"/>
    </row>
    <row r="41" spans="1:14" x14ac:dyDescent="0.2">
      <c r="A41" s="47"/>
      <c r="B41" s="48"/>
      <c r="C41" s="21"/>
      <c r="D41" s="21"/>
      <c r="E41" s="21"/>
      <c r="F41" s="42"/>
      <c r="G41" s="42"/>
      <c r="I41" s="14"/>
      <c r="J41" s="14"/>
      <c r="L41" s="7"/>
      <c r="N41" s="14"/>
    </row>
    <row r="42" spans="1:14" x14ac:dyDescent="0.2">
      <c r="A42" s="47"/>
      <c r="B42" s="48"/>
      <c r="C42" s="21"/>
      <c r="D42" s="21"/>
      <c r="E42" s="21"/>
      <c r="F42" s="42"/>
      <c r="G42" s="42"/>
      <c r="I42" s="14"/>
      <c r="J42" s="14"/>
      <c r="L42" s="7"/>
      <c r="N42" s="14"/>
    </row>
    <row r="43" spans="1:14" x14ac:dyDescent="0.2">
      <c r="A43" s="47"/>
      <c r="B43" s="48"/>
      <c r="C43" s="21"/>
      <c r="D43" s="21"/>
      <c r="E43" s="21"/>
      <c r="F43" s="42"/>
      <c r="G43" s="42"/>
      <c r="I43" s="14"/>
      <c r="J43" s="14"/>
      <c r="L43" s="7"/>
      <c r="N43" s="14"/>
    </row>
    <row r="44" spans="1:14" x14ac:dyDescent="0.2">
      <c r="A44" s="47"/>
      <c r="B44" s="48"/>
      <c r="C44" s="21"/>
      <c r="D44" s="21"/>
      <c r="E44" s="21"/>
      <c r="F44" s="42"/>
      <c r="G44" s="42"/>
      <c r="I44" s="14"/>
      <c r="J44" s="14"/>
      <c r="L44" s="1"/>
      <c r="N44" s="14"/>
    </row>
    <row r="45" spans="1:14" x14ac:dyDescent="0.2">
      <c r="A45" s="47"/>
      <c r="B45" s="48"/>
      <c r="C45" s="21"/>
      <c r="D45" s="21"/>
      <c r="E45" s="21"/>
      <c r="F45" s="42"/>
      <c r="G45" s="42"/>
      <c r="I45" s="20"/>
      <c r="L45" s="1"/>
      <c r="N45" s="14"/>
    </row>
    <row r="46" spans="1:14" x14ac:dyDescent="0.2">
      <c r="A46" s="47"/>
      <c r="B46" s="48"/>
      <c r="C46" s="21"/>
      <c r="D46" s="21"/>
      <c r="E46" s="21"/>
      <c r="F46" s="42"/>
      <c r="G46" s="42"/>
      <c r="I46" s="20"/>
      <c r="L46" s="1"/>
      <c r="N46" s="14"/>
    </row>
    <row r="47" spans="1:14" x14ac:dyDescent="0.2">
      <c r="A47" s="47"/>
      <c r="B47" s="48"/>
      <c r="C47" s="21"/>
      <c r="D47" s="21"/>
      <c r="E47" s="21"/>
      <c r="F47" s="42"/>
      <c r="G47" s="42"/>
      <c r="I47" s="20"/>
      <c r="L47" s="1"/>
      <c r="N47" s="14"/>
    </row>
    <row r="48" spans="1:14" x14ac:dyDescent="0.2">
      <c r="A48" s="47"/>
      <c r="B48" s="48"/>
      <c r="C48" s="21"/>
      <c r="D48" s="21"/>
      <c r="E48" s="21"/>
      <c r="F48" s="42"/>
      <c r="G48" s="42"/>
      <c r="L48" s="1"/>
      <c r="N48" s="14"/>
    </row>
    <row r="49" spans="1:14" x14ac:dyDescent="0.2">
      <c r="A49" s="47"/>
      <c r="B49" s="48"/>
      <c r="C49" s="21"/>
      <c r="D49" s="21"/>
      <c r="E49" s="21"/>
      <c r="F49" s="42"/>
      <c r="G49" s="42"/>
      <c r="L49" s="1"/>
      <c r="N49" s="14"/>
    </row>
    <row r="50" spans="1:14" x14ac:dyDescent="0.2">
      <c r="A50" s="47"/>
      <c r="B50" s="48"/>
      <c r="C50" s="21"/>
      <c r="D50" s="21"/>
      <c r="E50" s="21"/>
      <c r="F50" s="42"/>
      <c r="G50" s="42"/>
      <c r="N50" s="14"/>
    </row>
    <row r="51" spans="1:14" x14ac:dyDescent="0.2">
      <c r="A51" s="50"/>
      <c r="B51" s="48"/>
      <c r="C51" s="21"/>
      <c r="D51" s="21"/>
      <c r="E51" s="21"/>
      <c r="F51" s="42"/>
      <c r="G51" s="42"/>
    </row>
    <row r="52" spans="1:14" x14ac:dyDescent="0.2">
      <c r="A52" s="47"/>
      <c r="B52" s="48"/>
      <c r="C52" s="21"/>
      <c r="D52" s="21"/>
      <c r="E52" s="21"/>
      <c r="F52" s="42"/>
      <c r="G52" s="42"/>
    </row>
    <row r="53" spans="1:14" x14ac:dyDescent="0.2">
      <c r="A53" s="42"/>
      <c r="B53" s="42"/>
      <c r="C53" s="42"/>
      <c r="D53" s="42"/>
      <c r="E53" s="42"/>
      <c r="F53" s="42"/>
      <c r="G53" s="42"/>
    </row>
    <row r="54" spans="1:14" x14ac:dyDescent="0.2">
      <c r="A54" s="42"/>
      <c r="B54" s="42"/>
      <c r="C54" s="42"/>
      <c r="D54" s="42"/>
      <c r="E54" s="42"/>
      <c r="F54" s="42"/>
      <c r="G54" s="42"/>
    </row>
    <row r="55" spans="1:14" x14ac:dyDescent="0.2">
      <c r="A55" s="42"/>
      <c r="B55" s="42"/>
      <c r="C55" s="42"/>
      <c r="D55" s="42"/>
      <c r="E55" s="42"/>
      <c r="F55" s="42"/>
      <c r="G55" s="42"/>
    </row>
    <row r="56" spans="1:14" x14ac:dyDescent="0.2">
      <c r="A56" s="42"/>
      <c r="B56" s="42"/>
      <c r="C56" s="42"/>
      <c r="D56" s="42"/>
      <c r="E56" s="42"/>
      <c r="F56" s="42"/>
      <c r="G56" s="42"/>
    </row>
    <row r="57" spans="1:14" x14ac:dyDescent="0.2">
      <c r="A57" s="42"/>
      <c r="B57" s="42"/>
      <c r="C57" s="42"/>
      <c r="D57" s="42"/>
      <c r="E57" s="42"/>
      <c r="F57" s="42"/>
      <c r="G57" s="42"/>
    </row>
    <row r="58" spans="1:14" x14ac:dyDescent="0.2">
      <c r="A58" s="42"/>
      <c r="B58" s="42"/>
      <c r="C58" s="42"/>
      <c r="D58" s="42"/>
      <c r="E58" s="42"/>
      <c r="F58" s="42"/>
      <c r="G58" s="42"/>
    </row>
    <row r="59" spans="1:14" x14ac:dyDescent="0.2">
      <c r="A59" s="42"/>
      <c r="B59" s="42"/>
      <c r="C59" s="42"/>
      <c r="D59" s="42"/>
      <c r="E59" s="42"/>
      <c r="F59" s="42"/>
      <c r="G59" s="42"/>
    </row>
    <row r="60" spans="1:14" x14ac:dyDescent="0.2">
      <c r="A60" s="42"/>
      <c r="B60" s="42"/>
      <c r="C60" s="42"/>
      <c r="D60" s="42"/>
      <c r="E60" s="42"/>
      <c r="F60" s="42"/>
      <c r="G60" s="42"/>
    </row>
    <row r="61" spans="1:14" x14ac:dyDescent="0.2">
      <c r="A61" s="42"/>
      <c r="B61" s="42"/>
      <c r="C61" s="42"/>
      <c r="D61" s="42"/>
      <c r="E61" s="42"/>
      <c r="F61" s="42"/>
      <c r="G61" s="42"/>
    </row>
    <row r="62" spans="1:14" x14ac:dyDescent="0.2">
      <c r="A62" s="42"/>
      <c r="B62" s="42"/>
      <c r="C62" s="42"/>
      <c r="D62" s="42"/>
      <c r="E62" s="42"/>
      <c r="F62" s="42"/>
      <c r="G62" s="42"/>
    </row>
    <row r="63" spans="1:14" x14ac:dyDescent="0.2">
      <c r="A63" s="42"/>
      <c r="B63" s="42"/>
      <c r="C63" s="42"/>
      <c r="D63" s="42"/>
      <c r="E63" s="42"/>
      <c r="F63" s="42"/>
      <c r="G63" s="42"/>
    </row>
    <row r="64" spans="1:14" x14ac:dyDescent="0.2">
      <c r="A64" s="42"/>
      <c r="B64" s="42"/>
      <c r="C64" s="42"/>
      <c r="D64" s="42"/>
      <c r="E64" s="42"/>
      <c r="F64" s="42"/>
      <c r="G64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1"/>
  <sheetViews>
    <sheetView workbookViewId="0">
      <selection activeCell="U21" sqref="U21"/>
    </sheetView>
  </sheetViews>
  <sheetFormatPr defaultRowHeight="12.75" x14ac:dyDescent="0.2"/>
  <sheetData>
    <row r="1" spans="1:21" x14ac:dyDescent="0.2">
      <c r="B1" s="4" t="s">
        <v>47</v>
      </c>
      <c r="C1" s="4" t="s">
        <v>3</v>
      </c>
      <c r="D1" s="4" t="s">
        <v>2</v>
      </c>
      <c r="E1" s="4" t="s">
        <v>43</v>
      </c>
      <c r="F1" s="4" t="s">
        <v>44</v>
      </c>
      <c r="G1" s="4" t="s">
        <v>45</v>
      </c>
      <c r="H1" s="4" t="s">
        <v>48</v>
      </c>
      <c r="I1" s="3" t="s">
        <v>56</v>
      </c>
      <c r="J1" s="3" t="s">
        <v>50</v>
      </c>
      <c r="K1" s="3" t="s">
        <v>40</v>
      </c>
      <c r="L1" s="4" t="s">
        <v>46</v>
      </c>
      <c r="M1" s="4" t="s">
        <v>51</v>
      </c>
      <c r="N1" s="4" t="s">
        <v>49</v>
      </c>
      <c r="O1" s="4" t="s">
        <v>41</v>
      </c>
      <c r="P1" s="4" t="s">
        <v>42</v>
      </c>
      <c r="Q1" s="4" t="s">
        <v>1</v>
      </c>
      <c r="R1" s="4" t="s">
        <v>52</v>
      </c>
      <c r="S1" s="4" t="s">
        <v>0</v>
      </c>
      <c r="T1" s="3" t="s">
        <v>53</v>
      </c>
      <c r="U1" s="4" t="s">
        <v>54</v>
      </c>
    </row>
    <row r="2" spans="1:21" x14ac:dyDescent="0.2">
      <c r="A2" s="4" t="s">
        <v>47</v>
      </c>
      <c r="B2" s="4">
        <v>0</v>
      </c>
      <c r="C2">
        <v>0</v>
      </c>
      <c r="D2">
        <v>0</v>
      </c>
      <c r="E2">
        <v>0</v>
      </c>
      <c r="F2">
        <v>0</v>
      </c>
      <c r="G2">
        <v>0</v>
      </c>
      <c r="H2" s="4">
        <v>0.08</v>
      </c>
      <c r="I2" s="4">
        <v>0</v>
      </c>
      <c r="J2" s="4">
        <v>0.01</v>
      </c>
      <c r="K2" s="3">
        <v>0.02</v>
      </c>
      <c r="L2" s="4">
        <v>0.05</v>
      </c>
      <c r="M2" s="4">
        <v>0.1</v>
      </c>
      <c r="N2" s="4">
        <v>0.01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3">
        <v>0</v>
      </c>
      <c r="U2">
        <v>0</v>
      </c>
    </row>
    <row r="3" spans="1:21" x14ac:dyDescent="0.2">
      <c r="A3" s="5" t="s">
        <v>3</v>
      </c>
      <c r="B3">
        <v>0.05</v>
      </c>
      <c r="C3">
        <v>0</v>
      </c>
      <c r="D3">
        <v>0</v>
      </c>
      <c r="E3">
        <v>0</v>
      </c>
      <c r="F3">
        <v>0</v>
      </c>
      <c r="G3">
        <v>0</v>
      </c>
      <c r="H3">
        <v>0.08</v>
      </c>
      <c r="I3" s="4">
        <v>0</v>
      </c>
      <c r="J3">
        <v>0.01</v>
      </c>
      <c r="K3">
        <v>0.02</v>
      </c>
      <c r="L3">
        <v>0.05</v>
      </c>
      <c r="M3" s="4">
        <v>0.1</v>
      </c>
      <c r="N3">
        <v>0.01</v>
      </c>
      <c r="O3">
        <v>0.129</v>
      </c>
      <c r="P3">
        <v>0.129</v>
      </c>
      <c r="Q3">
        <v>0.129</v>
      </c>
      <c r="R3">
        <v>0</v>
      </c>
      <c r="S3">
        <v>0</v>
      </c>
      <c r="T3">
        <v>0</v>
      </c>
      <c r="U3">
        <v>0</v>
      </c>
    </row>
    <row r="4" spans="1:21" x14ac:dyDescent="0.2">
      <c r="A4" s="5" t="s">
        <v>2</v>
      </c>
      <c r="B4">
        <v>0.05</v>
      </c>
      <c r="C4">
        <v>0</v>
      </c>
      <c r="D4">
        <v>0</v>
      </c>
      <c r="E4">
        <v>0</v>
      </c>
      <c r="F4">
        <v>0</v>
      </c>
      <c r="G4">
        <v>0</v>
      </c>
      <c r="H4">
        <v>0.08</v>
      </c>
      <c r="I4" s="4">
        <v>0</v>
      </c>
      <c r="J4">
        <v>0.01</v>
      </c>
      <c r="K4">
        <v>0.02</v>
      </c>
      <c r="L4">
        <v>0.05</v>
      </c>
      <c r="M4" s="4">
        <v>0.1</v>
      </c>
      <c r="N4">
        <v>0.01</v>
      </c>
      <c r="O4">
        <v>0.129</v>
      </c>
      <c r="P4">
        <v>0.129</v>
      </c>
      <c r="Q4">
        <v>0.129</v>
      </c>
      <c r="R4">
        <v>0</v>
      </c>
      <c r="S4">
        <v>0</v>
      </c>
      <c r="T4">
        <v>0</v>
      </c>
      <c r="U4">
        <v>0</v>
      </c>
    </row>
    <row r="5" spans="1:21" x14ac:dyDescent="0.2">
      <c r="A5" s="5" t="s">
        <v>43</v>
      </c>
      <c r="B5">
        <v>0.05</v>
      </c>
      <c r="C5">
        <v>0</v>
      </c>
      <c r="D5">
        <v>0</v>
      </c>
      <c r="E5">
        <v>0</v>
      </c>
      <c r="F5">
        <v>0</v>
      </c>
      <c r="G5">
        <v>0</v>
      </c>
      <c r="H5">
        <v>0.08</v>
      </c>
      <c r="I5" s="4">
        <v>0</v>
      </c>
      <c r="J5">
        <v>0.01</v>
      </c>
      <c r="K5">
        <v>0.02</v>
      </c>
      <c r="L5">
        <v>0.05</v>
      </c>
      <c r="M5" s="4">
        <v>0.1</v>
      </c>
      <c r="N5">
        <v>0.01</v>
      </c>
      <c r="O5">
        <v>0.1875</v>
      </c>
      <c r="P5">
        <v>0.1875</v>
      </c>
      <c r="Q5">
        <v>0.1875</v>
      </c>
      <c r="R5">
        <v>0</v>
      </c>
      <c r="S5">
        <v>0</v>
      </c>
      <c r="T5">
        <v>0</v>
      </c>
      <c r="U5">
        <v>0</v>
      </c>
    </row>
    <row r="6" spans="1:21" x14ac:dyDescent="0.2">
      <c r="A6" s="5" t="s">
        <v>44</v>
      </c>
      <c r="B6">
        <v>0.05</v>
      </c>
      <c r="C6">
        <v>0</v>
      </c>
      <c r="D6">
        <v>0</v>
      </c>
      <c r="E6">
        <v>0</v>
      </c>
      <c r="F6">
        <v>0</v>
      </c>
      <c r="G6">
        <v>0</v>
      </c>
      <c r="H6">
        <v>0.08</v>
      </c>
      <c r="I6" s="4">
        <v>0</v>
      </c>
      <c r="J6">
        <v>0.01</v>
      </c>
      <c r="K6">
        <v>0.02</v>
      </c>
      <c r="L6">
        <v>0.05</v>
      </c>
      <c r="M6" s="4">
        <v>0.1</v>
      </c>
      <c r="N6">
        <v>0.01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2">
      <c r="A7" s="5" t="s">
        <v>45</v>
      </c>
      <c r="B7">
        <v>0.05</v>
      </c>
      <c r="C7">
        <v>0</v>
      </c>
      <c r="D7">
        <v>0</v>
      </c>
      <c r="E7">
        <v>0</v>
      </c>
      <c r="F7">
        <v>0</v>
      </c>
      <c r="G7">
        <v>0</v>
      </c>
      <c r="H7">
        <v>0.08</v>
      </c>
      <c r="I7" s="4">
        <v>0</v>
      </c>
      <c r="J7">
        <v>0.01</v>
      </c>
      <c r="K7">
        <v>0.02</v>
      </c>
      <c r="L7">
        <v>0.05</v>
      </c>
      <c r="M7" s="4">
        <v>0.1</v>
      </c>
      <c r="N7">
        <v>0.01</v>
      </c>
      <c r="O7">
        <v>7.5999999999999998E-2</v>
      </c>
      <c r="P7">
        <v>7.5999999999999998E-2</v>
      </c>
      <c r="Q7">
        <v>7.5999999999999998E-2</v>
      </c>
      <c r="R7">
        <v>0</v>
      </c>
      <c r="S7">
        <v>0</v>
      </c>
      <c r="T7">
        <v>0</v>
      </c>
      <c r="U7">
        <v>0</v>
      </c>
    </row>
    <row r="8" spans="1:21" x14ac:dyDescent="0.2">
      <c r="A8" s="4" t="s">
        <v>48</v>
      </c>
      <c r="B8">
        <v>0.05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 s="3">
        <v>0</v>
      </c>
      <c r="J8">
        <v>0.01</v>
      </c>
      <c r="K8">
        <v>0.02</v>
      </c>
      <c r="L8">
        <v>0.05</v>
      </c>
      <c r="M8" s="4">
        <v>0.1</v>
      </c>
      <c r="N8">
        <v>0.01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s="3" t="s">
        <v>56</v>
      </c>
      <c r="B9">
        <v>0.05</v>
      </c>
      <c r="C9">
        <v>0</v>
      </c>
      <c r="D9">
        <v>0</v>
      </c>
      <c r="E9">
        <v>0</v>
      </c>
      <c r="F9">
        <v>0</v>
      </c>
      <c r="G9">
        <v>0</v>
      </c>
      <c r="H9">
        <v>0.08</v>
      </c>
      <c r="I9" s="3">
        <v>0</v>
      </c>
      <c r="J9">
        <v>0.01</v>
      </c>
      <c r="K9">
        <v>0.02</v>
      </c>
      <c r="L9">
        <v>0.05</v>
      </c>
      <c r="M9" s="4">
        <v>0.1</v>
      </c>
      <c r="N9">
        <v>0.01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x14ac:dyDescent="0.2">
      <c r="A10" s="3" t="s">
        <v>50</v>
      </c>
      <c r="B10">
        <v>0.05</v>
      </c>
      <c r="C10">
        <v>0</v>
      </c>
      <c r="D10">
        <v>0</v>
      </c>
      <c r="E10">
        <v>0</v>
      </c>
      <c r="F10">
        <v>0</v>
      </c>
      <c r="G10">
        <v>0</v>
      </c>
      <c r="H10">
        <v>0.08</v>
      </c>
      <c r="I10" s="3">
        <v>0</v>
      </c>
      <c r="J10">
        <v>0</v>
      </c>
      <c r="K10">
        <v>0.02</v>
      </c>
      <c r="L10">
        <v>0.05</v>
      </c>
      <c r="M10" s="4">
        <v>0.1</v>
      </c>
      <c r="N10">
        <v>0.01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x14ac:dyDescent="0.2">
      <c r="A11" s="3" t="s">
        <v>40</v>
      </c>
      <c r="B11">
        <v>0.05</v>
      </c>
      <c r="C11">
        <v>0</v>
      </c>
      <c r="D11">
        <v>0</v>
      </c>
      <c r="E11">
        <v>0</v>
      </c>
      <c r="F11">
        <v>0</v>
      </c>
      <c r="G11">
        <v>0</v>
      </c>
      <c r="H11">
        <v>0.08</v>
      </c>
      <c r="I11" s="3">
        <v>0</v>
      </c>
      <c r="J11">
        <v>0.01</v>
      </c>
      <c r="K11">
        <v>0</v>
      </c>
      <c r="L11">
        <v>0.05</v>
      </c>
      <c r="M11" s="4">
        <v>0.1</v>
      </c>
      <c r="N11">
        <v>0.01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2">
      <c r="A12" s="4" t="s">
        <v>46</v>
      </c>
      <c r="B12">
        <v>0.05</v>
      </c>
      <c r="C12">
        <v>0</v>
      </c>
      <c r="D12">
        <v>0</v>
      </c>
      <c r="E12">
        <v>0</v>
      </c>
      <c r="F12">
        <v>0</v>
      </c>
      <c r="G12">
        <v>0</v>
      </c>
      <c r="H12">
        <v>0.08</v>
      </c>
      <c r="I12" s="4">
        <v>0</v>
      </c>
      <c r="J12">
        <v>0.01</v>
      </c>
      <c r="K12">
        <v>0.02</v>
      </c>
      <c r="L12">
        <v>0</v>
      </c>
      <c r="M12" s="4">
        <v>0.1</v>
      </c>
      <c r="N12">
        <v>0.01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x14ac:dyDescent="0.2">
      <c r="A13" s="4" t="s">
        <v>51</v>
      </c>
      <c r="B13">
        <v>0.05</v>
      </c>
      <c r="C13">
        <v>0</v>
      </c>
      <c r="D13">
        <v>0</v>
      </c>
      <c r="E13">
        <v>0</v>
      </c>
      <c r="F13">
        <v>0</v>
      </c>
      <c r="G13">
        <v>0</v>
      </c>
      <c r="H13">
        <v>0.08</v>
      </c>
      <c r="I13" s="3">
        <v>0</v>
      </c>
      <c r="J13">
        <v>0.01</v>
      </c>
      <c r="K13">
        <v>0.02</v>
      </c>
      <c r="L13">
        <v>0.05</v>
      </c>
      <c r="M13" s="4">
        <v>0</v>
      </c>
      <c r="N13">
        <v>0.01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s="4" t="s">
        <v>49</v>
      </c>
      <c r="B14">
        <v>0.05</v>
      </c>
      <c r="C14">
        <v>0</v>
      </c>
      <c r="D14">
        <v>0</v>
      </c>
      <c r="E14">
        <v>0</v>
      </c>
      <c r="F14">
        <v>0</v>
      </c>
      <c r="G14">
        <v>0</v>
      </c>
      <c r="H14">
        <v>0.08</v>
      </c>
      <c r="I14" s="4">
        <v>0</v>
      </c>
      <c r="J14">
        <v>0.01</v>
      </c>
      <c r="K14">
        <v>0.02</v>
      </c>
      <c r="L14">
        <v>0.05</v>
      </c>
      <c r="M14" s="4">
        <v>0.1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x14ac:dyDescent="0.2">
      <c r="A15" s="4" t="s">
        <v>41</v>
      </c>
      <c r="B15">
        <v>0.05</v>
      </c>
      <c r="C15">
        <v>0</v>
      </c>
      <c r="D15">
        <v>0</v>
      </c>
      <c r="E15">
        <v>0</v>
      </c>
      <c r="F15">
        <v>0</v>
      </c>
      <c r="G15">
        <v>0</v>
      </c>
      <c r="H15">
        <v>0.08</v>
      </c>
      <c r="I15" s="4">
        <v>0</v>
      </c>
      <c r="J15">
        <v>0.01</v>
      </c>
      <c r="K15">
        <v>0.02</v>
      </c>
      <c r="L15">
        <v>0.05</v>
      </c>
      <c r="M15" s="4">
        <v>0.1</v>
      </c>
      <c r="N15">
        <v>0.01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x14ac:dyDescent="0.2">
      <c r="A16" s="4" t="s">
        <v>42</v>
      </c>
      <c r="B16">
        <v>0.05</v>
      </c>
      <c r="C16">
        <v>0</v>
      </c>
      <c r="D16">
        <v>0</v>
      </c>
      <c r="E16">
        <v>0</v>
      </c>
      <c r="F16">
        <v>0</v>
      </c>
      <c r="G16">
        <v>0</v>
      </c>
      <c r="H16">
        <v>0.08</v>
      </c>
      <c r="I16" s="4">
        <v>0</v>
      </c>
      <c r="J16">
        <v>0.01</v>
      </c>
      <c r="K16">
        <v>0.02</v>
      </c>
      <c r="L16">
        <v>0.05</v>
      </c>
      <c r="M16" s="4">
        <v>0.1</v>
      </c>
      <c r="N16">
        <v>0.01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x14ac:dyDescent="0.2">
      <c r="A17" s="4" t="s">
        <v>1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0.08</v>
      </c>
      <c r="I17" s="4">
        <v>0</v>
      </c>
      <c r="J17">
        <v>0.01</v>
      </c>
      <c r="K17">
        <v>0.02</v>
      </c>
      <c r="L17">
        <v>0.05</v>
      </c>
      <c r="M17" s="4">
        <v>0.1</v>
      </c>
      <c r="N17">
        <v>0.01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s="19" t="s">
        <v>52</v>
      </c>
      <c r="B18">
        <v>0.05</v>
      </c>
      <c r="C18">
        <v>0</v>
      </c>
      <c r="D18">
        <v>0</v>
      </c>
      <c r="E18">
        <v>0</v>
      </c>
      <c r="F18">
        <v>0</v>
      </c>
      <c r="G18">
        <v>0</v>
      </c>
      <c r="H18">
        <v>0.08</v>
      </c>
      <c r="I18" s="3">
        <v>0</v>
      </c>
      <c r="J18">
        <v>0.01</v>
      </c>
      <c r="K18">
        <v>0.02</v>
      </c>
      <c r="L18">
        <v>0.05</v>
      </c>
      <c r="M18" s="4">
        <v>0.1</v>
      </c>
      <c r="N18">
        <v>0.01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">
      <c r="A19" s="4" t="s">
        <v>0</v>
      </c>
      <c r="B19">
        <v>0.05</v>
      </c>
      <c r="C19">
        <v>0</v>
      </c>
      <c r="D19">
        <v>0</v>
      </c>
      <c r="E19">
        <v>0</v>
      </c>
      <c r="F19">
        <v>0</v>
      </c>
      <c r="G19">
        <v>0</v>
      </c>
      <c r="H19">
        <v>0.08</v>
      </c>
      <c r="I19" s="4">
        <v>0</v>
      </c>
      <c r="J19">
        <v>0.01</v>
      </c>
      <c r="K19">
        <v>0.02</v>
      </c>
      <c r="L19">
        <v>0.05</v>
      </c>
      <c r="M19" s="4">
        <v>0.1</v>
      </c>
      <c r="N19">
        <v>0.01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s="5" t="s">
        <v>53</v>
      </c>
      <c r="B20">
        <v>0.05</v>
      </c>
      <c r="C20">
        <v>0</v>
      </c>
      <c r="D20">
        <v>0</v>
      </c>
      <c r="E20">
        <v>0</v>
      </c>
      <c r="F20">
        <v>0</v>
      </c>
      <c r="G20">
        <v>0</v>
      </c>
      <c r="H20">
        <v>0.08</v>
      </c>
      <c r="I20" s="4">
        <v>0</v>
      </c>
      <c r="J20">
        <v>0.01</v>
      </c>
      <c r="K20">
        <v>0.02</v>
      </c>
      <c r="L20">
        <v>0.05</v>
      </c>
      <c r="M20" s="4">
        <v>0.1</v>
      </c>
      <c r="N20">
        <v>0.01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">
      <c r="A21" s="4" t="s">
        <v>54</v>
      </c>
      <c r="B21">
        <v>0.05</v>
      </c>
      <c r="C21">
        <v>0</v>
      </c>
      <c r="D21">
        <v>0</v>
      </c>
      <c r="E21">
        <v>0</v>
      </c>
      <c r="F21">
        <v>0</v>
      </c>
      <c r="G21">
        <v>0</v>
      </c>
      <c r="H21">
        <v>0.08</v>
      </c>
      <c r="I21" s="4">
        <v>0</v>
      </c>
      <c r="J21">
        <v>0.01</v>
      </c>
      <c r="K21">
        <v>0.02</v>
      </c>
      <c r="L21">
        <v>0.05</v>
      </c>
      <c r="M21" s="4">
        <v>0.1</v>
      </c>
      <c r="N21">
        <v>0.01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21"/>
  <sheetViews>
    <sheetView workbookViewId="0">
      <selection activeCell="M14" sqref="M14"/>
    </sheetView>
  </sheetViews>
  <sheetFormatPr defaultRowHeight="12.75" x14ac:dyDescent="0.2"/>
  <sheetData>
    <row r="1" spans="1:21" x14ac:dyDescent="0.2">
      <c r="B1" s="4" t="s">
        <v>47</v>
      </c>
      <c r="C1" s="4" t="s">
        <v>3</v>
      </c>
      <c r="D1" s="4" t="s">
        <v>2</v>
      </c>
      <c r="E1" s="4" t="s">
        <v>43</v>
      </c>
      <c r="F1" s="4" t="s">
        <v>44</v>
      </c>
      <c r="G1" s="4" t="s">
        <v>45</v>
      </c>
      <c r="H1" s="4" t="s">
        <v>48</v>
      </c>
      <c r="I1" s="3" t="s">
        <v>56</v>
      </c>
      <c r="J1" s="3" t="s">
        <v>50</v>
      </c>
      <c r="K1" s="3" t="s">
        <v>40</v>
      </c>
      <c r="L1" s="4" t="s">
        <v>46</v>
      </c>
      <c r="M1" s="4" t="s">
        <v>51</v>
      </c>
      <c r="N1" s="4" t="s">
        <v>49</v>
      </c>
      <c r="O1" s="4" t="s">
        <v>41</v>
      </c>
      <c r="P1" s="4" t="s">
        <v>42</v>
      </c>
      <c r="Q1" s="4" t="s">
        <v>1</v>
      </c>
      <c r="R1" s="4" t="s">
        <v>52</v>
      </c>
      <c r="S1" s="4" t="s">
        <v>0</v>
      </c>
      <c r="T1" s="3" t="s">
        <v>53</v>
      </c>
      <c r="U1" s="4" t="s">
        <v>54</v>
      </c>
    </row>
    <row r="2" spans="1:21" x14ac:dyDescent="0.2">
      <c r="A2" s="4" t="s">
        <v>47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 s="4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x14ac:dyDescent="0.2">
      <c r="A3" s="5" t="s">
        <v>3</v>
      </c>
      <c r="B3">
        <v>0.25</v>
      </c>
      <c r="C3">
        <v>0</v>
      </c>
      <c r="D3">
        <v>0</v>
      </c>
      <c r="E3">
        <v>0.25</v>
      </c>
      <c r="F3">
        <v>0.25</v>
      </c>
      <c r="G3">
        <v>0.25</v>
      </c>
      <c r="H3">
        <v>0.25</v>
      </c>
      <c r="I3">
        <v>0.25</v>
      </c>
      <c r="J3">
        <v>0.25</v>
      </c>
      <c r="K3">
        <v>0.25</v>
      </c>
      <c r="L3">
        <v>0.25</v>
      </c>
      <c r="M3">
        <v>0.25</v>
      </c>
      <c r="N3">
        <v>0.25</v>
      </c>
      <c r="O3">
        <v>0.25</v>
      </c>
      <c r="P3">
        <v>0.25</v>
      </c>
      <c r="Q3">
        <v>0.25</v>
      </c>
      <c r="R3">
        <v>0.25</v>
      </c>
      <c r="S3">
        <v>0.25</v>
      </c>
      <c r="T3">
        <v>0.25</v>
      </c>
      <c r="U3">
        <v>0.25</v>
      </c>
    </row>
    <row r="4" spans="1:21" x14ac:dyDescent="0.2">
      <c r="A4" s="5" t="s">
        <v>2</v>
      </c>
      <c r="B4">
        <v>0.25</v>
      </c>
      <c r="C4">
        <v>0</v>
      </c>
      <c r="D4">
        <v>0</v>
      </c>
      <c r="E4">
        <v>0.25</v>
      </c>
      <c r="F4">
        <v>0.25</v>
      </c>
      <c r="G4">
        <v>0.25</v>
      </c>
      <c r="H4">
        <v>0.25</v>
      </c>
      <c r="I4">
        <v>0.25</v>
      </c>
      <c r="J4">
        <v>0.25</v>
      </c>
      <c r="K4">
        <v>0.25</v>
      </c>
      <c r="L4">
        <v>0.25</v>
      </c>
      <c r="M4">
        <v>0.25</v>
      </c>
      <c r="N4">
        <v>0.25</v>
      </c>
      <c r="O4">
        <v>0.25</v>
      </c>
      <c r="P4">
        <v>0.25</v>
      </c>
      <c r="Q4">
        <v>0.25</v>
      </c>
      <c r="R4">
        <v>0.25</v>
      </c>
      <c r="S4">
        <v>0.25</v>
      </c>
      <c r="T4">
        <v>0.25</v>
      </c>
      <c r="U4">
        <v>0.25</v>
      </c>
    </row>
    <row r="5" spans="1:21" x14ac:dyDescent="0.2">
      <c r="A5" s="5" t="s">
        <v>43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 s="4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x14ac:dyDescent="0.2">
      <c r="A6" s="5" t="s">
        <v>44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 s="4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2">
      <c r="A7" s="5" t="s">
        <v>45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 s="4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x14ac:dyDescent="0.2">
      <c r="A8" s="4" t="s">
        <v>48</v>
      </c>
      <c r="B8">
        <v>0.08</v>
      </c>
      <c r="C8">
        <v>0.08</v>
      </c>
      <c r="D8">
        <v>0.08</v>
      </c>
      <c r="E8">
        <v>0.08</v>
      </c>
      <c r="F8">
        <v>0.08</v>
      </c>
      <c r="G8">
        <v>0.08</v>
      </c>
      <c r="H8">
        <v>0</v>
      </c>
      <c r="I8">
        <v>0.08</v>
      </c>
      <c r="J8">
        <v>0.08</v>
      </c>
      <c r="K8">
        <v>0.08</v>
      </c>
      <c r="L8">
        <v>0.08</v>
      </c>
      <c r="M8">
        <v>0.08</v>
      </c>
      <c r="N8">
        <v>0.08</v>
      </c>
      <c r="O8">
        <v>0.08</v>
      </c>
      <c r="P8">
        <v>0.08</v>
      </c>
      <c r="Q8">
        <v>0.08</v>
      </c>
      <c r="R8">
        <v>0.08</v>
      </c>
      <c r="S8">
        <v>0.08</v>
      </c>
      <c r="T8">
        <v>0.08</v>
      </c>
      <c r="U8">
        <v>0.08</v>
      </c>
    </row>
    <row r="9" spans="1:21" x14ac:dyDescent="0.2">
      <c r="A9" s="3" t="s">
        <v>56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s="3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x14ac:dyDescent="0.2">
      <c r="A10" s="3" t="s">
        <v>50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 s="3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x14ac:dyDescent="0.2">
      <c r="A11" s="3" t="s">
        <v>40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s="3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2">
      <c r="A12" s="4" t="s">
        <v>46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4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x14ac:dyDescent="0.2">
      <c r="A13" s="4" t="s">
        <v>51</v>
      </c>
      <c r="B13">
        <v>0.25</v>
      </c>
      <c r="C13">
        <v>0.25</v>
      </c>
      <c r="D13">
        <v>0.25</v>
      </c>
      <c r="E13">
        <v>0.25</v>
      </c>
      <c r="F13">
        <v>0.25</v>
      </c>
      <c r="G13">
        <v>0.25</v>
      </c>
      <c r="H13">
        <v>0.25</v>
      </c>
      <c r="I13">
        <v>0.25</v>
      </c>
      <c r="J13">
        <v>0.25</v>
      </c>
      <c r="K13">
        <v>0.25</v>
      </c>
      <c r="L13">
        <v>0.25</v>
      </c>
      <c r="M13">
        <v>0</v>
      </c>
      <c r="N13">
        <v>0.25</v>
      </c>
      <c r="O13">
        <v>0.25</v>
      </c>
      <c r="P13">
        <v>0.25</v>
      </c>
      <c r="Q13">
        <v>0.25</v>
      </c>
      <c r="R13">
        <v>0.25</v>
      </c>
      <c r="S13">
        <v>0.25</v>
      </c>
      <c r="T13">
        <v>0.25</v>
      </c>
      <c r="U13">
        <v>0.25</v>
      </c>
    </row>
    <row r="14" spans="1:21" x14ac:dyDescent="0.2">
      <c r="A14" s="4" t="s">
        <v>49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 s="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x14ac:dyDescent="0.2">
      <c r="A15" s="4" t="s">
        <v>41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s="4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x14ac:dyDescent="0.2">
      <c r="A16" s="4" t="s">
        <v>42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4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x14ac:dyDescent="0.2">
      <c r="A17" s="4" t="s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 s="4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s="19" t="s">
        <v>52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 s="3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">
      <c r="A19" s="4" t="s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4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s="5" t="s">
        <v>53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 s="4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">
      <c r="A21" s="4" t="s">
        <v>54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 s="4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801"/>
  <sheetViews>
    <sheetView tabSelected="1" topLeftCell="A7" workbookViewId="0">
      <selection activeCell="W24" sqref="W24"/>
    </sheetView>
  </sheetViews>
  <sheetFormatPr defaultRowHeight="12.75" x14ac:dyDescent="0.2"/>
  <cols>
    <col min="1" max="1" width="7.28515625" customWidth="1"/>
    <col min="2" max="9" width="10.28515625" bestFit="1" customWidth="1"/>
    <col min="10" max="10" width="11.28515625" bestFit="1" customWidth="1"/>
    <col min="11" max="21" width="10.28515625" bestFit="1" customWidth="1"/>
  </cols>
  <sheetData>
    <row r="1" spans="1:21" x14ac:dyDescent="0.2">
      <c r="B1" s="3" t="s">
        <v>47</v>
      </c>
      <c r="C1" s="3" t="s">
        <v>3</v>
      </c>
      <c r="D1" s="4" t="s">
        <v>2</v>
      </c>
      <c r="E1" s="4" t="s">
        <v>43</v>
      </c>
      <c r="F1" s="4" t="s">
        <v>44</v>
      </c>
      <c r="G1" s="4" t="s">
        <v>45</v>
      </c>
      <c r="H1" s="4" t="s">
        <v>48</v>
      </c>
      <c r="I1" s="4" t="s">
        <v>56</v>
      </c>
      <c r="J1" s="4" t="s">
        <v>50</v>
      </c>
      <c r="K1" s="4" t="s">
        <v>40</v>
      </c>
      <c r="L1" s="4" t="s">
        <v>46</v>
      </c>
      <c r="M1" s="4" t="s">
        <v>51</v>
      </c>
      <c r="N1" s="4" t="s">
        <v>49</v>
      </c>
      <c r="O1" s="4" t="s">
        <v>41</v>
      </c>
      <c r="P1" s="3" t="s">
        <v>42</v>
      </c>
      <c r="Q1" s="4" t="s">
        <v>1</v>
      </c>
      <c r="R1" s="4" t="s">
        <v>52</v>
      </c>
      <c r="S1" s="4" t="s">
        <v>0</v>
      </c>
      <c r="T1" s="3" t="s">
        <v>53</v>
      </c>
      <c r="U1" s="4" t="s">
        <v>54</v>
      </c>
    </row>
    <row r="2" spans="1:21" x14ac:dyDescent="0.2">
      <c r="A2" s="3" t="s">
        <v>47</v>
      </c>
      <c r="B2" s="13">
        <v>5500</v>
      </c>
      <c r="C2" s="13">
        <v>60628.305999999997</v>
      </c>
      <c r="D2" s="13">
        <v>62258.984999999993</v>
      </c>
      <c r="E2" s="13">
        <v>63889.663999999997</v>
      </c>
      <c r="F2" s="13">
        <v>75500</v>
      </c>
      <c r="G2" s="13">
        <v>81572.717999999993</v>
      </c>
      <c r="H2" s="13">
        <v>55026.329999999994</v>
      </c>
      <c r="I2" s="13">
        <v>43410</v>
      </c>
      <c r="J2" s="13">
        <v>75660</v>
      </c>
      <c r="K2" s="13">
        <v>37970</v>
      </c>
      <c r="L2" s="13">
        <v>10452.822</v>
      </c>
      <c r="M2" s="13">
        <v>70330</v>
      </c>
      <c r="N2" s="13">
        <v>73740</v>
      </c>
      <c r="O2" s="13">
        <v>77560</v>
      </c>
      <c r="P2" s="13">
        <v>67020</v>
      </c>
      <c r="Q2" s="13">
        <v>58540</v>
      </c>
      <c r="R2" s="13">
        <v>64791.01999999999</v>
      </c>
      <c r="S2" s="13">
        <v>78020</v>
      </c>
      <c r="T2" s="13">
        <v>43410</v>
      </c>
      <c r="U2" s="13">
        <v>53412.611999999994</v>
      </c>
    </row>
    <row r="3" spans="1:21" x14ac:dyDescent="0.2">
      <c r="A3" s="3" t="s">
        <v>3</v>
      </c>
      <c r="B3" s="13">
        <v>60628.305999999997</v>
      </c>
      <c r="C3" s="13">
        <v>5000</v>
      </c>
      <c r="D3" s="13">
        <v>9640</v>
      </c>
      <c r="E3" s="13">
        <v>12840</v>
      </c>
      <c r="F3" s="13">
        <v>43699.007738061293</v>
      </c>
      <c r="G3" s="13">
        <v>33263.492913604859</v>
      </c>
      <c r="H3" s="13">
        <v>51193.144</v>
      </c>
      <c r="I3" s="23">
        <v>71000</v>
      </c>
      <c r="J3" s="13">
        <v>73120</v>
      </c>
      <c r="K3" s="13">
        <v>39630</v>
      </c>
      <c r="L3" s="13">
        <v>55084.481999999996</v>
      </c>
      <c r="M3" s="13">
        <v>81770</v>
      </c>
      <c r="N3" s="13">
        <v>72120</v>
      </c>
      <c r="O3" s="13">
        <v>38593.094147344018</v>
      </c>
      <c r="P3" s="13">
        <v>31580.972816092308</v>
      </c>
      <c r="Q3" s="13">
        <v>17488.651305712658</v>
      </c>
      <c r="R3" s="13">
        <v>53596.759999999995</v>
      </c>
      <c r="S3" s="13">
        <v>72120</v>
      </c>
      <c r="T3" s="13">
        <v>40630</v>
      </c>
      <c r="U3" s="13">
        <v>79760.313999999998</v>
      </c>
    </row>
    <row r="4" spans="1:21" x14ac:dyDescent="0.2">
      <c r="A4" s="4" t="s">
        <v>2</v>
      </c>
      <c r="B4" s="13">
        <v>62258.984999999993</v>
      </c>
      <c r="C4" s="13">
        <v>9640</v>
      </c>
      <c r="D4" s="13">
        <v>5500</v>
      </c>
      <c r="E4" s="13">
        <v>6640</v>
      </c>
      <c r="F4" s="13">
        <v>40421.497490305635</v>
      </c>
      <c r="G4" s="13">
        <v>30107.552037056757</v>
      </c>
      <c r="H4" s="13">
        <v>60611.623999999996</v>
      </c>
      <c r="I4" s="13">
        <v>49630</v>
      </c>
      <c r="J4" s="13">
        <v>82340</v>
      </c>
      <c r="K4" s="13">
        <v>48320</v>
      </c>
      <c r="L4" s="13">
        <v>63080</v>
      </c>
      <c r="M4" s="13">
        <v>90000</v>
      </c>
      <c r="N4" s="13">
        <v>81120</v>
      </c>
      <c r="O4" s="13">
        <v>35456.604370189125</v>
      </c>
      <c r="P4" s="13">
        <v>29864.413294641647</v>
      </c>
      <c r="Q4" s="13">
        <v>18402.852977193463</v>
      </c>
      <c r="R4" s="13">
        <v>60460</v>
      </c>
      <c r="S4" s="13">
        <v>81120</v>
      </c>
      <c r="T4" s="13">
        <v>49600</v>
      </c>
      <c r="U4" s="13">
        <v>88130</v>
      </c>
    </row>
    <row r="5" spans="1:21" x14ac:dyDescent="0.2">
      <c r="A5" s="4" t="s">
        <v>43</v>
      </c>
      <c r="B5" s="13">
        <v>63889.663999999997</v>
      </c>
      <c r="C5" s="13">
        <v>12840</v>
      </c>
      <c r="D5" s="13">
        <v>6640</v>
      </c>
      <c r="E5" s="13">
        <v>5000</v>
      </c>
      <c r="F5" s="13">
        <v>37143.987242549978</v>
      </c>
      <c r="G5" s="13">
        <v>26951.611160508655</v>
      </c>
      <c r="H5" s="13">
        <v>63190</v>
      </c>
      <c r="I5" s="13">
        <v>52630</v>
      </c>
      <c r="J5" s="13">
        <v>85200</v>
      </c>
      <c r="K5" s="13">
        <v>52000</v>
      </c>
      <c r="L5" s="13">
        <v>67100</v>
      </c>
      <c r="M5" s="13">
        <v>94000</v>
      </c>
      <c r="N5" s="13">
        <v>84120</v>
      </c>
      <c r="O5" s="13">
        <v>32320.114593034232</v>
      </c>
      <c r="P5" s="13">
        <v>28147.853773190986</v>
      </c>
      <c r="Q5" s="13">
        <v>19317.054648674268</v>
      </c>
      <c r="R5" s="13">
        <v>65319.999999999993</v>
      </c>
      <c r="S5" s="13">
        <v>84120</v>
      </c>
      <c r="T5" s="13">
        <v>52530</v>
      </c>
      <c r="U5" s="13">
        <v>94500</v>
      </c>
    </row>
    <row r="6" spans="1:21" x14ac:dyDescent="0.2">
      <c r="A6" s="4" t="s">
        <v>44</v>
      </c>
      <c r="B6" s="13">
        <v>75500</v>
      </c>
      <c r="C6" s="13">
        <v>43699.007738061293</v>
      </c>
      <c r="D6" s="13">
        <v>40421.497490305635</v>
      </c>
      <c r="E6" s="13">
        <v>37143.987242549978</v>
      </c>
      <c r="F6" s="13">
        <v>4500</v>
      </c>
      <c r="G6" s="13">
        <v>12878.740749522209</v>
      </c>
      <c r="H6" s="13">
        <v>42261.965999999993</v>
      </c>
      <c r="I6" s="13">
        <v>82260</v>
      </c>
      <c r="J6" s="13">
        <v>38450</v>
      </c>
      <c r="K6" s="13">
        <v>78519.007738061307</v>
      </c>
      <c r="L6" s="13">
        <v>73387.823999999993</v>
      </c>
      <c r="M6" s="13">
        <v>46830</v>
      </c>
      <c r="N6" s="13">
        <v>34450</v>
      </c>
      <c r="O6" s="13">
        <v>9844.369244181662</v>
      </c>
      <c r="P6" s="13">
        <v>32076.975850619128</v>
      </c>
      <c r="Q6" s="13">
        <v>46869.536939154292</v>
      </c>
      <c r="R6" s="13">
        <v>37711.572</v>
      </c>
      <c r="S6" s="13">
        <v>43180</v>
      </c>
      <c r="T6" s="13">
        <v>64370.000000000007</v>
      </c>
      <c r="U6" s="13">
        <v>58282.841999999997</v>
      </c>
    </row>
    <row r="7" spans="1:21" x14ac:dyDescent="0.2">
      <c r="A7" s="4" t="s">
        <v>45</v>
      </c>
      <c r="B7" s="13">
        <v>81572.717999999993</v>
      </c>
      <c r="C7" s="13">
        <v>33263.492913604859</v>
      </c>
      <c r="D7" s="13">
        <v>30107.552037056757</v>
      </c>
      <c r="E7" s="13">
        <v>26951.611160508655</v>
      </c>
      <c r="F7" s="13">
        <v>12878.740749522209</v>
      </c>
      <c r="G7" s="13">
        <v>6000</v>
      </c>
      <c r="H7" s="13">
        <v>51816.133999999998</v>
      </c>
      <c r="I7" s="13">
        <v>94920</v>
      </c>
      <c r="J7" s="13">
        <v>40843.874915236498</v>
      </c>
      <c r="K7" s="13">
        <v>90080</v>
      </c>
      <c r="L7" s="13">
        <v>85360</v>
      </c>
      <c r="M7" s="13">
        <v>58840</v>
      </c>
      <c r="N7" s="13">
        <v>46450</v>
      </c>
      <c r="O7" s="13">
        <v>5963.8749152365399</v>
      </c>
      <c r="P7" s="13">
        <v>20960.672547400394</v>
      </c>
      <c r="Q7" s="13">
        <v>34605.618771736255</v>
      </c>
      <c r="R7" s="13">
        <v>49712.97</v>
      </c>
      <c r="S7" s="13">
        <v>54840</v>
      </c>
      <c r="T7" s="13">
        <v>76370</v>
      </c>
      <c r="U7" s="13">
        <v>72560</v>
      </c>
    </row>
    <row r="8" spans="1:21" x14ac:dyDescent="0.2">
      <c r="A8" s="4" t="s">
        <v>48</v>
      </c>
      <c r="B8" s="13">
        <v>55026.329999999994</v>
      </c>
      <c r="C8" s="13">
        <v>51193.144</v>
      </c>
      <c r="D8" s="13">
        <v>60611.623999999996</v>
      </c>
      <c r="E8" s="13">
        <v>63190</v>
      </c>
      <c r="F8" s="13">
        <v>42261.965999999993</v>
      </c>
      <c r="G8" s="13">
        <v>51816.133999999998</v>
      </c>
      <c r="H8" s="13">
        <v>4500</v>
      </c>
      <c r="I8" s="13">
        <v>49500</v>
      </c>
      <c r="J8" s="13">
        <v>65390</v>
      </c>
      <c r="K8" s="13">
        <v>49970</v>
      </c>
      <c r="L8" s="13">
        <v>46894.741999999991</v>
      </c>
      <c r="M8" s="13">
        <v>68530</v>
      </c>
      <c r="N8" s="13">
        <v>63470</v>
      </c>
      <c r="O8" s="13">
        <v>43650</v>
      </c>
      <c r="P8" s="13">
        <v>36350</v>
      </c>
      <c r="Q8" s="13">
        <v>40050</v>
      </c>
      <c r="R8" s="13">
        <v>21450</v>
      </c>
      <c r="S8" s="13">
        <v>60500</v>
      </c>
      <c r="T8" s="13">
        <v>49000</v>
      </c>
      <c r="U8" s="13">
        <v>68516.008000000002</v>
      </c>
    </row>
    <row r="9" spans="1:21" x14ac:dyDescent="0.2">
      <c r="A9" s="4" t="s">
        <v>56</v>
      </c>
      <c r="B9" s="13">
        <v>43410</v>
      </c>
      <c r="C9" s="13">
        <v>40630</v>
      </c>
      <c r="D9" s="13">
        <v>49630</v>
      </c>
      <c r="E9" s="13">
        <v>52630</v>
      </c>
      <c r="F9" s="13">
        <v>82260</v>
      </c>
      <c r="G9" s="13">
        <v>94920</v>
      </c>
      <c r="H9" s="13">
        <v>49500</v>
      </c>
      <c r="I9" s="13">
        <v>6000</v>
      </c>
      <c r="J9" s="13">
        <v>100150</v>
      </c>
      <c r="K9" s="13">
        <v>8200</v>
      </c>
      <c r="L9" s="13">
        <v>50480.781999999999</v>
      </c>
      <c r="M9" s="13">
        <v>52670</v>
      </c>
      <c r="N9" s="13">
        <v>96100</v>
      </c>
      <c r="O9" s="13">
        <v>94654.072159479852</v>
      </c>
      <c r="P9" s="13">
        <v>78519.385212813286</v>
      </c>
      <c r="Q9" s="13">
        <v>56450</v>
      </c>
      <c r="R9" s="13">
        <v>85352.597999999984</v>
      </c>
      <c r="S9" s="13">
        <v>97150</v>
      </c>
      <c r="T9" s="13">
        <v>3000</v>
      </c>
      <c r="U9" s="13">
        <v>62840</v>
      </c>
    </row>
    <row r="10" spans="1:21" x14ac:dyDescent="0.2">
      <c r="A10" s="4" t="s">
        <v>50</v>
      </c>
      <c r="B10" s="13">
        <v>75660</v>
      </c>
      <c r="C10" s="13">
        <v>73120</v>
      </c>
      <c r="D10" s="13">
        <v>82340</v>
      </c>
      <c r="E10" s="13">
        <v>85200</v>
      </c>
      <c r="F10" s="13">
        <v>38450</v>
      </c>
      <c r="G10" s="13">
        <v>40843.874915236498</v>
      </c>
      <c r="H10" s="13">
        <v>65390</v>
      </c>
      <c r="I10" s="13">
        <v>100150</v>
      </c>
      <c r="J10" s="13">
        <v>4500</v>
      </c>
      <c r="K10" s="13">
        <v>92150</v>
      </c>
      <c r="L10" s="13">
        <v>80807.049999999988</v>
      </c>
      <c r="M10" s="13">
        <v>8380</v>
      </c>
      <c r="N10" s="13">
        <v>4019.9999999999995</v>
      </c>
      <c r="O10" s="13">
        <v>43180</v>
      </c>
      <c r="P10" s="13">
        <v>41180</v>
      </c>
      <c r="Q10" s="13">
        <v>65249.385212813278</v>
      </c>
      <c r="R10" s="13">
        <v>54830</v>
      </c>
      <c r="S10" s="13">
        <v>11990</v>
      </c>
      <c r="T10" s="13">
        <v>99000</v>
      </c>
      <c r="U10" s="13">
        <v>50830</v>
      </c>
    </row>
    <row r="11" spans="1:21" x14ac:dyDescent="0.2">
      <c r="A11" s="4" t="s">
        <v>40</v>
      </c>
      <c r="B11" s="13">
        <v>37970</v>
      </c>
      <c r="C11" s="13">
        <v>39630</v>
      </c>
      <c r="D11" s="13">
        <v>48320</v>
      </c>
      <c r="E11" s="13">
        <v>52000</v>
      </c>
      <c r="F11" s="13">
        <v>78519.007738061307</v>
      </c>
      <c r="G11" s="13">
        <v>90080</v>
      </c>
      <c r="H11" s="13">
        <v>49970</v>
      </c>
      <c r="I11" s="13">
        <v>8200</v>
      </c>
      <c r="J11" s="13">
        <v>92150</v>
      </c>
      <c r="K11" s="13">
        <v>5000</v>
      </c>
      <c r="L11" s="13">
        <v>42882.253999999994</v>
      </c>
      <c r="M11" s="13">
        <v>56670</v>
      </c>
      <c r="N11" s="13">
        <v>95000</v>
      </c>
      <c r="O11" s="13">
        <v>88650</v>
      </c>
      <c r="P11" s="13">
        <v>77600</v>
      </c>
      <c r="Q11" s="13">
        <v>64450</v>
      </c>
      <c r="R11" s="13">
        <v>72870</v>
      </c>
      <c r="S11" s="13">
        <v>96150</v>
      </c>
      <c r="T11" s="13">
        <v>10171.754000000001</v>
      </c>
      <c r="U11" s="13">
        <v>71490</v>
      </c>
    </row>
    <row r="12" spans="1:21" x14ac:dyDescent="0.2">
      <c r="A12" s="4" t="s">
        <v>46</v>
      </c>
      <c r="B12" s="13">
        <v>10452.822</v>
      </c>
      <c r="C12" s="13">
        <v>55084.481999999996</v>
      </c>
      <c r="D12" s="13">
        <v>63080</v>
      </c>
      <c r="E12" s="13">
        <v>67100</v>
      </c>
      <c r="F12" s="13">
        <v>73387.823999999993</v>
      </c>
      <c r="G12" s="13">
        <v>85360</v>
      </c>
      <c r="H12" s="13">
        <v>46894.741999999991</v>
      </c>
      <c r="I12" s="13">
        <v>50480.781999999999</v>
      </c>
      <c r="J12" s="13">
        <v>80807.049999999988</v>
      </c>
      <c r="K12" s="13">
        <v>42882.253999999994</v>
      </c>
      <c r="L12" s="13">
        <v>5000</v>
      </c>
      <c r="M12" s="13">
        <v>78590</v>
      </c>
      <c r="N12" s="13">
        <v>82510</v>
      </c>
      <c r="O12" s="13">
        <v>78860</v>
      </c>
      <c r="P12" s="13">
        <v>68830</v>
      </c>
      <c r="Q12" s="13">
        <v>66900</v>
      </c>
      <c r="R12" s="13">
        <v>68307.072</v>
      </c>
      <c r="S12" s="13">
        <v>86640</v>
      </c>
      <c r="T12" s="13">
        <v>50480</v>
      </c>
      <c r="U12" s="13">
        <v>57095.572</v>
      </c>
    </row>
    <row r="13" spans="1:21" x14ac:dyDescent="0.2">
      <c r="A13" s="4" t="s">
        <v>51</v>
      </c>
      <c r="B13" s="13">
        <v>70330</v>
      </c>
      <c r="C13" s="13">
        <v>81770</v>
      </c>
      <c r="D13" s="13">
        <v>90000</v>
      </c>
      <c r="E13" s="13">
        <v>94000</v>
      </c>
      <c r="F13" s="13">
        <v>46830</v>
      </c>
      <c r="G13" s="13">
        <v>58840</v>
      </c>
      <c r="H13" s="13">
        <v>68530</v>
      </c>
      <c r="I13" s="13">
        <v>52670</v>
      </c>
      <c r="J13" s="13">
        <v>8380</v>
      </c>
      <c r="K13" s="13">
        <v>56670</v>
      </c>
      <c r="L13" s="13">
        <v>78590</v>
      </c>
      <c r="M13" s="13">
        <v>7500</v>
      </c>
      <c r="N13" s="13">
        <v>11330</v>
      </c>
      <c r="O13" s="13">
        <v>48180</v>
      </c>
      <c r="P13" s="13">
        <v>48180</v>
      </c>
      <c r="Q13" s="13">
        <v>69180</v>
      </c>
      <c r="R13" s="13">
        <v>57240</v>
      </c>
      <c r="S13" s="13">
        <v>15180</v>
      </c>
      <c r="T13" s="13">
        <v>22150</v>
      </c>
      <c r="U13" s="13">
        <v>69160</v>
      </c>
    </row>
    <row r="14" spans="1:21" x14ac:dyDescent="0.2">
      <c r="A14" s="4" t="s">
        <v>49</v>
      </c>
      <c r="B14" s="13">
        <v>73740</v>
      </c>
      <c r="C14" s="13">
        <v>72120</v>
      </c>
      <c r="D14" s="13">
        <v>81120</v>
      </c>
      <c r="E14" s="13">
        <v>84120</v>
      </c>
      <c r="F14" s="13">
        <v>34450</v>
      </c>
      <c r="G14" s="13">
        <v>46450</v>
      </c>
      <c r="H14" s="13">
        <v>63470</v>
      </c>
      <c r="I14" s="13">
        <v>96100</v>
      </c>
      <c r="J14" s="13">
        <v>4019.9999999999995</v>
      </c>
      <c r="K14" s="13">
        <v>95000</v>
      </c>
      <c r="L14" s="13">
        <v>82510</v>
      </c>
      <c r="M14" s="13">
        <v>11330</v>
      </c>
      <c r="N14" s="13">
        <v>4500</v>
      </c>
      <c r="O14" s="13">
        <v>43180</v>
      </c>
      <c r="P14" s="13">
        <v>41180</v>
      </c>
      <c r="Q14" s="13">
        <v>64180</v>
      </c>
      <c r="R14" s="13">
        <v>52990</v>
      </c>
      <c r="S14" s="13">
        <v>9810</v>
      </c>
      <c r="T14" s="13">
        <v>98000</v>
      </c>
      <c r="U14" s="13">
        <v>50290</v>
      </c>
    </row>
    <row r="15" spans="1:21" x14ac:dyDescent="0.2">
      <c r="A15" s="4" t="s">
        <v>41</v>
      </c>
      <c r="B15" s="13">
        <v>77560</v>
      </c>
      <c r="C15" s="13">
        <v>38593.094147344018</v>
      </c>
      <c r="D15" s="13">
        <v>35456.604370189125</v>
      </c>
      <c r="E15" s="13">
        <v>32320.114593034232</v>
      </c>
      <c r="F15" s="13">
        <v>9844.369244181662</v>
      </c>
      <c r="G15" s="13">
        <v>5963.8749152365399</v>
      </c>
      <c r="H15" s="13">
        <v>43650</v>
      </c>
      <c r="I15" s="13">
        <v>94654.072159479852</v>
      </c>
      <c r="J15" s="13">
        <v>43180</v>
      </c>
      <c r="K15" s="13">
        <v>88650</v>
      </c>
      <c r="L15" s="13">
        <v>78860</v>
      </c>
      <c r="M15" s="13">
        <v>48180</v>
      </c>
      <c r="N15" s="13">
        <v>43180</v>
      </c>
      <c r="O15" s="13">
        <v>5000</v>
      </c>
      <c r="P15" s="13">
        <v>22827.978089148426</v>
      </c>
      <c r="Q15" s="13">
        <v>38943.21393642178</v>
      </c>
      <c r="R15" s="13">
        <v>44710</v>
      </c>
      <c r="S15" s="13">
        <v>48880</v>
      </c>
      <c r="T15" s="13">
        <v>73024.072159479896</v>
      </c>
      <c r="U15" s="13">
        <v>60940</v>
      </c>
    </row>
    <row r="16" spans="1:21" x14ac:dyDescent="0.2">
      <c r="A16" s="3" t="s">
        <v>42</v>
      </c>
      <c r="B16" s="13">
        <v>67020</v>
      </c>
      <c r="C16" s="13">
        <v>31580.972816092308</v>
      </c>
      <c r="D16" s="13">
        <v>29864.413294641647</v>
      </c>
      <c r="E16" s="13">
        <v>28147.853773190986</v>
      </c>
      <c r="F16" s="13">
        <v>32076.975850619128</v>
      </c>
      <c r="G16" s="13">
        <v>20960.672547400394</v>
      </c>
      <c r="H16" s="13">
        <v>36350</v>
      </c>
      <c r="I16" s="13">
        <v>78519.385212813286</v>
      </c>
      <c r="J16" s="13">
        <v>43180</v>
      </c>
      <c r="K16" s="13">
        <v>77600</v>
      </c>
      <c r="L16" s="13">
        <v>68830</v>
      </c>
      <c r="M16" s="13">
        <v>48180</v>
      </c>
      <c r="N16" s="13">
        <v>41180</v>
      </c>
      <c r="O16" s="13">
        <v>22827.978089148426</v>
      </c>
      <c r="P16" s="13">
        <v>4500</v>
      </c>
      <c r="Q16" s="13">
        <v>22069.385212813286</v>
      </c>
      <c r="R16" s="13">
        <v>38273.707999999999</v>
      </c>
      <c r="S16" s="13">
        <v>43880</v>
      </c>
      <c r="T16" s="13">
        <v>67200</v>
      </c>
      <c r="U16" s="13">
        <v>46970</v>
      </c>
    </row>
    <row r="17" spans="1:21" x14ac:dyDescent="0.2">
      <c r="A17" s="4" t="s">
        <v>1</v>
      </c>
      <c r="B17" s="13">
        <v>58540</v>
      </c>
      <c r="C17" s="13">
        <v>17488.651305712658</v>
      </c>
      <c r="D17" s="13">
        <v>18402.852977193463</v>
      </c>
      <c r="E17" s="13">
        <v>19317.054648674268</v>
      </c>
      <c r="F17" s="13">
        <v>46869.536939154292</v>
      </c>
      <c r="G17" s="13">
        <v>34605.618771736255</v>
      </c>
      <c r="H17" s="13">
        <v>40050</v>
      </c>
      <c r="I17" s="13">
        <v>56450</v>
      </c>
      <c r="J17" s="13">
        <v>65249.385212813278</v>
      </c>
      <c r="K17" s="13">
        <v>64450</v>
      </c>
      <c r="L17" s="13">
        <v>66900</v>
      </c>
      <c r="M17" s="13">
        <v>69180</v>
      </c>
      <c r="N17" s="13">
        <v>64180</v>
      </c>
      <c r="O17" s="13">
        <v>38943.21393642178</v>
      </c>
      <c r="P17" s="13">
        <v>22069.385212813286</v>
      </c>
      <c r="Q17" s="13">
        <v>5000</v>
      </c>
      <c r="R17" s="13">
        <v>48062.627999999997</v>
      </c>
      <c r="S17" s="13">
        <v>67950</v>
      </c>
      <c r="T17" s="13">
        <v>44820</v>
      </c>
      <c r="U17" s="13">
        <v>77870</v>
      </c>
    </row>
    <row r="18" spans="1:21" x14ac:dyDescent="0.2">
      <c r="A18" s="4" t="s">
        <v>52</v>
      </c>
      <c r="B18" s="13">
        <v>64791.01999999999</v>
      </c>
      <c r="C18" s="13">
        <v>53596.759999999995</v>
      </c>
      <c r="D18" s="13">
        <v>60460</v>
      </c>
      <c r="E18" s="13">
        <v>65319.999999999993</v>
      </c>
      <c r="F18" s="13">
        <v>37711.572</v>
      </c>
      <c r="G18" s="13">
        <v>49712.97</v>
      </c>
      <c r="H18" s="13">
        <v>21450</v>
      </c>
      <c r="I18" s="13">
        <v>85352.597999999984</v>
      </c>
      <c r="J18" s="13">
        <v>54830</v>
      </c>
      <c r="K18" s="13">
        <v>72870</v>
      </c>
      <c r="L18" s="13">
        <v>68307.072</v>
      </c>
      <c r="M18" s="13">
        <v>57240</v>
      </c>
      <c r="N18" s="13">
        <v>52990</v>
      </c>
      <c r="O18" s="13">
        <v>44710</v>
      </c>
      <c r="P18" s="13">
        <v>38273.707999999999</v>
      </c>
      <c r="Q18" s="13">
        <v>48062.627999999997</v>
      </c>
      <c r="R18" s="13">
        <v>5000</v>
      </c>
      <c r="S18" s="13">
        <v>49210</v>
      </c>
      <c r="T18" s="13">
        <v>57350</v>
      </c>
      <c r="U18" s="13">
        <v>45770</v>
      </c>
    </row>
    <row r="19" spans="1:21" x14ac:dyDescent="0.2">
      <c r="A19" s="4" t="s">
        <v>0</v>
      </c>
      <c r="B19" s="13">
        <v>78020</v>
      </c>
      <c r="C19" s="13">
        <v>72120</v>
      </c>
      <c r="D19" s="13">
        <v>81120</v>
      </c>
      <c r="E19" s="13">
        <v>84120</v>
      </c>
      <c r="F19" s="13">
        <v>43180</v>
      </c>
      <c r="G19" s="13">
        <v>54840</v>
      </c>
      <c r="H19" s="13">
        <v>60500</v>
      </c>
      <c r="I19" s="13">
        <v>97150</v>
      </c>
      <c r="J19" s="13">
        <v>11990</v>
      </c>
      <c r="K19" s="13">
        <v>96150</v>
      </c>
      <c r="L19" s="13">
        <v>86640</v>
      </c>
      <c r="M19" s="13">
        <v>15180</v>
      </c>
      <c r="N19" s="13">
        <v>9810</v>
      </c>
      <c r="O19" s="13">
        <v>48880</v>
      </c>
      <c r="P19" s="13">
        <v>43880</v>
      </c>
      <c r="Q19" s="13">
        <v>67950</v>
      </c>
      <c r="R19" s="13">
        <v>49210</v>
      </c>
      <c r="S19" s="13">
        <v>4500</v>
      </c>
      <c r="T19" s="13">
        <v>98000</v>
      </c>
      <c r="U19" s="13">
        <v>48160</v>
      </c>
    </row>
    <row r="20" spans="1:21" x14ac:dyDescent="0.2">
      <c r="A20" s="3" t="s">
        <v>53</v>
      </c>
      <c r="B20" s="13">
        <v>43410</v>
      </c>
      <c r="C20" s="13">
        <v>40630</v>
      </c>
      <c r="D20" s="13">
        <v>49600</v>
      </c>
      <c r="E20" s="13">
        <v>52530</v>
      </c>
      <c r="F20" s="13">
        <v>64370.000000000007</v>
      </c>
      <c r="G20" s="13">
        <v>76370</v>
      </c>
      <c r="H20" s="13">
        <v>49000</v>
      </c>
      <c r="I20" s="13">
        <v>3000</v>
      </c>
      <c r="J20" s="13">
        <v>99000</v>
      </c>
      <c r="K20" s="13">
        <v>10171.754000000001</v>
      </c>
      <c r="L20" s="13">
        <v>50480</v>
      </c>
      <c r="M20" s="13">
        <v>22150</v>
      </c>
      <c r="N20" s="13">
        <v>98000</v>
      </c>
      <c r="O20" s="13">
        <v>73024.072159479896</v>
      </c>
      <c r="P20" s="13">
        <v>67200</v>
      </c>
      <c r="Q20" s="13">
        <v>44820</v>
      </c>
      <c r="R20" s="13">
        <v>57350</v>
      </c>
      <c r="S20" s="13">
        <v>98000</v>
      </c>
      <c r="T20" s="13">
        <v>4500</v>
      </c>
      <c r="U20" s="13">
        <v>62840</v>
      </c>
    </row>
    <row r="21" spans="1:21" x14ac:dyDescent="0.2">
      <c r="A21" s="4" t="s">
        <v>54</v>
      </c>
      <c r="B21" s="13">
        <v>53412.611999999994</v>
      </c>
      <c r="C21" s="13">
        <v>79760.313999999998</v>
      </c>
      <c r="D21" s="13">
        <v>88130</v>
      </c>
      <c r="E21" s="13">
        <v>94500</v>
      </c>
      <c r="F21" s="13">
        <v>58282.841999999997</v>
      </c>
      <c r="G21" s="13">
        <v>72560</v>
      </c>
      <c r="H21" s="13">
        <v>68516.008000000002</v>
      </c>
      <c r="I21" s="13">
        <v>62840</v>
      </c>
      <c r="J21" s="13">
        <v>50830</v>
      </c>
      <c r="K21" s="13">
        <v>71490</v>
      </c>
      <c r="L21" s="13">
        <v>57095.572</v>
      </c>
      <c r="M21" s="13">
        <v>69160</v>
      </c>
      <c r="N21" s="13">
        <v>50290</v>
      </c>
      <c r="O21" s="13">
        <v>60940</v>
      </c>
      <c r="P21" s="13">
        <v>46970</v>
      </c>
      <c r="Q21" s="13">
        <v>77870</v>
      </c>
      <c r="R21" s="13">
        <v>45770</v>
      </c>
      <c r="S21" s="13">
        <v>48160</v>
      </c>
      <c r="T21" s="13">
        <v>62840</v>
      </c>
      <c r="U21" s="13">
        <v>6000</v>
      </c>
    </row>
    <row r="22" spans="1:21" x14ac:dyDescent="0.2">
      <c r="C22" s="2"/>
    </row>
    <row r="23" spans="1:21" x14ac:dyDescent="0.2">
      <c r="A23" s="55" t="s">
        <v>75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">
      <c r="A25" s="9" t="s">
        <v>71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x14ac:dyDescent="0.2">
      <c r="B26" s="3" t="s">
        <v>47</v>
      </c>
      <c r="C26" s="3" t="s">
        <v>3</v>
      </c>
      <c r="D26" s="4" t="s">
        <v>2</v>
      </c>
      <c r="E26" s="4" t="s">
        <v>43</v>
      </c>
      <c r="F26" s="4" t="s">
        <v>44</v>
      </c>
      <c r="G26" s="4" t="s">
        <v>45</v>
      </c>
      <c r="H26" s="4" t="s">
        <v>48</v>
      </c>
      <c r="I26" s="4" t="s">
        <v>56</v>
      </c>
      <c r="J26" s="4" t="s">
        <v>50</v>
      </c>
      <c r="K26" s="4" t="s">
        <v>40</v>
      </c>
      <c r="L26" s="4" t="s">
        <v>46</v>
      </c>
      <c r="M26" s="4" t="s">
        <v>51</v>
      </c>
      <c r="N26" s="4" t="s">
        <v>49</v>
      </c>
      <c r="O26" s="4" t="s">
        <v>41</v>
      </c>
      <c r="P26" s="3" t="s">
        <v>42</v>
      </c>
      <c r="Q26" s="4" t="s">
        <v>1</v>
      </c>
      <c r="R26" s="4" t="s">
        <v>52</v>
      </c>
      <c r="S26" s="4" t="s">
        <v>0</v>
      </c>
      <c r="T26" s="3" t="s">
        <v>53</v>
      </c>
      <c r="U26" s="4" t="s">
        <v>54</v>
      </c>
    </row>
    <row r="27" spans="1:21" x14ac:dyDescent="0.2">
      <c r="A27" s="3" t="s">
        <v>47</v>
      </c>
      <c r="B27" s="2">
        <f>B2/1000</f>
        <v>5.5</v>
      </c>
      <c r="C27" s="2">
        <f t="shared" ref="C27:U27" si="0">C2/1000</f>
        <v>60.628305999999995</v>
      </c>
      <c r="D27" s="2">
        <f t="shared" si="0"/>
        <v>62.258984999999996</v>
      </c>
      <c r="E27" s="2">
        <f t="shared" si="0"/>
        <v>63.889663999999996</v>
      </c>
      <c r="F27" s="2">
        <f t="shared" si="0"/>
        <v>75.5</v>
      </c>
      <c r="G27" s="2">
        <f t="shared" si="0"/>
        <v>81.572717999999995</v>
      </c>
      <c r="H27" s="2">
        <f t="shared" si="0"/>
        <v>55.026329999999994</v>
      </c>
      <c r="I27" s="2">
        <f t="shared" si="0"/>
        <v>43.41</v>
      </c>
      <c r="J27" s="2">
        <f t="shared" si="0"/>
        <v>75.66</v>
      </c>
      <c r="K27" s="2">
        <f t="shared" si="0"/>
        <v>37.97</v>
      </c>
      <c r="L27" s="2">
        <f t="shared" si="0"/>
        <v>10.452821999999999</v>
      </c>
      <c r="M27" s="2">
        <f t="shared" si="0"/>
        <v>70.33</v>
      </c>
      <c r="N27" s="2">
        <f t="shared" si="0"/>
        <v>73.739999999999995</v>
      </c>
      <c r="O27" s="2">
        <f t="shared" si="0"/>
        <v>77.56</v>
      </c>
      <c r="P27" s="2">
        <f t="shared" si="0"/>
        <v>67.02</v>
      </c>
      <c r="Q27" s="2">
        <f t="shared" si="0"/>
        <v>58.54</v>
      </c>
      <c r="R27" s="2">
        <f t="shared" si="0"/>
        <v>64.791019999999989</v>
      </c>
      <c r="S27" s="2">
        <f t="shared" si="0"/>
        <v>78.02</v>
      </c>
      <c r="T27" s="2">
        <f t="shared" si="0"/>
        <v>43.41</v>
      </c>
      <c r="U27" s="2">
        <f t="shared" si="0"/>
        <v>53.412611999999996</v>
      </c>
    </row>
    <row r="28" spans="1:21" x14ac:dyDescent="0.2">
      <c r="A28" s="3" t="s">
        <v>3</v>
      </c>
      <c r="B28" s="2">
        <f t="shared" ref="B28:U28" si="1">B3/1000</f>
        <v>60.628305999999995</v>
      </c>
      <c r="C28" s="2">
        <f t="shared" si="1"/>
        <v>5</v>
      </c>
      <c r="D28" s="2">
        <f t="shared" si="1"/>
        <v>9.64</v>
      </c>
      <c r="E28" s="2">
        <f t="shared" si="1"/>
        <v>12.84</v>
      </c>
      <c r="F28" s="2">
        <f t="shared" si="1"/>
        <v>43.69900773806129</v>
      </c>
      <c r="G28" s="2">
        <f t="shared" si="1"/>
        <v>33.263492913604857</v>
      </c>
      <c r="H28" s="2">
        <f t="shared" si="1"/>
        <v>51.193144000000004</v>
      </c>
      <c r="I28" s="24">
        <f t="shared" si="1"/>
        <v>71</v>
      </c>
      <c r="J28" s="2">
        <f t="shared" si="1"/>
        <v>73.12</v>
      </c>
      <c r="K28" s="2">
        <f t="shared" si="1"/>
        <v>39.630000000000003</v>
      </c>
      <c r="L28" s="2">
        <f t="shared" si="1"/>
        <v>55.084481999999994</v>
      </c>
      <c r="M28" s="2">
        <f t="shared" si="1"/>
        <v>81.77</v>
      </c>
      <c r="N28" s="2">
        <f t="shared" si="1"/>
        <v>72.12</v>
      </c>
      <c r="O28" s="2">
        <f t="shared" si="1"/>
        <v>38.593094147344019</v>
      </c>
      <c r="P28" s="2">
        <f t="shared" si="1"/>
        <v>31.580972816092309</v>
      </c>
      <c r="Q28" s="2">
        <f t="shared" si="1"/>
        <v>17.488651305712658</v>
      </c>
      <c r="R28" s="2">
        <f t="shared" si="1"/>
        <v>53.596759999999996</v>
      </c>
      <c r="S28" s="2">
        <f t="shared" si="1"/>
        <v>72.12</v>
      </c>
      <c r="T28" s="2">
        <f t="shared" si="1"/>
        <v>40.630000000000003</v>
      </c>
      <c r="U28" s="2">
        <f t="shared" si="1"/>
        <v>79.760313999999994</v>
      </c>
    </row>
    <row r="29" spans="1:21" x14ac:dyDescent="0.2">
      <c r="A29" s="4" t="s">
        <v>2</v>
      </c>
      <c r="B29" s="2">
        <f t="shared" ref="B29:U29" si="2">B4/1000</f>
        <v>62.258984999999996</v>
      </c>
      <c r="C29" s="2">
        <f t="shared" si="2"/>
        <v>9.64</v>
      </c>
      <c r="D29" s="2">
        <f t="shared" si="2"/>
        <v>5.5</v>
      </c>
      <c r="E29" s="2">
        <f t="shared" si="2"/>
        <v>6.64</v>
      </c>
      <c r="F29" s="2">
        <f t="shared" si="2"/>
        <v>40.421497490305633</v>
      </c>
      <c r="G29" s="2">
        <f t="shared" si="2"/>
        <v>30.107552037056756</v>
      </c>
      <c r="H29" s="2">
        <f t="shared" si="2"/>
        <v>60.611623999999999</v>
      </c>
      <c r="I29" s="2">
        <f t="shared" si="2"/>
        <v>49.63</v>
      </c>
      <c r="J29" s="2">
        <f t="shared" si="2"/>
        <v>82.34</v>
      </c>
      <c r="K29" s="2">
        <f t="shared" si="2"/>
        <v>48.32</v>
      </c>
      <c r="L29" s="2">
        <f t="shared" si="2"/>
        <v>63.08</v>
      </c>
      <c r="M29" s="2">
        <f t="shared" si="2"/>
        <v>90</v>
      </c>
      <c r="N29" s="2">
        <f t="shared" si="2"/>
        <v>81.12</v>
      </c>
      <c r="O29" s="2">
        <f t="shared" si="2"/>
        <v>35.456604370189126</v>
      </c>
      <c r="P29" s="2">
        <f t="shared" si="2"/>
        <v>29.864413294641647</v>
      </c>
      <c r="Q29" s="2">
        <f t="shared" si="2"/>
        <v>18.402852977193461</v>
      </c>
      <c r="R29" s="2">
        <f t="shared" si="2"/>
        <v>60.46</v>
      </c>
      <c r="S29" s="2">
        <f t="shared" si="2"/>
        <v>81.12</v>
      </c>
      <c r="T29" s="2">
        <f t="shared" si="2"/>
        <v>49.6</v>
      </c>
      <c r="U29" s="2">
        <f t="shared" si="2"/>
        <v>88.13</v>
      </c>
    </row>
    <row r="30" spans="1:21" x14ac:dyDescent="0.2">
      <c r="A30" s="4" t="s">
        <v>43</v>
      </c>
      <c r="B30" s="2">
        <f t="shared" ref="B30:U30" si="3">B5/1000</f>
        <v>63.889663999999996</v>
      </c>
      <c r="C30" s="2">
        <f t="shared" si="3"/>
        <v>12.84</v>
      </c>
      <c r="D30" s="2">
        <f t="shared" si="3"/>
        <v>6.64</v>
      </c>
      <c r="E30" s="2">
        <f t="shared" si="3"/>
        <v>5</v>
      </c>
      <c r="F30" s="2">
        <f t="shared" si="3"/>
        <v>37.143987242549976</v>
      </c>
      <c r="G30" s="2">
        <f t="shared" si="3"/>
        <v>26.951611160508655</v>
      </c>
      <c r="H30" s="2">
        <f t="shared" si="3"/>
        <v>63.19</v>
      </c>
      <c r="I30" s="2">
        <f t="shared" si="3"/>
        <v>52.63</v>
      </c>
      <c r="J30" s="2">
        <f t="shared" si="3"/>
        <v>85.2</v>
      </c>
      <c r="K30" s="2">
        <f t="shared" si="3"/>
        <v>52</v>
      </c>
      <c r="L30" s="2">
        <f t="shared" si="3"/>
        <v>67.099999999999994</v>
      </c>
      <c r="M30" s="2">
        <f t="shared" si="3"/>
        <v>94</v>
      </c>
      <c r="N30" s="2">
        <f t="shared" si="3"/>
        <v>84.12</v>
      </c>
      <c r="O30" s="2">
        <f t="shared" si="3"/>
        <v>32.320114593034234</v>
      </c>
      <c r="P30" s="2">
        <f t="shared" si="3"/>
        <v>28.147853773190985</v>
      </c>
      <c r="Q30" s="2">
        <f t="shared" si="3"/>
        <v>19.317054648674269</v>
      </c>
      <c r="R30" s="2">
        <f t="shared" si="3"/>
        <v>65.319999999999993</v>
      </c>
      <c r="S30" s="2">
        <f t="shared" si="3"/>
        <v>84.12</v>
      </c>
      <c r="T30" s="2">
        <f t="shared" si="3"/>
        <v>52.53</v>
      </c>
      <c r="U30" s="2">
        <f t="shared" si="3"/>
        <v>94.5</v>
      </c>
    </row>
    <row r="31" spans="1:21" x14ac:dyDescent="0.2">
      <c r="A31" s="4" t="s">
        <v>44</v>
      </c>
      <c r="B31" s="2">
        <f t="shared" ref="B31:U31" si="4">B6/1000</f>
        <v>75.5</v>
      </c>
      <c r="C31" s="2">
        <f t="shared" si="4"/>
        <v>43.69900773806129</v>
      </c>
      <c r="D31" s="2">
        <f t="shared" si="4"/>
        <v>40.421497490305633</v>
      </c>
      <c r="E31" s="2">
        <f t="shared" si="4"/>
        <v>37.143987242549976</v>
      </c>
      <c r="F31" s="2">
        <f t="shared" si="4"/>
        <v>4.5</v>
      </c>
      <c r="G31" s="2">
        <f t="shared" si="4"/>
        <v>12.878740749522208</v>
      </c>
      <c r="H31" s="2">
        <f t="shared" si="4"/>
        <v>42.261965999999994</v>
      </c>
      <c r="I31" s="2">
        <f t="shared" si="4"/>
        <v>82.26</v>
      </c>
      <c r="J31" s="2">
        <f t="shared" si="4"/>
        <v>38.450000000000003</v>
      </c>
      <c r="K31" s="2">
        <f t="shared" si="4"/>
        <v>78.519007738061305</v>
      </c>
      <c r="L31" s="2">
        <f t="shared" si="4"/>
        <v>73.387823999999995</v>
      </c>
      <c r="M31" s="2">
        <f t="shared" si="4"/>
        <v>46.83</v>
      </c>
      <c r="N31" s="2">
        <f t="shared" si="4"/>
        <v>34.450000000000003</v>
      </c>
      <c r="O31" s="2">
        <f t="shared" si="4"/>
        <v>9.8443692441816619</v>
      </c>
      <c r="P31" s="2">
        <f t="shared" si="4"/>
        <v>32.076975850619128</v>
      </c>
      <c r="Q31" s="2">
        <f t="shared" si="4"/>
        <v>46.869536939154294</v>
      </c>
      <c r="R31" s="2">
        <f t="shared" si="4"/>
        <v>37.711571999999997</v>
      </c>
      <c r="S31" s="2">
        <f t="shared" si="4"/>
        <v>43.18</v>
      </c>
      <c r="T31" s="2">
        <f t="shared" si="4"/>
        <v>64.37</v>
      </c>
      <c r="U31" s="2">
        <f t="shared" si="4"/>
        <v>58.282841999999995</v>
      </c>
    </row>
    <row r="32" spans="1:21" x14ac:dyDescent="0.2">
      <c r="A32" s="4" t="s">
        <v>45</v>
      </c>
      <c r="B32" s="2">
        <f t="shared" ref="B32:U32" si="5">B7/1000</f>
        <v>81.572717999999995</v>
      </c>
      <c r="C32" s="2">
        <f t="shared" si="5"/>
        <v>33.263492913604857</v>
      </c>
      <c r="D32" s="2">
        <f t="shared" si="5"/>
        <v>30.107552037056756</v>
      </c>
      <c r="E32" s="2">
        <f t="shared" si="5"/>
        <v>26.951611160508655</v>
      </c>
      <c r="F32" s="2">
        <f t="shared" si="5"/>
        <v>12.878740749522208</v>
      </c>
      <c r="G32" s="2">
        <f t="shared" si="5"/>
        <v>6</v>
      </c>
      <c r="H32" s="2">
        <f t="shared" si="5"/>
        <v>51.816133999999998</v>
      </c>
      <c r="I32" s="2">
        <f t="shared" si="5"/>
        <v>94.92</v>
      </c>
      <c r="J32" s="2">
        <f t="shared" si="5"/>
        <v>40.843874915236498</v>
      </c>
      <c r="K32" s="2">
        <f t="shared" si="5"/>
        <v>90.08</v>
      </c>
      <c r="L32" s="2">
        <f t="shared" si="5"/>
        <v>85.36</v>
      </c>
      <c r="M32" s="2">
        <f t="shared" si="5"/>
        <v>58.84</v>
      </c>
      <c r="N32" s="2">
        <f t="shared" si="5"/>
        <v>46.45</v>
      </c>
      <c r="O32" s="2">
        <f t="shared" si="5"/>
        <v>5.9638749152365396</v>
      </c>
      <c r="P32" s="2">
        <f t="shared" si="5"/>
        <v>20.960672547400396</v>
      </c>
      <c r="Q32" s="2">
        <f t="shared" si="5"/>
        <v>34.605618771736253</v>
      </c>
      <c r="R32" s="2">
        <f t="shared" si="5"/>
        <v>49.712969999999999</v>
      </c>
      <c r="S32" s="2">
        <f t="shared" si="5"/>
        <v>54.84</v>
      </c>
      <c r="T32" s="2">
        <f t="shared" si="5"/>
        <v>76.37</v>
      </c>
      <c r="U32" s="2">
        <f t="shared" si="5"/>
        <v>72.56</v>
      </c>
    </row>
    <row r="33" spans="1:21" x14ac:dyDescent="0.2">
      <c r="A33" s="4" t="s">
        <v>48</v>
      </c>
      <c r="B33" s="2">
        <f t="shared" ref="B33:U33" si="6">B8/1000</f>
        <v>55.026329999999994</v>
      </c>
      <c r="C33" s="2">
        <f t="shared" si="6"/>
        <v>51.193144000000004</v>
      </c>
      <c r="D33" s="2">
        <f t="shared" si="6"/>
        <v>60.611623999999999</v>
      </c>
      <c r="E33" s="2">
        <f t="shared" si="6"/>
        <v>63.19</v>
      </c>
      <c r="F33" s="2">
        <f t="shared" si="6"/>
        <v>42.261965999999994</v>
      </c>
      <c r="G33" s="2">
        <f t="shared" si="6"/>
        <v>51.816133999999998</v>
      </c>
      <c r="H33" s="2">
        <f t="shared" si="6"/>
        <v>4.5</v>
      </c>
      <c r="I33" s="2">
        <f t="shared" si="6"/>
        <v>49.5</v>
      </c>
      <c r="J33" s="2">
        <f t="shared" si="6"/>
        <v>65.39</v>
      </c>
      <c r="K33" s="2">
        <f t="shared" si="6"/>
        <v>49.97</v>
      </c>
      <c r="L33" s="2">
        <f t="shared" si="6"/>
        <v>46.894741999999994</v>
      </c>
      <c r="M33" s="2">
        <f t="shared" si="6"/>
        <v>68.53</v>
      </c>
      <c r="N33" s="2">
        <f t="shared" si="6"/>
        <v>63.47</v>
      </c>
      <c r="O33" s="2">
        <f t="shared" si="6"/>
        <v>43.65</v>
      </c>
      <c r="P33" s="2">
        <f t="shared" si="6"/>
        <v>36.35</v>
      </c>
      <c r="Q33" s="2">
        <f t="shared" si="6"/>
        <v>40.049999999999997</v>
      </c>
      <c r="R33" s="2">
        <f t="shared" si="6"/>
        <v>21.45</v>
      </c>
      <c r="S33" s="2">
        <f t="shared" si="6"/>
        <v>60.5</v>
      </c>
      <c r="T33" s="2">
        <f t="shared" si="6"/>
        <v>49</v>
      </c>
      <c r="U33" s="2">
        <f t="shared" si="6"/>
        <v>68.516007999999999</v>
      </c>
    </row>
    <row r="34" spans="1:21" x14ac:dyDescent="0.2">
      <c r="A34" s="4" t="s">
        <v>56</v>
      </c>
      <c r="B34" s="2">
        <f t="shared" ref="B34:U34" si="7">B9/1000</f>
        <v>43.41</v>
      </c>
      <c r="C34" s="2">
        <f t="shared" si="7"/>
        <v>40.630000000000003</v>
      </c>
      <c r="D34" s="2">
        <f t="shared" si="7"/>
        <v>49.63</v>
      </c>
      <c r="E34" s="2">
        <f t="shared" si="7"/>
        <v>52.63</v>
      </c>
      <c r="F34" s="2">
        <f t="shared" si="7"/>
        <v>82.26</v>
      </c>
      <c r="G34" s="2">
        <f t="shared" si="7"/>
        <v>94.92</v>
      </c>
      <c r="H34" s="2">
        <f t="shared" si="7"/>
        <v>49.5</v>
      </c>
      <c r="I34" s="2">
        <f t="shared" si="7"/>
        <v>6</v>
      </c>
      <c r="J34" s="2">
        <f t="shared" si="7"/>
        <v>100.15</v>
      </c>
      <c r="K34" s="2">
        <f t="shared" si="7"/>
        <v>8.1999999999999993</v>
      </c>
      <c r="L34" s="2">
        <f t="shared" si="7"/>
        <v>50.480781999999998</v>
      </c>
      <c r="M34" s="2">
        <f t="shared" si="7"/>
        <v>52.67</v>
      </c>
      <c r="N34" s="2">
        <f t="shared" si="7"/>
        <v>96.1</v>
      </c>
      <c r="O34" s="2">
        <f t="shared" si="7"/>
        <v>94.654072159479853</v>
      </c>
      <c r="P34" s="2">
        <f t="shared" si="7"/>
        <v>78.51938521281329</v>
      </c>
      <c r="Q34" s="2">
        <f t="shared" si="7"/>
        <v>56.45</v>
      </c>
      <c r="R34" s="2">
        <f t="shared" si="7"/>
        <v>85.352597999999986</v>
      </c>
      <c r="S34" s="2">
        <f t="shared" si="7"/>
        <v>97.15</v>
      </c>
      <c r="T34" s="2">
        <f t="shared" si="7"/>
        <v>3</v>
      </c>
      <c r="U34" s="2">
        <f t="shared" si="7"/>
        <v>62.84</v>
      </c>
    </row>
    <row r="35" spans="1:21" x14ac:dyDescent="0.2">
      <c r="A35" s="4" t="s">
        <v>50</v>
      </c>
      <c r="B35" s="2">
        <f t="shared" ref="B35:U35" si="8">B10/1000</f>
        <v>75.66</v>
      </c>
      <c r="C35" s="2">
        <f t="shared" si="8"/>
        <v>73.12</v>
      </c>
      <c r="D35" s="2">
        <f t="shared" si="8"/>
        <v>82.34</v>
      </c>
      <c r="E35" s="2">
        <f t="shared" si="8"/>
        <v>85.2</v>
      </c>
      <c r="F35" s="2">
        <f t="shared" si="8"/>
        <v>38.450000000000003</v>
      </c>
      <c r="G35" s="2">
        <f t="shared" si="8"/>
        <v>40.843874915236498</v>
      </c>
      <c r="H35" s="2">
        <f t="shared" si="8"/>
        <v>65.39</v>
      </c>
      <c r="I35" s="2">
        <f t="shared" si="8"/>
        <v>100.15</v>
      </c>
      <c r="J35" s="2">
        <f t="shared" si="8"/>
        <v>4.5</v>
      </c>
      <c r="K35" s="2">
        <f t="shared" si="8"/>
        <v>92.15</v>
      </c>
      <c r="L35" s="2">
        <f t="shared" si="8"/>
        <v>80.80704999999999</v>
      </c>
      <c r="M35" s="2">
        <f t="shared" si="8"/>
        <v>8.3800000000000008</v>
      </c>
      <c r="N35" s="2">
        <f t="shared" si="8"/>
        <v>4.0199999999999996</v>
      </c>
      <c r="O35" s="2">
        <f t="shared" si="8"/>
        <v>43.18</v>
      </c>
      <c r="P35" s="2">
        <f t="shared" si="8"/>
        <v>41.18</v>
      </c>
      <c r="Q35" s="2">
        <f t="shared" si="8"/>
        <v>65.24938521281328</v>
      </c>
      <c r="R35" s="2">
        <f t="shared" si="8"/>
        <v>54.83</v>
      </c>
      <c r="S35" s="2">
        <f t="shared" si="8"/>
        <v>11.99</v>
      </c>
      <c r="T35" s="2">
        <f t="shared" si="8"/>
        <v>99</v>
      </c>
      <c r="U35" s="2">
        <f t="shared" si="8"/>
        <v>50.83</v>
      </c>
    </row>
    <row r="36" spans="1:21" x14ac:dyDescent="0.2">
      <c r="A36" s="4" t="s">
        <v>40</v>
      </c>
      <c r="B36" s="2">
        <f t="shared" ref="B36:U36" si="9">B11/1000</f>
        <v>37.97</v>
      </c>
      <c r="C36" s="2">
        <f t="shared" si="9"/>
        <v>39.630000000000003</v>
      </c>
      <c r="D36" s="2">
        <f t="shared" si="9"/>
        <v>48.32</v>
      </c>
      <c r="E36" s="2">
        <f t="shared" si="9"/>
        <v>52</v>
      </c>
      <c r="F36" s="2">
        <f t="shared" si="9"/>
        <v>78.519007738061305</v>
      </c>
      <c r="G36" s="2">
        <f t="shared" si="9"/>
        <v>90.08</v>
      </c>
      <c r="H36" s="2">
        <f t="shared" si="9"/>
        <v>49.97</v>
      </c>
      <c r="I36" s="2">
        <f t="shared" si="9"/>
        <v>8.1999999999999993</v>
      </c>
      <c r="J36" s="2">
        <f t="shared" si="9"/>
        <v>92.15</v>
      </c>
      <c r="K36" s="2">
        <f t="shared" si="9"/>
        <v>5</v>
      </c>
      <c r="L36" s="2">
        <f t="shared" si="9"/>
        <v>42.882253999999996</v>
      </c>
      <c r="M36" s="2">
        <f t="shared" si="9"/>
        <v>56.67</v>
      </c>
      <c r="N36" s="2">
        <f t="shared" si="9"/>
        <v>95</v>
      </c>
      <c r="O36" s="2">
        <f t="shared" si="9"/>
        <v>88.65</v>
      </c>
      <c r="P36" s="2">
        <f t="shared" si="9"/>
        <v>77.599999999999994</v>
      </c>
      <c r="Q36" s="2">
        <f t="shared" si="9"/>
        <v>64.45</v>
      </c>
      <c r="R36" s="2">
        <f t="shared" si="9"/>
        <v>72.87</v>
      </c>
      <c r="S36" s="2">
        <f t="shared" si="9"/>
        <v>96.15</v>
      </c>
      <c r="T36" s="2">
        <f t="shared" si="9"/>
        <v>10.171754</v>
      </c>
      <c r="U36" s="2">
        <f t="shared" si="9"/>
        <v>71.489999999999995</v>
      </c>
    </row>
    <row r="37" spans="1:21" x14ac:dyDescent="0.2">
      <c r="A37" s="4" t="s">
        <v>46</v>
      </c>
      <c r="B37" s="2">
        <f t="shared" ref="B37:U37" si="10">B12/1000</f>
        <v>10.452821999999999</v>
      </c>
      <c r="C37" s="2">
        <f t="shared" si="10"/>
        <v>55.084481999999994</v>
      </c>
      <c r="D37" s="2">
        <f t="shared" si="10"/>
        <v>63.08</v>
      </c>
      <c r="E37" s="2">
        <f t="shared" si="10"/>
        <v>67.099999999999994</v>
      </c>
      <c r="F37" s="2">
        <f t="shared" si="10"/>
        <v>73.387823999999995</v>
      </c>
      <c r="G37" s="2">
        <f t="shared" si="10"/>
        <v>85.36</v>
      </c>
      <c r="H37" s="2">
        <f t="shared" si="10"/>
        <v>46.894741999999994</v>
      </c>
      <c r="I37" s="2">
        <f t="shared" si="10"/>
        <v>50.480781999999998</v>
      </c>
      <c r="J37" s="2">
        <f t="shared" si="10"/>
        <v>80.80704999999999</v>
      </c>
      <c r="K37" s="2">
        <f t="shared" si="10"/>
        <v>42.882253999999996</v>
      </c>
      <c r="L37" s="2">
        <f t="shared" si="10"/>
        <v>5</v>
      </c>
      <c r="M37" s="2">
        <f t="shared" si="10"/>
        <v>78.59</v>
      </c>
      <c r="N37" s="2">
        <f t="shared" si="10"/>
        <v>82.51</v>
      </c>
      <c r="O37" s="2">
        <f t="shared" si="10"/>
        <v>78.86</v>
      </c>
      <c r="P37" s="2">
        <f t="shared" si="10"/>
        <v>68.83</v>
      </c>
      <c r="Q37" s="2">
        <f t="shared" si="10"/>
        <v>66.900000000000006</v>
      </c>
      <c r="R37" s="2">
        <f t="shared" si="10"/>
        <v>68.307072000000005</v>
      </c>
      <c r="S37" s="2">
        <f t="shared" si="10"/>
        <v>86.64</v>
      </c>
      <c r="T37" s="2">
        <f t="shared" si="10"/>
        <v>50.48</v>
      </c>
      <c r="U37" s="2">
        <f t="shared" si="10"/>
        <v>57.095571999999997</v>
      </c>
    </row>
    <row r="38" spans="1:21" x14ac:dyDescent="0.2">
      <c r="A38" s="4" t="s">
        <v>51</v>
      </c>
      <c r="B38" s="2">
        <f t="shared" ref="B38:U38" si="11">B13/1000</f>
        <v>70.33</v>
      </c>
      <c r="C38" s="2">
        <f t="shared" si="11"/>
        <v>81.77</v>
      </c>
      <c r="D38" s="2">
        <f t="shared" si="11"/>
        <v>90</v>
      </c>
      <c r="E38" s="2">
        <f t="shared" si="11"/>
        <v>94</v>
      </c>
      <c r="F38" s="2">
        <f t="shared" si="11"/>
        <v>46.83</v>
      </c>
      <c r="G38" s="2">
        <f t="shared" si="11"/>
        <v>58.84</v>
      </c>
      <c r="H38" s="2">
        <f t="shared" si="11"/>
        <v>68.53</v>
      </c>
      <c r="I38" s="2">
        <f t="shared" si="11"/>
        <v>52.67</v>
      </c>
      <c r="J38" s="2">
        <f t="shared" si="11"/>
        <v>8.3800000000000008</v>
      </c>
      <c r="K38" s="2">
        <f t="shared" si="11"/>
        <v>56.67</v>
      </c>
      <c r="L38" s="2">
        <f t="shared" si="11"/>
        <v>78.59</v>
      </c>
      <c r="M38" s="2">
        <f t="shared" si="11"/>
        <v>7.5</v>
      </c>
      <c r="N38" s="2">
        <f t="shared" si="11"/>
        <v>11.33</v>
      </c>
      <c r="O38" s="2">
        <f t="shared" si="11"/>
        <v>48.18</v>
      </c>
      <c r="P38" s="2">
        <f t="shared" si="11"/>
        <v>48.18</v>
      </c>
      <c r="Q38" s="2">
        <f t="shared" si="11"/>
        <v>69.180000000000007</v>
      </c>
      <c r="R38" s="2">
        <f t="shared" si="11"/>
        <v>57.24</v>
      </c>
      <c r="S38" s="2">
        <f t="shared" si="11"/>
        <v>15.18</v>
      </c>
      <c r="T38" s="2">
        <f t="shared" si="11"/>
        <v>22.15</v>
      </c>
      <c r="U38" s="2">
        <f t="shared" si="11"/>
        <v>69.16</v>
      </c>
    </row>
    <row r="39" spans="1:21" x14ac:dyDescent="0.2">
      <c r="A39" s="4" t="s">
        <v>49</v>
      </c>
      <c r="B39" s="2">
        <f t="shared" ref="B39:U39" si="12">B14/1000</f>
        <v>73.739999999999995</v>
      </c>
      <c r="C39" s="2">
        <f t="shared" si="12"/>
        <v>72.12</v>
      </c>
      <c r="D39" s="2">
        <f t="shared" si="12"/>
        <v>81.12</v>
      </c>
      <c r="E39" s="2">
        <f t="shared" si="12"/>
        <v>84.12</v>
      </c>
      <c r="F39" s="2">
        <f t="shared" si="12"/>
        <v>34.450000000000003</v>
      </c>
      <c r="G39" s="2">
        <f t="shared" si="12"/>
        <v>46.45</v>
      </c>
      <c r="H39" s="2">
        <f t="shared" si="12"/>
        <v>63.47</v>
      </c>
      <c r="I39" s="2">
        <f t="shared" si="12"/>
        <v>96.1</v>
      </c>
      <c r="J39" s="2">
        <f t="shared" si="12"/>
        <v>4.0199999999999996</v>
      </c>
      <c r="K39" s="2">
        <f t="shared" si="12"/>
        <v>95</v>
      </c>
      <c r="L39" s="2">
        <f t="shared" si="12"/>
        <v>82.51</v>
      </c>
      <c r="M39" s="2">
        <f t="shared" si="12"/>
        <v>11.33</v>
      </c>
      <c r="N39" s="2">
        <f t="shared" si="12"/>
        <v>4.5</v>
      </c>
      <c r="O39" s="2">
        <f t="shared" si="12"/>
        <v>43.18</v>
      </c>
      <c r="P39" s="2">
        <f t="shared" si="12"/>
        <v>41.18</v>
      </c>
      <c r="Q39" s="2">
        <f t="shared" si="12"/>
        <v>64.180000000000007</v>
      </c>
      <c r="R39" s="2">
        <f t="shared" si="12"/>
        <v>52.99</v>
      </c>
      <c r="S39" s="2">
        <f t="shared" si="12"/>
        <v>9.81</v>
      </c>
      <c r="T39" s="2">
        <f t="shared" si="12"/>
        <v>98</v>
      </c>
      <c r="U39" s="2">
        <f t="shared" si="12"/>
        <v>50.29</v>
      </c>
    </row>
    <row r="40" spans="1:21" x14ac:dyDescent="0.2">
      <c r="A40" s="4" t="s">
        <v>41</v>
      </c>
      <c r="B40" s="2">
        <f t="shared" ref="B40:U40" si="13">B15/1000</f>
        <v>77.56</v>
      </c>
      <c r="C40" s="2">
        <f t="shared" si="13"/>
        <v>38.593094147344019</v>
      </c>
      <c r="D40" s="2">
        <f t="shared" si="13"/>
        <v>35.456604370189126</v>
      </c>
      <c r="E40" s="2">
        <f t="shared" si="13"/>
        <v>32.320114593034234</v>
      </c>
      <c r="F40" s="2">
        <f t="shared" si="13"/>
        <v>9.8443692441816619</v>
      </c>
      <c r="G40" s="2">
        <f t="shared" si="13"/>
        <v>5.9638749152365396</v>
      </c>
      <c r="H40" s="2">
        <f t="shared" si="13"/>
        <v>43.65</v>
      </c>
      <c r="I40" s="2">
        <f t="shared" si="13"/>
        <v>94.654072159479853</v>
      </c>
      <c r="J40" s="2">
        <f t="shared" si="13"/>
        <v>43.18</v>
      </c>
      <c r="K40" s="2">
        <f t="shared" si="13"/>
        <v>88.65</v>
      </c>
      <c r="L40" s="2">
        <f t="shared" si="13"/>
        <v>78.86</v>
      </c>
      <c r="M40" s="2">
        <f t="shared" si="13"/>
        <v>48.18</v>
      </c>
      <c r="N40" s="2">
        <f t="shared" si="13"/>
        <v>43.18</v>
      </c>
      <c r="O40" s="2">
        <f t="shared" si="13"/>
        <v>5</v>
      </c>
      <c r="P40" s="2">
        <f t="shared" si="13"/>
        <v>22.827978089148427</v>
      </c>
      <c r="Q40" s="2">
        <f t="shared" si="13"/>
        <v>38.943213936421778</v>
      </c>
      <c r="R40" s="2">
        <f t="shared" si="13"/>
        <v>44.71</v>
      </c>
      <c r="S40" s="2">
        <f t="shared" si="13"/>
        <v>48.88</v>
      </c>
      <c r="T40" s="2">
        <f t="shared" si="13"/>
        <v>73.0240721594799</v>
      </c>
      <c r="U40" s="2">
        <f t="shared" si="13"/>
        <v>60.94</v>
      </c>
    </row>
    <row r="41" spans="1:21" x14ac:dyDescent="0.2">
      <c r="A41" s="3" t="s">
        <v>42</v>
      </c>
      <c r="B41" s="2">
        <f t="shared" ref="B41:U41" si="14">B16/1000</f>
        <v>67.02</v>
      </c>
      <c r="C41" s="2">
        <f t="shared" si="14"/>
        <v>31.580972816092309</v>
      </c>
      <c r="D41" s="2">
        <f t="shared" si="14"/>
        <v>29.864413294641647</v>
      </c>
      <c r="E41" s="2">
        <f t="shared" si="14"/>
        <v>28.147853773190985</v>
      </c>
      <c r="F41" s="2">
        <f t="shared" si="14"/>
        <v>32.076975850619128</v>
      </c>
      <c r="G41" s="2">
        <f t="shared" si="14"/>
        <v>20.960672547400396</v>
      </c>
      <c r="H41" s="2">
        <f t="shared" si="14"/>
        <v>36.35</v>
      </c>
      <c r="I41" s="2">
        <f t="shared" si="14"/>
        <v>78.51938521281329</v>
      </c>
      <c r="J41" s="2">
        <f t="shared" si="14"/>
        <v>43.18</v>
      </c>
      <c r="K41" s="2">
        <f t="shared" si="14"/>
        <v>77.599999999999994</v>
      </c>
      <c r="L41" s="2">
        <f t="shared" si="14"/>
        <v>68.83</v>
      </c>
      <c r="M41" s="2">
        <f t="shared" si="14"/>
        <v>48.18</v>
      </c>
      <c r="N41" s="2">
        <f t="shared" si="14"/>
        <v>41.18</v>
      </c>
      <c r="O41" s="2">
        <f t="shared" si="14"/>
        <v>22.827978089148427</v>
      </c>
      <c r="P41" s="2">
        <f t="shared" si="14"/>
        <v>4.5</v>
      </c>
      <c r="Q41" s="2">
        <f t="shared" si="14"/>
        <v>22.069385212813287</v>
      </c>
      <c r="R41" s="2">
        <f t="shared" si="14"/>
        <v>38.273707999999999</v>
      </c>
      <c r="S41" s="2">
        <f t="shared" si="14"/>
        <v>43.88</v>
      </c>
      <c r="T41" s="2">
        <f t="shared" si="14"/>
        <v>67.2</v>
      </c>
      <c r="U41" s="2">
        <f t="shared" si="14"/>
        <v>46.97</v>
      </c>
    </row>
    <row r="42" spans="1:21" x14ac:dyDescent="0.2">
      <c r="A42" s="4" t="s">
        <v>1</v>
      </c>
      <c r="B42" s="2">
        <f t="shared" ref="B42:U42" si="15">B17/1000</f>
        <v>58.54</v>
      </c>
      <c r="C42" s="2">
        <f t="shared" si="15"/>
        <v>17.488651305712658</v>
      </c>
      <c r="D42" s="2">
        <f t="shared" si="15"/>
        <v>18.402852977193461</v>
      </c>
      <c r="E42" s="2">
        <f t="shared" si="15"/>
        <v>19.317054648674269</v>
      </c>
      <c r="F42" s="2">
        <f t="shared" si="15"/>
        <v>46.869536939154294</v>
      </c>
      <c r="G42" s="2">
        <f t="shared" si="15"/>
        <v>34.605618771736253</v>
      </c>
      <c r="H42" s="2">
        <f t="shared" si="15"/>
        <v>40.049999999999997</v>
      </c>
      <c r="I42" s="2">
        <f t="shared" si="15"/>
        <v>56.45</v>
      </c>
      <c r="J42" s="2">
        <f t="shared" si="15"/>
        <v>65.24938521281328</v>
      </c>
      <c r="K42" s="2">
        <f t="shared" si="15"/>
        <v>64.45</v>
      </c>
      <c r="L42" s="2">
        <f t="shared" si="15"/>
        <v>66.900000000000006</v>
      </c>
      <c r="M42" s="2">
        <f t="shared" si="15"/>
        <v>69.180000000000007</v>
      </c>
      <c r="N42" s="2">
        <f t="shared" si="15"/>
        <v>64.180000000000007</v>
      </c>
      <c r="O42" s="2">
        <f t="shared" si="15"/>
        <v>38.943213936421778</v>
      </c>
      <c r="P42" s="2">
        <f t="shared" si="15"/>
        <v>22.069385212813287</v>
      </c>
      <c r="Q42" s="2">
        <f t="shared" si="15"/>
        <v>5</v>
      </c>
      <c r="R42" s="2">
        <f t="shared" si="15"/>
        <v>48.062627999999997</v>
      </c>
      <c r="S42" s="2">
        <f t="shared" si="15"/>
        <v>67.95</v>
      </c>
      <c r="T42" s="2">
        <f t="shared" si="15"/>
        <v>44.82</v>
      </c>
      <c r="U42" s="2">
        <f t="shared" si="15"/>
        <v>77.87</v>
      </c>
    </row>
    <row r="43" spans="1:21" x14ac:dyDescent="0.2">
      <c r="A43" s="4" t="s">
        <v>52</v>
      </c>
      <c r="B43" s="2">
        <f t="shared" ref="B43:U43" si="16">B18/1000</f>
        <v>64.791019999999989</v>
      </c>
      <c r="C43" s="2">
        <f t="shared" si="16"/>
        <v>53.596759999999996</v>
      </c>
      <c r="D43" s="2">
        <f t="shared" si="16"/>
        <v>60.46</v>
      </c>
      <c r="E43" s="2">
        <f t="shared" si="16"/>
        <v>65.319999999999993</v>
      </c>
      <c r="F43" s="2">
        <f t="shared" si="16"/>
        <v>37.711571999999997</v>
      </c>
      <c r="G43" s="2">
        <f t="shared" si="16"/>
        <v>49.712969999999999</v>
      </c>
      <c r="H43" s="2">
        <f t="shared" si="16"/>
        <v>21.45</v>
      </c>
      <c r="I43" s="2">
        <f t="shared" si="16"/>
        <v>85.352597999999986</v>
      </c>
      <c r="J43" s="2">
        <f t="shared" si="16"/>
        <v>54.83</v>
      </c>
      <c r="K43" s="2">
        <f t="shared" si="16"/>
        <v>72.87</v>
      </c>
      <c r="L43" s="2">
        <f t="shared" si="16"/>
        <v>68.307072000000005</v>
      </c>
      <c r="M43" s="2">
        <f t="shared" si="16"/>
        <v>57.24</v>
      </c>
      <c r="N43" s="2">
        <f t="shared" si="16"/>
        <v>52.99</v>
      </c>
      <c r="O43" s="2">
        <f t="shared" si="16"/>
        <v>44.71</v>
      </c>
      <c r="P43" s="2">
        <f t="shared" si="16"/>
        <v>38.273707999999999</v>
      </c>
      <c r="Q43" s="2">
        <f t="shared" si="16"/>
        <v>48.062627999999997</v>
      </c>
      <c r="R43" s="2">
        <f t="shared" si="16"/>
        <v>5</v>
      </c>
      <c r="S43" s="2">
        <f t="shared" si="16"/>
        <v>49.21</v>
      </c>
      <c r="T43" s="2">
        <f t="shared" si="16"/>
        <v>57.35</v>
      </c>
      <c r="U43" s="2">
        <f t="shared" si="16"/>
        <v>45.77</v>
      </c>
    </row>
    <row r="44" spans="1:21" x14ac:dyDescent="0.2">
      <c r="A44" s="4" t="s">
        <v>0</v>
      </c>
      <c r="B44" s="2">
        <f t="shared" ref="B44:U44" si="17">B19/1000</f>
        <v>78.02</v>
      </c>
      <c r="C44" s="2">
        <f t="shared" si="17"/>
        <v>72.12</v>
      </c>
      <c r="D44" s="2">
        <f t="shared" si="17"/>
        <v>81.12</v>
      </c>
      <c r="E44" s="2">
        <f t="shared" si="17"/>
        <v>84.12</v>
      </c>
      <c r="F44" s="2">
        <f t="shared" si="17"/>
        <v>43.18</v>
      </c>
      <c r="G44" s="2">
        <f t="shared" si="17"/>
        <v>54.84</v>
      </c>
      <c r="H44" s="2">
        <f t="shared" si="17"/>
        <v>60.5</v>
      </c>
      <c r="I44" s="2">
        <f t="shared" si="17"/>
        <v>97.15</v>
      </c>
      <c r="J44" s="2">
        <f t="shared" si="17"/>
        <v>11.99</v>
      </c>
      <c r="K44" s="2">
        <f t="shared" si="17"/>
        <v>96.15</v>
      </c>
      <c r="L44" s="2">
        <f t="shared" si="17"/>
        <v>86.64</v>
      </c>
      <c r="M44" s="2">
        <f t="shared" si="17"/>
        <v>15.18</v>
      </c>
      <c r="N44" s="2">
        <f t="shared" si="17"/>
        <v>9.81</v>
      </c>
      <c r="O44" s="2">
        <f t="shared" si="17"/>
        <v>48.88</v>
      </c>
      <c r="P44" s="2">
        <f t="shared" si="17"/>
        <v>43.88</v>
      </c>
      <c r="Q44" s="2">
        <f t="shared" si="17"/>
        <v>67.95</v>
      </c>
      <c r="R44" s="2">
        <f t="shared" si="17"/>
        <v>49.21</v>
      </c>
      <c r="S44" s="2">
        <f t="shared" si="17"/>
        <v>4.5</v>
      </c>
      <c r="T44" s="2">
        <f t="shared" si="17"/>
        <v>98</v>
      </c>
      <c r="U44" s="2">
        <f t="shared" si="17"/>
        <v>48.16</v>
      </c>
    </row>
    <row r="45" spans="1:21" x14ac:dyDescent="0.2">
      <c r="A45" s="3" t="s">
        <v>53</v>
      </c>
      <c r="B45" s="2">
        <f t="shared" ref="B45:U45" si="18">B20/1000</f>
        <v>43.41</v>
      </c>
      <c r="C45" s="2">
        <f t="shared" si="18"/>
        <v>40.630000000000003</v>
      </c>
      <c r="D45" s="2">
        <f t="shared" si="18"/>
        <v>49.6</v>
      </c>
      <c r="E45" s="2">
        <f t="shared" si="18"/>
        <v>52.53</v>
      </c>
      <c r="F45" s="2">
        <f t="shared" si="18"/>
        <v>64.37</v>
      </c>
      <c r="G45" s="2">
        <f t="shared" si="18"/>
        <v>76.37</v>
      </c>
      <c r="H45" s="2">
        <f t="shared" si="18"/>
        <v>49</v>
      </c>
      <c r="I45" s="2">
        <f t="shared" si="18"/>
        <v>3</v>
      </c>
      <c r="J45" s="2">
        <f t="shared" si="18"/>
        <v>99</v>
      </c>
      <c r="K45" s="2">
        <f t="shared" si="18"/>
        <v>10.171754</v>
      </c>
      <c r="L45" s="2">
        <f t="shared" si="18"/>
        <v>50.48</v>
      </c>
      <c r="M45" s="2">
        <f t="shared" si="18"/>
        <v>22.15</v>
      </c>
      <c r="N45" s="2">
        <f t="shared" si="18"/>
        <v>98</v>
      </c>
      <c r="O45" s="2">
        <f t="shared" si="18"/>
        <v>73.0240721594799</v>
      </c>
      <c r="P45" s="2">
        <f t="shared" si="18"/>
        <v>67.2</v>
      </c>
      <c r="Q45" s="2">
        <f t="shared" si="18"/>
        <v>44.82</v>
      </c>
      <c r="R45" s="2">
        <f t="shared" si="18"/>
        <v>57.35</v>
      </c>
      <c r="S45" s="2">
        <f t="shared" si="18"/>
        <v>98</v>
      </c>
      <c r="T45" s="2">
        <f t="shared" si="18"/>
        <v>4.5</v>
      </c>
      <c r="U45" s="2">
        <f t="shared" si="18"/>
        <v>62.84</v>
      </c>
    </row>
    <row r="46" spans="1:21" x14ac:dyDescent="0.2">
      <c r="A46" s="4" t="s">
        <v>54</v>
      </c>
      <c r="B46" s="2">
        <f t="shared" ref="B46:U46" si="19">B21/1000</f>
        <v>53.412611999999996</v>
      </c>
      <c r="C46" s="2">
        <f t="shared" si="19"/>
        <v>79.760313999999994</v>
      </c>
      <c r="D46" s="2">
        <f t="shared" si="19"/>
        <v>88.13</v>
      </c>
      <c r="E46" s="2">
        <f t="shared" si="19"/>
        <v>94.5</v>
      </c>
      <c r="F46" s="2">
        <f t="shared" si="19"/>
        <v>58.282841999999995</v>
      </c>
      <c r="G46" s="2">
        <f t="shared" si="19"/>
        <v>72.56</v>
      </c>
      <c r="H46" s="2">
        <f t="shared" si="19"/>
        <v>68.516007999999999</v>
      </c>
      <c r="I46" s="2">
        <f t="shared" si="19"/>
        <v>62.84</v>
      </c>
      <c r="J46" s="2">
        <f t="shared" si="19"/>
        <v>50.83</v>
      </c>
      <c r="K46" s="2">
        <f t="shared" si="19"/>
        <v>71.489999999999995</v>
      </c>
      <c r="L46" s="2">
        <f t="shared" si="19"/>
        <v>57.095571999999997</v>
      </c>
      <c r="M46" s="2">
        <f t="shared" si="19"/>
        <v>69.16</v>
      </c>
      <c r="N46" s="2">
        <f t="shared" si="19"/>
        <v>50.29</v>
      </c>
      <c r="O46" s="2">
        <f t="shared" si="19"/>
        <v>60.94</v>
      </c>
      <c r="P46" s="2">
        <f t="shared" si="19"/>
        <v>46.97</v>
      </c>
      <c r="Q46" s="2">
        <f t="shared" si="19"/>
        <v>77.87</v>
      </c>
      <c r="R46" s="2">
        <f t="shared" si="19"/>
        <v>45.77</v>
      </c>
      <c r="S46" s="2">
        <f t="shared" si="19"/>
        <v>48.16</v>
      </c>
      <c r="T46" s="2">
        <f t="shared" si="19"/>
        <v>62.84</v>
      </c>
      <c r="U46" s="2">
        <f t="shared" si="19"/>
        <v>6</v>
      </c>
    </row>
    <row r="48" spans="1:21" x14ac:dyDescent="0.2">
      <c r="I48" s="9"/>
    </row>
    <row r="49" spans="1:21" x14ac:dyDescent="0.2">
      <c r="A49" s="54" t="s">
        <v>74</v>
      </c>
      <c r="C49" s="2"/>
      <c r="H49" s="9" t="s">
        <v>73</v>
      </c>
    </row>
    <row r="50" spans="1:21" x14ac:dyDescent="0.2">
      <c r="B50" s="3" t="s">
        <v>47</v>
      </c>
      <c r="C50" s="3" t="s">
        <v>3</v>
      </c>
      <c r="D50" s="4" t="s">
        <v>2</v>
      </c>
      <c r="E50" s="4" t="s">
        <v>43</v>
      </c>
      <c r="F50" s="4" t="s">
        <v>44</v>
      </c>
      <c r="G50" s="4" t="s">
        <v>45</v>
      </c>
      <c r="H50" s="4" t="s">
        <v>48</v>
      </c>
      <c r="I50" s="4" t="s">
        <v>56</v>
      </c>
      <c r="J50" s="4" t="s">
        <v>50</v>
      </c>
      <c r="K50" s="4" t="s">
        <v>40</v>
      </c>
      <c r="L50" s="4" t="s">
        <v>46</v>
      </c>
      <c r="M50" s="4" t="s">
        <v>51</v>
      </c>
      <c r="N50" s="4" t="s">
        <v>49</v>
      </c>
      <c r="O50" s="4" t="s">
        <v>41</v>
      </c>
      <c r="P50" s="3" t="s">
        <v>42</v>
      </c>
      <c r="Q50" s="4" t="s">
        <v>1</v>
      </c>
      <c r="R50" s="4" t="s">
        <v>52</v>
      </c>
      <c r="S50" s="4" t="s">
        <v>0</v>
      </c>
      <c r="T50" s="3" t="s">
        <v>53</v>
      </c>
      <c r="U50" s="4" t="s">
        <v>54</v>
      </c>
    </row>
    <row r="51" spans="1:21" x14ac:dyDescent="0.2">
      <c r="A51" s="3" t="s">
        <v>47</v>
      </c>
      <c r="B51" s="1">
        <f>B27*1.27</f>
        <v>6.9850000000000003</v>
      </c>
      <c r="C51" s="1">
        <v>120</v>
      </c>
      <c r="D51" s="1">
        <v>120</v>
      </c>
      <c r="E51" s="1">
        <v>120</v>
      </c>
      <c r="F51" s="1">
        <v>120</v>
      </c>
      <c r="G51" s="1">
        <v>120</v>
      </c>
      <c r="H51" s="1">
        <v>120</v>
      </c>
      <c r="I51" s="1">
        <v>88</v>
      </c>
      <c r="J51" s="1">
        <v>280</v>
      </c>
      <c r="K51" s="1">
        <v>88</v>
      </c>
      <c r="L51" s="1">
        <v>120</v>
      </c>
      <c r="M51" s="1">
        <v>120</v>
      </c>
      <c r="N51" s="1">
        <v>120</v>
      </c>
      <c r="O51" s="1">
        <v>120</v>
      </c>
      <c r="P51" s="1">
        <v>120</v>
      </c>
      <c r="Q51" s="1">
        <v>120</v>
      </c>
      <c r="R51" s="1">
        <f>R27*1.27</f>
        <v>82.284595399999986</v>
      </c>
      <c r="S51" s="1">
        <v>120</v>
      </c>
      <c r="T51" s="1">
        <v>120</v>
      </c>
      <c r="U51" s="1">
        <v>75</v>
      </c>
    </row>
    <row r="52" spans="1:21" x14ac:dyDescent="0.2">
      <c r="A52" s="3" t="s">
        <v>3</v>
      </c>
      <c r="B52" s="1">
        <v>120</v>
      </c>
      <c r="C52" s="1">
        <f>C28*1.27</f>
        <v>6.35</v>
      </c>
      <c r="D52" s="1">
        <v>250</v>
      </c>
      <c r="E52" s="1">
        <v>25</v>
      </c>
      <c r="F52" s="1">
        <v>60</v>
      </c>
      <c r="G52" s="1">
        <v>45</v>
      </c>
      <c r="H52" s="1">
        <v>120</v>
      </c>
      <c r="I52" s="22">
        <f>adjust*81</f>
        <v>0</v>
      </c>
      <c r="J52" s="1">
        <v>280</v>
      </c>
      <c r="K52" s="1">
        <f>adjust*81</f>
        <v>0</v>
      </c>
      <c r="L52" s="1">
        <v>120</v>
      </c>
      <c r="M52" s="1">
        <v>120</v>
      </c>
      <c r="N52" s="1">
        <v>120</v>
      </c>
      <c r="O52" s="1">
        <v>80</v>
      </c>
      <c r="P52" s="1">
        <v>80</v>
      </c>
      <c r="Q52" s="1">
        <v>45</v>
      </c>
      <c r="R52" s="1">
        <v>120</v>
      </c>
      <c r="S52" s="1">
        <v>120</v>
      </c>
      <c r="T52" s="1">
        <f>T28*1.27</f>
        <v>51.600100000000005</v>
      </c>
      <c r="U52" s="1">
        <v>120</v>
      </c>
    </row>
    <row r="53" spans="1:21" x14ac:dyDescent="0.2">
      <c r="A53" s="4" t="s">
        <v>2</v>
      </c>
      <c r="B53" s="1">
        <v>120</v>
      </c>
      <c r="C53" s="1">
        <v>100</v>
      </c>
      <c r="D53" s="1">
        <f>D29*1.27</f>
        <v>6.9850000000000003</v>
      </c>
      <c r="E53" s="1">
        <v>12</v>
      </c>
      <c r="F53" s="1">
        <v>50</v>
      </c>
      <c r="G53" s="1">
        <v>43</v>
      </c>
      <c r="H53" s="1">
        <v>120</v>
      </c>
      <c r="I53" s="1">
        <v>91</v>
      </c>
      <c r="J53" s="1">
        <v>295</v>
      </c>
      <c r="K53" s="1">
        <v>91</v>
      </c>
      <c r="L53" s="1">
        <v>120</v>
      </c>
      <c r="M53" s="1">
        <v>120</v>
      </c>
      <c r="N53" s="1">
        <v>120</v>
      </c>
      <c r="O53" s="1">
        <v>120</v>
      </c>
      <c r="P53" s="1">
        <v>120</v>
      </c>
      <c r="Q53" s="1">
        <v>95</v>
      </c>
      <c r="R53" s="1">
        <v>120</v>
      </c>
      <c r="S53" s="1">
        <v>120</v>
      </c>
      <c r="T53" s="1">
        <v>85</v>
      </c>
      <c r="U53" s="1">
        <v>120</v>
      </c>
    </row>
    <row r="54" spans="1:21" x14ac:dyDescent="0.2">
      <c r="A54" s="4" t="s">
        <v>43</v>
      </c>
      <c r="B54" s="1">
        <v>120</v>
      </c>
      <c r="C54" s="1">
        <v>120</v>
      </c>
      <c r="D54" s="1">
        <v>120</v>
      </c>
      <c r="E54" s="1">
        <f t="shared" ref="E54:G56" si="20">E30*1.27</f>
        <v>6.35</v>
      </c>
      <c r="F54" s="1">
        <f t="shared" si="20"/>
        <v>47.17286379803847</v>
      </c>
      <c r="G54" s="1">
        <f t="shared" si="20"/>
        <v>34.228546173845992</v>
      </c>
      <c r="H54" s="1">
        <v>120</v>
      </c>
      <c r="I54" s="1">
        <v>96</v>
      </c>
      <c r="J54" s="1">
        <v>350</v>
      </c>
      <c r="K54" s="1">
        <v>96</v>
      </c>
      <c r="L54" s="1">
        <v>120</v>
      </c>
      <c r="M54" s="1">
        <v>120</v>
      </c>
      <c r="N54" s="1">
        <v>120</v>
      </c>
      <c r="O54" s="1">
        <v>120</v>
      </c>
      <c r="P54" s="1">
        <v>120</v>
      </c>
      <c r="Q54" s="1">
        <v>110</v>
      </c>
      <c r="R54" s="1">
        <v>120</v>
      </c>
      <c r="S54" s="1">
        <v>120</v>
      </c>
      <c r="T54" s="1">
        <f>T30*1.27</f>
        <v>66.713099999999997</v>
      </c>
      <c r="U54" s="1">
        <v>120</v>
      </c>
    </row>
    <row r="55" spans="1:21" x14ac:dyDescent="0.2">
      <c r="A55" s="4" t="s">
        <v>44</v>
      </c>
      <c r="B55" s="1">
        <v>120</v>
      </c>
      <c r="C55" s="1">
        <v>120</v>
      </c>
      <c r="D55" s="1">
        <v>120</v>
      </c>
      <c r="E55" s="1">
        <v>120</v>
      </c>
      <c r="F55" s="1">
        <f t="shared" si="20"/>
        <v>5.7149999999999999</v>
      </c>
      <c r="G55" s="1">
        <f t="shared" si="20"/>
        <v>16.356000751893205</v>
      </c>
      <c r="H55" s="1">
        <v>120</v>
      </c>
      <c r="I55" s="1">
        <v>104</v>
      </c>
      <c r="J55" s="1">
        <v>120</v>
      </c>
      <c r="K55" s="1">
        <v>104.47020000000001</v>
      </c>
      <c r="L55" s="1">
        <v>120</v>
      </c>
      <c r="M55" s="1">
        <v>120</v>
      </c>
      <c r="N55" s="1">
        <v>120</v>
      </c>
      <c r="O55" s="1">
        <v>80</v>
      </c>
      <c r="P55" s="1">
        <v>80</v>
      </c>
      <c r="Q55" s="1">
        <v>80</v>
      </c>
      <c r="R55" s="1">
        <v>120</v>
      </c>
      <c r="S55" s="1">
        <v>120</v>
      </c>
      <c r="T55" s="1">
        <v>120</v>
      </c>
      <c r="U55" s="1">
        <v>120</v>
      </c>
    </row>
    <row r="56" spans="1:21" x14ac:dyDescent="0.2">
      <c r="A56" s="4" t="s">
        <v>45</v>
      </c>
      <c r="B56" s="1">
        <v>120</v>
      </c>
      <c r="C56" s="1">
        <v>120</v>
      </c>
      <c r="D56" s="1">
        <v>120</v>
      </c>
      <c r="E56" s="1">
        <v>120</v>
      </c>
      <c r="F56" s="1">
        <v>120</v>
      </c>
      <c r="G56" s="1">
        <f t="shared" si="20"/>
        <v>7.62</v>
      </c>
      <c r="H56" s="1">
        <v>120</v>
      </c>
      <c r="I56" s="1">
        <v>110</v>
      </c>
      <c r="J56" s="1">
        <v>120</v>
      </c>
      <c r="K56" s="1">
        <v>120.5484</v>
      </c>
      <c r="L56" s="1">
        <v>120</v>
      </c>
      <c r="M56" s="1">
        <v>120</v>
      </c>
      <c r="N56" s="1">
        <v>120</v>
      </c>
      <c r="O56" s="1">
        <v>100</v>
      </c>
      <c r="P56" s="1">
        <v>120</v>
      </c>
      <c r="Q56" s="1">
        <v>140</v>
      </c>
      <c r="R56" s="1">
        <v>120</v>
      </c>
      <c r="S56" s="1">
        <v>120</v>
      </c>
      <c r="T56" s="1">
        <v>120</v>
      </c>
      <c r="U56" s="1">
        <v>120</v>
      </c>
    </row>
    <row r="57" spans="1:21" x14ac:dyDescent="0.2">
      <c r="A57" s="4" t="s">
        <v>48</v>
      </c>
      <c r="B57" s="1">
        <v>70</v>
      </c>
      <c r="C57" s="1">
        <v>120</v>
      </c>
      <c r="D57" s="1">
        <v>120</v>
      </c>
      <c r="E57" s="1">
        <v>120</v>
      </c>
      <c r="F57" s="1">
        <v>120</v>
      </c>
      <c r="G57" s="1">
        <v>120</v>
      </c>
      <c r="H57" s="1">
        <f>H33*1.27</f>
        <v>5.7149999999999999</v>
      </c>
      <c r="I57" s="1">
        <v>82</v>
      </c>
      <c r="J57" s="1">
        <v>120</v>
      </c>
      <c r="K57" s="1">
        <v>82</v>
      </c>
      <c r="L57" s="1">
        <v>120</v>
      </c>
      <c r="M57" s="1">
        <v>120</v>
      </c>
      <c r="N57" s="1">
        <v>120</v>
      </c>
      <c r="O57" s="1">
        <v>120</v>
      </c>
      <c r="P57" s="1">
        <v>95</v>
      </c>
      <c r="Q57" s="1">
        <v>90</v>
      </c>
      <c r="R57" s="1">
        <v>120</v>
      </c>
      <c r="S57" s="1">
        <v>120</v>
      </c>
      <c r="T57" s="1">
        <v>65</v>
      </c>
      <c r="U57" s="1">
        <v>82</v>
      </c>
    </row>
    <row r="58" spans="1:21" x14ac:dyDescent="0.2">
      <c r="A58" s="4" t="s">
        <v>56</v>
      </c>
      <c r="B58" s="1">
        <v>120</v>
      </c>
      <c r="C58" s="1">
        <v>120</v>
      </c>
      <c r="D58" s="1">
        <v>120</v>
      </c>
      <c r="E58" s="1">
        <v>120</v>
      </c>
      <c r="F58" s="1">
        <v>120</v>
      </c>
      <c r="G58" s="1">
        <v>120</v>
      </c>
      <c r="H58" s="1">
        <v>120</v>
      </c>
      <c r="I58" s="1">
        <f>I34*1.27</f>
        <v>7.62</v>
      </c>
      <c r="J58" s="1">
        <v>120</v>
      </c>
      <c r="K58" s="1">
        <v>120</v>
      </c>
      <c r="L58" s="1">
        <v>120</v>
      </c>
      <c r="M58" s="1">
        <v>120</v>
      </c>
      <c r="N58" s="1">
        <v>120</v>
      </c>
      <c r="O58" s="1">
        <v>120</v>
      </c>
      <c r="P58" s="1">
        <v>120</v>
      </c>
      <c r="Q58" s="1">
        <v>120</v>
      </c>
      <c r="R58" s="1">
        <v>120</v>
      </c>
      <c r="S58" s="1">
        <v>120</v>
      </c>
      <c r="T58" s="1">
        <v>120</v>
      </c>
      <c r="U58" s="1">
        <v>120</v>
      </c>
    </row>
    <row r="59" spans="1:21" x14ac:dyDescent="0.2">
      <c r="A59" s="4" t="s">
        <v>50</v>
      </c>
      <c r="B59" s="1">
        <v>120</v>
      </c>
      <c r="C59" s="1">
        <v>120</v>
      </c>
      <c r="D59" s="1">
        <v>120</v>
      </c>
      <c r="E59" s="1">
        <v>120</v>
      </c>
      <c r="F59" s="1">
        <v>120</v>
      </c>
      <c r="G59" s="1">
        <v>120</v>
      </c>
      <c r="H59" s="1">
        <v>120</v>
      </c>
      <c r="I59" s="1">
        <v>95</v>
      </c>
      <c r="J59" s="1">
        <f>J35*1.27</f>
        <v>5.7149999999999999</v>
      </c>
      <c r="K59" s="1">
        <v>120</v>
      </c>
      <c r="L59" s="1">
        <v>120</v>
      </c>
      <c r="M59" s="1">
        <v>120</v>
      </c>
      <c r="N59" s="1">
        <v>60</v>
      </c>
      <c r="O59" s="1">
        <v>110</v>
      </c>
      <c r="P59" s="1">
        <v>100</v>
      </c>
      <c r="Q59" s="1">
        <v>120</v>
      </c>
      <c r="R59" s="1">
        <v>120</v>
      </c>
      <c r="S59" s="1">
        <v>58</v>
      </c>
      <c r="T59" s="1">
        <v>60</v>
      </c>
      <c r="U59" s="1">
        <v>95</v>
      </c>
    </row>
    <row r="60" spans="1:21" x14ac:dyDescent="0.2">
      <c r="A60" s="4" t="s">
        <v>40</v>
      </c>
      <c r="B60" s="1">
        <v>120</v>
      </c>
      <c r="C60" s="1">
        <v>120</v>
      </c>
      <c r="D60" s="1">
        <v>120</v>
      </c>
      <c r="E60" s="1">
        <v>120</v>
      </c>
      <c r="F60" s="1">
        <v>120</v>
      </c>
      <c r="G60" s="1">
        <v>120</v>
      </c>
      <c r="H60" s="1">
        <v>120</v>
      </c>
      <c r="I60" s="1">
        <v>120</v>
      </c>
      <c r="J60" s="1">
        <v>120</v>
      </c>
      <c r="K60" s="1">
        <f>K36*1.27</f>
        <v>6.35</v>
      </c>
      <c r="L60" s="1">
        <v>120</v>
      </c>
      <c r="M60" s="1">
        <v>120</v>
      </c>
      <c r="N60" s="1">
        <v>120</v>
      </c>
      <c r="O60" s="1">
        <v>120</v>
      </c>
      <c r="P60" s="1">
        <v>120</v>
      </c>
      <c r="Q60" s="1">
        <v>120</v>
      </c>
      <c r="R60" s="1">
        <v>120</v>
      </c>
      <c r="S60" s="1">
        <v>120</v>
      </c>
      <c r="T60" s="1">
        <v>120</v>
      </c>
      <c r="U60" s="1">
        <v>120</v>
      </c>
    </row>
    <row r="61" spans="1:21" x14ac:dyDescent="0.2">
      <c r="A61" s="4" t="s">
        <v>46</v>
      </c>
      <c r="B61" s="1">
        <v>85</v>
      </c>
      <c r="C61" s="1">
        <v>120</v>
      </c>
      <c r="D61" s="1">
        <v>120</v>
      </c>
      <c r="E61" s="1">
        <v>120</v>
      </c>
      <c r="F61" s="1">
        <v>120</v>
      </c>
      <c r="G61" s="1">
        <v>120</v>
      </c>
      <c r="H61" s="1">
        <v>120</v>
      </c>
      <c r="I61" s="22">
        <f>adjust*88</f>
        <v>0</v>
      </c>
      <c r="J61" s="1">
        <v>120</v>
      </c>
      <c r="K61" s="1">
        <f>adjust*88</f>
        <v>0</v>
      </c>
      <c r="L61" s="1">
        <f>L37*1.27</f>
        <v>6.35</v>
      </c>
      <c r="M61" s="1">
        <v>120</v>
      </c>
      <c r="N61" s="1">
        <v>120</v>
      </c>
      <c r="O61" s="1">
        <v>120</v>
      </c>
      <c r="P61" s="1">
        <v>120</v>
      </c>
      <c r="Q61" s="1">
        <v>120</v>
      </c>
      <c r="R61" s="1">
        <v>85</v>
      </c>
      <c r="S61" s="1">
        <v>110</v>
      </c>
      <c r="T61" s="1">
        <v>120</v>
      </c>
      <c r="U61" s="1">
        <v>88</v>
      </c>
    </row>
    <row r="62" spans="1:21" x14ac:dyDescent="0.2">
      <c r="A62" s="4" t="s">
        <v>51</v>
      </c>
      <c r="B62" s="1">
        <v>120</v>
      </c>
      <c r="C62" s="1">
        <v>120</v>
      </c>
      <c r="D62" s="1">
        <v>120</v>
      </c>
      <c r="E62" s="1">
        <v>120</v>
      </c>
      <c r="F62" s="1">
        <v>120</v>
      </c>
      <c r="G62" s="1">
        <v>120</v>
      </c>
      <c r="H62" s="1">
        <v>120</v>
      </c>
      <c r="I62" s="22">
        <f>adjust*120</f>
        <v>0</v>
      </c>
      <c r="J62" s="1">
        <v>60</v>
      </c>
      <c r="K62" s="1">
        <f>adjust*120</f>
        <v>0</v>
      </c>
      <c r="L62" s="1">
        <f>L38*1.27</f>
        <v>99.809300000000007</v>
      </c>
      <c r="M62" s="1">
        <f>M38*1.27</f>
        <v>9.5250000000000004</v>
      </c>
      <c r="N62" s="1">
        <v>120</v>
      </c>
      <c r="O62" s="1">
        <v>120</v>
      </c>
      <c r="P62" s="1">
        <v>120</v>
      </c>
      <c r="Q62" s="1">
        <v>120</v>
      </c>
      <c r="R62" s="1">
        <v>70</v>
      </c>
      <c r="S62" s="1">
        <f>S38*1.27</f>
        <v>19.278600000000001</v>
      </c>
      <c r="T62" s="1">
        <v>100</v>
      </c>
      <c r="U62" s="1">
        <v>105</v>
      </c>
    </row>
    <row r="63" spans="1:21" x14ac:dyDescent="0.2">
      <c r="A63" s="4" t="s">
        <v>49</v>
      </c>
      <c r="B63" s="1">
        <v>120</v>
      </c>
      <c r="C63" s="1">
        <v>120</v>
      </c>
      <c r="D63" s="1">
        <v>120</v>
      </c>
      <c r="E63" s="1">
        <v>120</v>
      </c>
      <c r="F63" s="1">
        <v>120</v>
      </c>
      <c r="G63" s="1">
        <v>120</v>
      </c>
      <c r="H63" s="1">
        <v>120</v>
      </c>
      <c r="I63" s="1">
        <v>120</v>
      </c>
      <c r="J63" s="1">
        <v>40</v>
      </c>
      <c r="K63" s="1">
        <v>120</v>
      </c>
      <c r="L63" s="1">
        <v>120</v>
      </c>
      <c r="M63" s="1">
        <v>120</v>
      </c>
      <c r="N63" s="1">
        <f>N39*1.27</f>
        <v>5.7149999999999999</v>
      </c>
      <c r="O63" s="1">
        <v>120</v>
      </c>
      <c r="P63" s="1">
        <v>120</v>
      </c>
      <c r="Q63" s="1">
        <v>120</v>
      </c>
      <c r="R63" s="1">
        <v>85</v>
      </c>
      <c r="S63" s="1">
        <v>35</v>
      </c>
      <c r="T63" s="1">
        <v>60</v>
      </c>
      <c r="U63" s="1">
        <v>90</v>
      </c>
    </row>
    <row r="64" spans="1:21" x14ac:dyDescent="0.2">
      <c r="A64" s="4" t="s">
        <v>41</v>
      </c>
      <c r="B64" s="1">
        <v>120</v>
      </c>
      <c r="C64" s="1">
        <v>120</v>
      </c>
      <c r="D64" s="1">
        <v>120</v>
      </c>
      <c r="E64" s="1">
        <v>120</v>
      </c>
      <c r="F64" s="1">
        <v>120</v>
      </c>
      <c r="G64" s="1">
        <v>40</v>
      </c>
      <c r="H64" s="1">
        <v>120</v>
      </c>
      <c r="I64" s="1">
        <v>120</v>
      </c>
      <c r="J64" s="1">
        <v>120</v>
      </c>
      <c r="K64" s="1">
        <v>120</v>
      </c>
      <c r="L64" s="1">
        <v>120</v>
      </c>
      <c r="M64" s="1">
        <v>120</v>
      </c>
      <c r="N64" s="1">
        <v>120</v>
      </c>
      <c r="O64" s="1">
        <f>O40*1.27</f>
        <v>6.35</v>
      </c>
      <c r="P64" s="1">
        <v>45</v>
      </c>
      <c r="Q64" s="1">
        <v>70</v>
      </c>
      <c r="R64" s="1">
        <f t="shared" ref="Q64:U70" si="21">R40*1.27</f>
        <v>56.781700000000001</v>
      </c>
      <c r="S64" s="1">
        <f t="shared" si="21"/>
        <v>62.077600000000004</v>
      </c>
      <c r="T64" s="1">
        <f t="shared" si="21"/>
        <v>92.740571642539479</v>
      </c>
      <c r="U64" s="1">
        <v>120</v>
      </c>
    </row>
    <row r="65" spans="1:21" x14ac:dyDescent="0.2">
      <c r="A65" s="3" t="s">
        <v>42</v>
      </c>
      <c r="B65" s="1">
        <v>120</v>
      </c>
      <c r="C65" s="1">
        <v>120</v>
      </c>
      <c r="D65" s="1">
        <v>120</v>
      </c>
      <c r="E65" s="1">
        <v>120</v>
      </c>
      <c r="F65" s="1">
        <v>120</v>
      </c>
      <c r="G65" s="1">
        <v>60</v>
      </c>
      <c r="H65" s="1">
        <v>120</v>
      </c>
      <c r="I65" s="1">
        <v>80</v>
      </c>
      <c r="J65" s="1">
        <v>120</v>
      </c>
      <c r="K65" s="1">
        <v>80</v>
      </c>
      <c r="L65" s="1">
        <v>120</v>
      </c>
      <c r="M65" s="1">
        <v>120</v>
      </c>
      <c r="N65" s="1">
        <v>120</v>
      </c>
      <c r="O65" s="1">
        <v>50</v>
      </c>
      <c r="P65" s="1">
        <f>P41*1.27</f>
        <v>5.7149999999999999</v>
      </c>
      <c r="Q65" s="1">
        <v>70</v>
      </c>
      <c r="R65" s="1">
        <f t="shared" si="21"/>
        <v>48.607609160000003</v>
      </c>
      <c r="S65" s="1">
        <f t="shared" si="21"/>
        <v>55.727600000000002</v>
      </c>
      <c r="T65" s="1">
        <f t="shared" si="21"/>
        <v>85.344000000000008</v>
      </c>
      <c r="U65" s="1">
        <v>85</v>
      </c>
    </row>
    <row r="66" spans="1:21" x14ac:dyDescent="0.2">
      <c r="A66" s="4" t="s">
        <v>1</v>
      </c>
      <c r="B66" s="1">
        <v>120</v>
      </c>
      <c r="C66" s="1">
        <v>120</v>
      </c>
      <c r="D66" s="1">
        <v>120</v>
      </c>
      <c r="E66" s="1">
        <v>120</v>
      </c>
      <c r="F66" s="1">
        <v>120</v>
      </c>
      <c r="G66" s="1">
        <v>120</v>
      </c>
      <c r="H66" s="1">
        <v>120</v>
      </c>
      <c r="I66" s="22">
        <v>75</v>
      </c>
      <c r="J66" s="1">
        <v>120</v>
      </c>
      <c r="K66" s="1">
        <v>75</v>
      </c>
      <c r="L66" s="1">
        <v>120</v>
      </c>
      <c r="M66" s="1">
        <v>120</v>
      </c>
      <c r="N66" s="1">
        <v>120</v>
      </c>
      <c r="O66" s="1">
        <v>75</v>
      </c>
      <c r="P66" s="1">
        <v>75</v>
      </c>
      <c r="Q66" s="1">
        <f t="shared" si="21"/>
        <v>6.35</v>
      </c>
      <c r="R66" s="1">
        <f t="shared" si="21"/>
        <v>61.039537559999999</v>
      </c>
      <c r="S66" s="1">
        <f t="shared" si="21"/>
        <v>86.296500000000009</v>
      </c>
      <c r="T66" s="1">
        <v>120</v>
      </c>
      <c r="U66" s="1">
        <v>100</v>
      </c>
    </row>
    <row r="67" spans="1:21" x14ac:dyDescent="0.2">
      <c r="A67" s="4" t="s">
        <v>52</v>
      </c>
      <c r="B67" s="1">
        <v>120</v>
      </c>
      <c r="C67" s="1">
        <v>120</v>
      </c>
      <c r="D67" s="1">
        <v>120</v>
      </c>
      <c r="E67" s="1">
        <v>120</v>
      </c>
      <c r="F67" s="1">
        <v>120</v>
      </c>
      <c r="G67" s="1">
        <v>120</v>
      </c>
      <c r="H67" s="1">
        <v>120</v>
      </c>
      <c r="I67" s="1">
        <v>100</v>
      </c>
      <c r="J67" s="1">
        <v>120</v>
      </c>
      <c r="K67" s="1">
        <v>100</v>
      </c>
      <c r="L67" s="1">
        <v>120</v>
      </c>
      <c r="M67" s="1">
        <v>120</v>
      </c>
      <c r="N67" s="1">
        <v>120</v>
      </c>
      <c r="O67" s="1">
        <v>100</v>
      </c>
      <c r="P67" s="1">
        <v>65</v>
      </c>
      <c r="Q67" s="1">
        <v>65</v>
      </c>
      <c r="R67" s="1">
        <f t="shared" si="21"/>
        <v>6.35</v>
      </c>
      <c r="S67" s="1">
        <f t="shared" si="21"/>
        <v>62.496700000000004</v>
      </c>
      <c r="T67" s="1">
        <v>96</v>
      </c>
      <c r="U67" s="1">
        <v>120</v>
      </c>
    </row>
    <row r="68" spans="1:21" x14ac:dyDescent="0.2">
      <c r="A68" s="4" t="s">
        <v>0</v>
      </c>
      <c r="B68" s="1">
        <v>120</v>
      </c>
      <c r="C68" s="1">
        <v>120</v>
      </c>
      <c r="D68" s="1">
        <v>120</v>
      </c>
      <c r="E68" s="1">
        <v>120</v>
      </c>
      <c r="F68" s="1">
        <v>120</v>
      </c>
      <c r="G68" s="1">
        <v>120</v>
      </c>
      <c r="H68" s="1">
        <v>120</v>
      </c>
      <c r="I68" s="1">
        <v>120</v>
      </c>
      <c r="J68" s="1">
        <v>120</v>
      </c>
      <c r="K68" s="1">
        <v>120</v>
      </c>
      <c r="L68" s="1">
        <v>120</v>
      </c>
      <c r="M68" s="1">
        <v>120</v>
      </c>
      <c r="N68" s="1">
        <v>120</v>
      </c>
      <c r="O68" s="1">
        <v>120</v>
      </c>
      <c r="P68" s="1">
        <v>120</v>
      </c>
      <c r="Q68" s="1">
        <v>120</v>
      </c>
      <c r="R68" s="1">
        <f t="shared" si="21"/>
        <v>62.496700000000004</v>
      </c>
      <c r="S68" s="1">
        <f t="shared" si="21"/>
        <v>5.7149999999999999</v>
      </c>
      <c r="T68" s="1">
        <v>120</v>
      </c>
      <c r="U68" s="1">
        <v>120</v>
      </c>
    </row>
    <row r="69" spans="1:21" x14ac:dyDescent="0.2">
      <c r="A69" s="3" t="s">
        <v>53</v>
      </c>
      <c r="B69" s="1">
        <v>120</v>
      </c>
      <c r="C69" s="1">
        <v>120</v>
      </c>
      <c r="D69" s="1">
        <v>120</v>
      </c>
      <c r="E69" s="1">
        <v>120</v>
      </c>
      <c r="F69" s="1">
        <v>120</v>
      </c>
      <c r="G69" s="1">
        <v>120</v>
      </c>
      <c r="H69" s="1">
        <v>120</v>
      </c>
      <c r="I69" s="1">
        <f>adjust*85</f>
        <v>0</v>
      </c>
      <c r="J69" s="1">
        <v>120</v>
      </c>
      <c r="K69" s="1">
        <f>adjust*85</f>
        <v>0</v>
      </c>
      <c r="L69" s="1">
        <v>120</v>
      </c>
      <c r="M69" s="1">
        <v>120</v>
      </c>
      <c r="N69" s="1">
        <v>120</v>
      </c>
      <c r="O69" s="1">
        <v>120</v>
      </c>
      <c r="P69" s="1">
        <v>120</v>
      </c>
      <c r="Q69" s="1">
        <v>120</v>
      </c>
      <c r="R69" s="1">
        <f t="shared" si="21"/>
        <v>72.834500000000006</v>
      </c>
      <c r="S69" s="1">
        <v>120</v>
      </c>
      <c r="T69" s="1">
        <f t="shared" si="21"/>
        <v>5.7149999999999999</v>
      </c>
      <c r="U69" s="1">
        <v>110</v>
      </c>
    </row>
    <row r="70" spans="1:21" x14ac:dyDescent="0.2">
      <c r="A70" s="4" t="s">
        <v>54</v>
      </c>
      <c r="B70" s="1">
        <v>120</v>
      </c>
      <c r="C70" s="1">
        <v>120</v>
      </c>
      <c r="D70" s="1">
        <v>120</v>
      </c>
      <c r="E70" s="1">
        <v>120</v>
      </c>
      <c r="F70" s="1">
        <v>120</v>
      </c>
      <c r="G70" s="1">
        <v>120</v>
      </c>
      <c r="H70" s="1">
        <v>120</v>
      </c>
      <c r="I70" s="1">
        <v>120</v>
      </c>
      <c r="J70" s="1">
        <v>120</v>
      </c>
      <c r="K70" s="1">
        <v>120</v>
      </c>
      <c r="L70" s="1">
        <v>120</v>
      </c>
      <c r="M70" s="1">
        <v>120</v>
      </c>
      <c r="N70" s="1">
        <v>120</v>
      </c>
      <c r="O70" s="1">
        <v>120</v>
      </c>
      <c r="P70" s="1">
        <v>120</v>
      </c>
      <c r="Q70" s="1">
        <v>120</v>
      </c>
      <c r="R70" s="1">
        <f t="shared" si="21"/>
        <v>58.127900000000004</v>
      </c>
      <c r="S70" s="1">
        <f t="shared" si="21"/>
        <v>61.163199999999996</v>
      </c>
      <c r="T70" s="1">
        <v>95</v>
      </c>
      <c r="U70" s="1">
        <f t="shared" si="21"/>
        <v>7.62</v>
      </c>
    </row>
    <row r="71" spans="1:21" x14ac:dyDescent="0.2">
      <c r="C71" s="2"/>
    </row>
    <row r="72" spans="1:21" x14ac:dyDescent="0.2">
      <c r="C72" s="2"/>
    </row>
    <row r="73" spans="1:21" x14ac:dyDescent="0.2">
      <c r="A73" t="s">
        <v>72</v>
      </c>
      <c r="C73" s="2"/>
    </row>
    <row r="74" spans="1:21" x14ac:dyDescent="0.2">
      <c r="B74" s="3" t="s">
        <v>47</v>
      </c>
      <c r="C74" s="3" t="s">
        <v>3</v>
      </c>
      <c r="D74" s="4" t="s">
        <v>2</v>
      </c>
      <c r="E74" s="4" t="s">
        <v>43</v>
      </c>
      <c r="F74" s="4" t="s">
        <v>44</v>
      </c>
      <c r="G74" s="4" t="s">
        <v>45</v>
      </c>
      <c r="H74" s="4" t="s">
        <v>48</v>
      </c>
      <c r="I74" s="4" t="s">
        <v>56</v>
      </c>
      <c r="J74" s="4" t="s">
        <v>50</v>
      </c>
      <c r="K74" s="4" t="s">
        <v>40</v>
      </c>
      <c r="L74" s="4" t="s">
        <v>46</v>
      </c>
      <c r="M74" s="4" t="s">
        <v>51</v>
      </c>
      <c r="N74" s="4" t="s">
        <v>49</v>
      </c>
      <c r="O74" s="4" t="s">
        <v>41</v>
      </c>
      <c r="P74" s="3" t="s">
        <v>42</v>
      </c>
      <c r="Q74" s="4" t="s">
        <v>1</v>
      </c>
      <c r="R74" s="4" t="s">
        <v>52</v>
      </c>
      <c r="S74" s="4" t="s">
        <v>0</v>
      </c>
      <c r="T74" s="3" t="s">
        <v>53</v>
      </c>
      <c r="U74" s="4" t="s">
        <v>54</v>
      </c>
    </row>
    <row r="75" spans="1:21" x14ac:dyDescent="0.2">
      <c r="A75" s="3" t="s">
        <v>47</v>
      </c>
      <c r="B75" s="11">
        <f>B51*1000</f>
        <v>6985</v>
      </c>
      <c r="C75" s="11">
        <f t="shared" ref="C75:U75" si="22">C51*1000</f>
        <v>120000</v>
      </c>
      <c r="D75" s="11">
        <f t="shared" si="22"/>
        <v>120000</v>
      </c>
      <c r="E75" s="11">
        <f t="shared" si="22"/>
        <v>120000</v>
      </c>
      <c r="F75" s="11">
        <f t="shared" si="22"/>
        <v>120000</v>
      </c>
      <c r="G75" s="11">
        <f t="shared" si="22"/>
        <v>120000</v>
      </c>
      <c r="H75" s="11">
        <f t="shared" si="22"/>
        <v>120000</v>
      </c>
      <c r="I75" s="11">
        <f t="shared" si="22"/>
        <v>88000</v>
      </c>
      <c r="J75" s="11">
        <f t="shared" si="22"/>
        <v>280000</v>
      </c>
      <c r="K75" s="11">
        <f t="shared" si="22"/>
        <v>88000</v>
      </c>
      <c r="L75" s="11">
        <f t="shared" si="22"/>
        <v>120000</v>
      </c>
      <c r="M75" s="11">
        <f t="shared" si="22"/>
        <v>120000</v>
      </c>
      <c r="N75" s="11">
        <f t="shared" si="22"/>
        <v>120000</v>
      </c>
      <c r="O75" s="11">
        <f t="shared" si="22"/>
        <v>120000</v>
      </c>
      <c r="P75" s="11">
        <f t="shared" si="22"/>
        <v>120000</v>
      </c>
      <c r="Q75" s="11">
        <f t="shared" si="22"/>
        <v>120000</v>
      </c>
      <c r="R75" s="11">
        <f t="shared" si="22"/>
        <v>82284.595399999991</v>
      </c>
      <c r="S75" s="11">
        <f t="shared" si="22"/>
        <v>120000</v>
      </c>
      <c r="T75" s="11">
        <f t="shared" si="22"/>
        <v>120000</v>
      </c>
      <c r="U75" s="11">
        <f t="shared" si="22"/>
        <v>75000</v>
      </c>
    </row>
    <row r="76" spans="1:21" x14ac:dyDescent="0.2">
      <c r="A76" s="3" t="s">
        <v>3</v>
      </c>
      <c r="B76" s="11">
        <f t="shared" ref="B76:U76" si="23">B52*1000</f>
        <v>120000</v>
      </c>
      <c r="C76" s="11">
        <f t="shared" si="23"/>
        <v>6350</v>
      </c>
      <c r="D76" s="11">
        <f t="shared" si="23"/>
        <v>250000</v>
      </c>
      <c r="E76" s="11">
        <f t="shared" si="23"/>
        <v>25000</v>
      </c>
      <c r="F76" s="11">
        <f t="shared" si="23"/>
        <v>60000</v>
      </c>
      <c r="G76" s="11">
        <f t="shared" si="23"/>
        <v>45000</v>
      </c>
      <c r="H76" s="11">
        <f t="shared" si="23"/>
        <v>120000</v>
      </c>
      <c r="I76" s="11">
        <f t="shared" si="23"/>
        <v>0</v>
      </c>
      <c r="J76" s="11">
        <f t="shared" si="23"/>
        <v>280000</v>
      </c>
      <c r="K76" s="11">
        <f t="shared" si="23"/>
        <v>0</v>
      </c>
      <c r="L76" s="11">
        <f t="shared" si="23"/>
        <v>120000</v>
      </c>
      <c r="M76" s="11">
        <f t="shared" si="23"/>
        <v>120000</v>
      </c>
      <c r="N76" s="11">
        <f t="shared" si="23"/>
        <v>120000</v>
      </c>
      <c r="O76" s="11">
        <f t="shared" si="23"/>
        <v>80000</v>
      </c>
      <c r="P76" s="11">
        <f t="shared" si="23"/>
        <v>80000</v>
      </c>
      <c r="Q76" s="11">
        <f t="shared" si="23"/>
        <v>45000</v>
      </c>
      <c r="R76" s="11">
        <f t="shared" si="23"/>
        <v>120000</v>
      </c>
      <c r="S76" s="11">
        <f t="shared" si="23"/>
        <v>120000</v>
      </c>
      <c r="T76" s="11">
        <f t="shared" si="23"/>
        <v>51600.100000000006</v>
      </c>
      <c r="U76" s="11">
        <f t="shared" si="23"/>
        <v>120000</v>
      </c>
    </row>
    <row r="77" spans="1:21" x14ac:dyDescent="0.2">
      <c r="A77" s="4" t="s">
        <v>2</v>
      </c>
      <c r="B77" s="11">
        <f t="shared" ref="B77:U77" si="24">B53*1000</f>
        <v>120000</v>
      </c>
      <c r="C77" s="11">
        <f t="shared" si="24"/>
        <v>100000</v>
      </c>
      <c r="D77" s="11">
        <f t="shared" si="24"/>
        <v>6985</v>
      </c>
      <c r="E77" s="11">
        <f t="shared" si="24"/>
        <v>12000</v>
      </c>
      <c r="F77" s="11">
        <f t="shared" si="24"/>
        <v>50000</v>
      </c>
      <c r="G77" s="11">
        <f t="shared" si="24"/>
        <v>43000</v>
      </c>
      <c r="H77" s="11">
        <f t="shared" si="24"/>
        <v>120000</v>
      </c>
      <c r="I77" s="11">
        <f t="shared" si="24"/>
        <v>91000</v>
      </c>
      <c r="J77" s="11">
        <f t="shared" si="24"/>
        <v>295000</v>
      </c>
      <c r="K77" s="11">
        <f t="shared" si="24"/>
        <v>91000</v>
      </c>
      <c r="L77" s="11">
        <f t="shared" si="24"/>
        <v>120000</v>
      </c>
      <c r="M77" s="11">
        <f t="shared" si="24"/>
        <v>120000</v>
      </c>
      <c r="N77" s="11">
        <f t="shared" si="24"/>
        <v>120000</v>
      </c>
      <c r="O77" s="11">
        <f t="shared" si="24"/>
        <v>120000</v>
      </c>
      <c r="P77" s="11">
        <f t="shared" si="24"/>
        <v>120000</v>
      </c>
      <c r="Q77" s="11">
        <f t="shared" si="24"/>
        <v>95000</v>
      </c>
      <c r="R77" s="11">
        <f t="shared" si="24"/>
        <v>120000</v>
      </c>
      <c r="S77" s="11">
        <f t="shared" si="24"/>
        <v>120000</v>
      </c>
      <c r="T77" s="11">
        <f t="shared" si="24"/>
        <v>85000</v>
      </c>
      <c r="U77" s="11">
        <f t="shared" si="24"/>
        <v>120000</v>
      </c>
    </row>
    <row r="78" spans="1:21" x14ac:dyDescent="0.2">
      <c r="A78" s="4" t="s">
        <v>43</v>
      </c>
      <c r="B78" s="11">
        <f t="shared" ref="B78:U78" si="25">B54*1000</f>
        <v>120000</v>
      </c>
      <c r="C78" s="11">
        <f t="shared" si="25"/>
        <v>120000</v>
      </c>
      <c r="D78" s="11">
        <f t="shared" si="25"/>
        <v>120000</v>
      </c>
      <c r="E78" s="11">
        <f t="shared" si="25"/>
        <v>6350</v>
      </c>
      <c r="F78" s="11">
        <f t="shared" si="25"/>
        <v>47172.863798038474</v>
      </c>
      <c r="G78" s="11">
        <f t="shared" si="25"/>
        <v>34228.546173845993</v>
      </c>
      <c r="H78" s="11">
        <f t="shared" si="25"/>
        <v>120000</v>
      </c>
      <c r="I78" s="11">
        <f t="shared" si="25"/>
        <v>96000</v>
      </c>
      <c r="J78" s="11">
        <f t="shared" si="25"/>
        <v>350000</v>
      </c>
      <c r="K78" s="11">
        <f t="shared" si="25"/>
        <v>96000</v>
      </c>
      <c r="L78" s="11">
        <f t="shared" si="25"/>
        <v>120000</v>
      </c>
      <c r="M78" s="11">
        <f t="shared" si="25"/>
        <v>120000</v>
      </c>
      <c r="N78" s="11">
        <f t="shared" si="25"/>
        <v>120000</v>
      </c>
      <c r="O78" s="11">
        <f t="shared" si="25"/>
        <v>120000</v>
      </c>
      <c r="P78" s="11">
        <f t="shared" si="25"/>
        <v>120000</v>
      </c>
      <c r="Q78" s="11">
        <f t="shared" si="25"/>
        <v>110000</v>
      </c>
      <c r="R78" s="11">
        <f t="shared" si="25"/>
        <v>120000</v>
      </c>
      <c r="S78" s="11">
        <f t="shared" si="25"/>
        <v>120000</v>
      </c>
      <c r="T78" s="11">
        <f t="shared" si="25"/>
        <v>66713.099999999991</v>
      </c>
      <c r="U78" s="11">
        <f t="shared" si="25"/>
        <v>120000</v>
      </c>
    </row>
    <row r="79" spans="1:21" x14ac:dyDescent="0.2">
      <c r="A79" s="4" t="s">
        <v>44</v>
      </c>
      <c r="B79" s="11">
        <f t="shared" ref="B79:U79" si="26">B55*1000</f>
        <v>120000</v>
      </c>
      <c r="C79" s="11">
        <f t="shared" si="26"/>
        <v>120000</v>
      </c>
      <c r="D79" s="11">
        <f t="shared" si="26"/>
        <v>120000</v>
      </c>
      <c r="E79" s="11">
        <f t="shared" si="26"/>
        <v>120000</v>
      </c>
      <c r="F79" s="11">
        <f t="shared" si="26"/>
        <v>5715</v>
      </c>
      <c r="G79" s="11">
        <f t="shared" si="26"/>
        <v>16356.000751893205</v>
      </c>
      <c r="H79" s="11">
        <f t="shared" si="26"/>
        <v>120000</v>
      </c>
      <c r="I79" s="11">
        <f t="shared" si="26"/>
        <v>104000</v>
      </c>
      <c r="J79" s="11">
        <f t="shared" si="26"/>
        <v>120000</v>
      </c>
      <c r="K79" s="11">
        <f t="shared" si="26"/>
        <v>104470.20000000001</v>
      </c>
      <c r="L79" s="11">
        <f t="shared" si="26"/>
        <v>120000</v>
      </c>
      <c r="M79" s="11">
        <f t="shared" si="26"/>
        <v>120000</v>
      </c>
      <c r="N79" s="11">
        <f t="shared" si="26"/>
        <v>120000</v>
      </c>
      <c r="O79" s="11">
        <f t="shared" si="26"/>
        <v>80000</v>
      </c>
      <c r="P79" s="11">
        <f t="shared" si="26"/>
        <v>80000</v>
      </c>
      <c r="Q79" s="11">
        <f t="shared" si="26"/>
        <v>80000</v>
      </c>
      <c r="R79" s="11">
        <f t="shared" si="26"/>
        <v>120000</v>
      </c>
      <c r="S79" s="11">
        <f t="shared" si="26"/>
        <v>120000</v>
      </c>
      <c r="T79" s="11">
        <f t="shared" si="26"/>
        <v>120000</v>
      </c>
      <c r="U79" s="11">
        <f t="shared" si="26"/>
        <v>120000</v>
      </c>
    </row>
    <row r="80" spans="1:21" x14ac:dyDescent="0.2">
      <c r="A80" s="4" t="s">
        <v>45</v>
      </c>
      <c r="B80" s="11">
        <f t="shared" ref="B80:U80" si="27">B56*1000</f>
        <v>120000</v>
      </c>
      <c r="C80" s="11">
        <f t="shared" si="27"/>
        <v>120000</v>
      </c>
      <c r="D80" s="11">
        <f t="shared" si="27"/>
        <v>120000</v>
      </c>
      <c r="E80" s="11">
        <f t="shared" si="27"/>
        <v>120000</v>
      </c>
      <c r="F80" s="11">
        <f t="shared" si="27"/>
        <v>120000</v>
      </c>
      <c r="G80" s="11">
        <f t="shared" si="27"/>
        <v>7620</v>
      </c>
      <c r="H80" s="11">
        <f t="shared" si="27"/>
        <v>120000</v>
      </c>
      <c r="I80" s="11">
        <f t="shared" si="27"/>
        <v>110000</v>
      </c>
      <c r="J80" s="11">
        <f t="shared" si="27"/>
        <v>120000</v>
      </c>
      <c r="K80" s="11">
        <f t="shared" si="27"/>
        <v>120548.4</v>
      </c>
      <c r="L80" s="11">
        <f t="shared" si="27"/>
        <v>120000</v>
      </c>
      <c r="M80" s="11">
        <f t="shared" si="27"/>
        <v>120000</v>
      </c>
      <c r="N80" s="11">
        <f t="shared" si="27"/>
        <v>120000</v>
      </c>
      <c r="O80" s="11">
        <f t="shared" si="27"/>
        <v>100000</v>
      </c>
      <c r="P80" s="11">
        <f t="shared" si="27"/>
        <v>120000</v>
      </c>
      <c r="Q80" s="11">
        <f t="shared" si="27"/>
        <v>140000</v>
      </c>
      <c r="R80" s="11">
        <f t="shared" si="27"/>
        <v>120000</v>
      </c>
      <c r="S80" s="11">
        <f t="shared" si="27"/>
        <v>120000</v>
      </c>
      <c r="T80" s="11">
        <f t="shared" si="27"/>
        <v>120000</v>
      </c>
      <c r="U80" s="11">
        <f t="shared" si="27"/>
        <v>120000</v>
      </c>
    </row>
    <row r="81" spans="1:21" x14ac:dyDescent="0.2">
      <c r="A81" s="4" t="s">
        <v>48</v>
      </c>
      <c r="B81" s="11">
        <f t="shared" ref="B81:U81" si="28">B57*1000</f>
        <v>70000</v>
      </c>
      <c r="C81" s="11">
        <f t="shared" si="28"/>
        <v>120000</v>
      </c>
      <c r="D81" s="11">
        <f t="shared" si="28"/>
        <v>120000</v>
      </c>
      <c r="E81" s="11">
        <f t="shared" si="28"/>
        <v>120000</v>
      </c>
      <c r="F81" s="11">
        <f t="shared" si="28"/>
        <v>120000</v>
      </c>
      <c r="G81" s="11">
        <f t="shared" si="28"/>
        <v>120000</v>
      </c>
      <c r="H81" s="11">
        <f t="shared" si="28"/>
        <v>5715</v>
      </c>
      <c r="I81" s="11">
        <f t="shared" si="28"/>
        <v>82000</v>
      </c>
      <c r="J81" s="11">
        <f t="shared" si="28"/>
        <v>120000</v>
      </c>
      <c r="K81" s="11">
        <f t="shared" si="28"/>
        <v>82000</v>
      </c>
      <c r="L81" s="11">
        <f t="shared" si="28"/>
        <v>120000</v>
      </c>
      <c r="M81" s="11">
        <f t="shared" si="28"/>
        <v>120000</v>
      </c>
      <c r="N81" s="11">
        <f t="shared" si="28"/>
        <v>120000</v>
      </c>
      <c r="O81" s="11">
        <f t="shared" si="28"/>
        <v>120000</v>
      </c>
      <c r="P81" s="11">
        <f t="shared" si="28"/>
        <v>95000</v>
      </c>
      <c r="Q81" s="11">
        <f t="shared" si="28"/>
        <v>90000</v>
      </c>
      <c r="R81" s="11">
        <f t="shared" si="28"/>
        <v>120000</v>
      </c>
      <c r="S81" s="11">
        <f t="shared" si="28"/>
        <v>120000</v>
      </c>
      <c r="T81" s="11">
        <f t="shared" si="28"/>
        <v>65000</v>
      </c>
      <c r="U81" s="11">
        <f t="shared" si="28"/>
        <v>82000</v>
      </c>
    </row>
    <row r="82" spans="1:21" x14ac:dyDescent="0.2">
      <c r="A82" s="4" t="s">
        <v>56</v>
      </c>
      <c r="B82" s="11">
        <f t="shared" ref="B82:U82" si="29">B58*1000</f>
        <v>120000</v>
      </c>
      <c r="C82" s="11">
        <f t="shared" si="29"/>
        <v>120000</v>
      </c>
      <c r="D82" s="11">
        <f t="shared" si="29"/>
        <v>120000</v>
      </c>
      <c r="E82" s="11">
        <f t="shared" si="29"/>
        <v>120000</v>
      </c>
      <c r="F82" s="11">
        <f t="shared" si="29"/>
        <v>120000</v>
      </c>
      <c r="G82" s="11">
        <f t="shared" si="29"/>
        <v>120000</v>
      </c>
      <c r="H82" s="11">
        <f t="shared" si="29"/>
        <v>120000</v>
      </c>
      <c r="I82" s="11">
        <f t="shared" si="29"/>
        <v>7620</v>
      </c>
      <c r="J82" s="11">
        <f t="shared" si="29"/>
        <v>120000</v>
      </c>
      <c r="K82" s="11">
        <f t="shared" si="29"/>
        <v>120000</v>
      </c>
      <c r="L82" s="11">
        <f t="shared" si="29"/>
        <v>120000</v>
      </c>
      <c r="M82" s="11">
        <f t="shared" si="29"/>
        <v>120000</v>
      </c>
      <c r="N82" s="11">
        <f t="shared" si="29"/>
        <v>120000</v>
      </c>
      <c r="O82" s="11">
        <f t="shared" si="29"/>
        <v>120000</v>
      </c>
      <c r="P82" s="11">
        <f t="shared" si="29"/>
        <v>120000</v>
      </c>
      <c r="Q82" s="11">
        <f t="shared" si="29"/>
        <v>120000</v>
      </c>
      <c r="R82" s="11">
        <f t="shared" si="29"/>
        <v>120000</v>
      </c>
      <c r="S82" s="11">
        <f t="shared" si="29"/>
        <v>120000</v>
      </c>
      <c r="T82" s="11">
        <f t="shared" si="29"/>
        <v>120000</v>
      </c>
      <c r="U82" s="11">
        <f t="shared" si="29"/>
        <v>120000</v>
      </c>
    </row>
    <row r="83" spans="1:21" x14ac:dyDescent="0.2">
      <c r="A83" s="4" t="s">
        <v>50</v>
      </c>
      <c r="B83" s="11">
        <f t="shared" ref="B83:U83" si="30">B59*1000</f>
        <v>120000</v>
      </c>
      <c r="C83" s="11">
        <f t="shared" si="30"/>
        <v>120000</v>
      </c>
      <c r="D83" s="11">
        <f t="shared" si="30"/>
        <v>120000</v>
      </c>
      <c r="E83" s="11">
        <f t="shared" si="30"/>
        <v>120000</v>
      </c>
      <c r="F83" s="11">
        <f t="shared" si="30"/>
        <v>120000</v>
      </c>
      <c r="G83" s="11">
        <f t="shared" si="30"/>
        <v>120000</v>
      </c>
      <c r="H83" s="11">
        <f t="shared" si="30"/>
        <v>120000</v>
      </c>
      <c r="I83" s="11">
        <f t="shared" si="30"/>
        <v>95000</v>
      </c>
      <c r="J83" s="11">
        <f t="shared" si="30"/>
        <v>5715</v>
      </c>
      <c r="K83" s="11">
        <f t="shared" si="30"/>
        <v>120000</v>
      </c>
      <c r="L83" s="11">
        <f t="shared" si="30"/>
        <v>120000</v>
      </c>
      <c r="M83" s="11">
        <f t="shared" si="30"/>
        <v>120000</v>
      </c>
      <c r="N83" s="11">
        <f t="shared" si="30"/>
        <v>60000</v>
      </c>
      <c r="O83" s="11">
        <f t="shared" si="30"/>
        <v>110000</v>
      </c>
      <c r="P83" s="11">
        <f t="shared" si="30"/>
        <v>100000</v>
      </c>
      <c r="Q83" s="11">
        <f t="shared" si="30"/>
        <v>120000</v>
      </c>
      <c r="R83" s="11">
        <f t="shared" si="30"/>
        <v>120000</v>
      </c>
      <c r="S83" s="11">
        <f t="shared" si="30"/>
        <v>58000</v>
      </c>
      <c r="T83" s="11">
        <f t="shared" si="30"/>
        <v>60000</v>
      </c>
      <c r="U83" s="11">
        <f t="shared" si="30"/>
        <v>95000</v>
      </c>
    </row>
    <row r="84" spans="1:21" x14ac:dyDescent="0.2">
      <c r="A84" s="4" t="s">
        <v>40</v>
      </c>
      <c r="B84" s="11">
        <f t="shared" ref="B84:U84" si="31">B60*1000</f>
        <v>120000</v>
      </c>
      <c r="C84" s="11">
        <f t="shared" si="31"/>
        <v>120000</v>
      </c>
      <c r="D84" s="11">
        <f t="shared" si="31"/>
        <v>120000</v>
      </c>
      <c r="E84" s="11">
        <f t="shared" si="31"/>
        <v>120000</v>
      </c>
      <c r="F84" s="11">
        <f t="shared" si="31"/>
        <v>120000</v>
      </c>
      <c r="G84" s="11">
        <f t="shared" si="31"/>
        <v>120000</v>
      </c>
      <c r="H84" s="11">
        <f t="shared" si="31"/>
        <v>120000</v>
      </c>
      <c r="I84" s="11">
        <f t="shared" si="31"/>
        <v>120000</v>
      </c>
      <c r="J84" s="11">
        <f t="shared" si="31"/>
        <v>120000</v>
      </c>
      <c r="K84" s="11">
        <f t="shared" si="31"/>
        <v>6350</v>
      </c>
      <c r="L84" s="11">
        <f t="shared" si="31"/>
        <v>120000</v>
      </c>
      <c r="M84" s="11">
        <f t="shared" si="31"/>
        <v>120000</v>
      </c>
      <c r="N84" s="11">
        <f t="shared" si="31"/>
        <v>120000</v>
      </c>
      <c r="O84" s="11">
        <f t="shared" si="31"/>
        <v>120000</v>
      </c>
      <c r="P84" s="11">
        <f t="shared" si="31"/>
        <v>120000</v>
      </c>
      <c r="Q84" s="11">
        <f t="shared" si="31"/>
        <v>120000</v>
      </c>
      <c r="R84" s="11">
        <f t="shared" si="31"/>
        <v>120000</v>
      </c>
      <c r="S84" s="11">
        <f t="shared" si="31"/>
        <v>120000</v>
      </c>
      <c r="T84" s="11">
        <f t="shared" si="31"/>
        <v>120000</v>
      </c>
      <c r="U84" s="11">
        <f t="shared" si="31"/>
        <v>120000</v>
      </c>
    </row>
    <row r="85" spans="1:21" x14ac:dyDescent="0.2">
      <c r="A85" s="4" t="s">
        <v>46</v>
      </c>
      <c r="B85" s="11">
        <f t="shared" ref="B85:U85" si="32">B61*1000</f>
        <v>85000</v>
      </c>
      <c r="C85" s="11">
        <f t="shared" si="32"/>
        <v>120000</v>
      </c>
      <c r="D85" s="11">
        <f t="shared" si="32"/>
        <v>120000</v>
      </c>
      <c r="E85" s="11">
        <f t="shared" si="32"/>
        <v>120000</v>
      </c>
      <c r="F85" s="11">
        <f t="shared" si="32"/>
        <v>120000</v>
      </c>
      <c r="G85" s="11">
        <f t="shared" si="32"/>
        <v>120000</v>
      </c>
      <c r="H85" s="11">
        <f t="shared" si="32"/>
        <v>120000</v>
      </c>
      <c r="I85" s="11">
        <f t="shared" si="32"/>
        <v>0</v>
      </c>
      <c r="J85" s="11">
        <f t="shared" si="32"/>
        <v>120000</v>
      </c>
      <c r="K85" s="11">
        <f t="shared" si="32"/>
        <v>0</v>
      </c>
      <c r="L85" s="11">
        <f t="shared" si="32"/>
        <v>6350</v>
      </c>
      <c r="M85" s="11">
        <f t="shared" si="32"/>
        <v>120000</v>
      </c>
      <c r="N85" s="11">
        <f t="shared" si="32"/>
        <v>120000</v>
      </c>
      <c r="O85" s="11">
        <f t="shared" si="32"/>
        <v>120000</v>
      </c>
      <c r="P85" s="11">
        <f t="shared" si="32"/>
        <v>120000</v>
      </c>
      <c r="Q85" s="11">
        <f t="shared" si="32"/>
        <v>120000</v>
      </c>
      <c r="R85" s="11">
        <f t="shared" si="32"/>
        <v>85000</v>
      </c>
      <c r="S85" s="11">
        <f t="shared" si="32"/>
        <v>110000</v>
      </c>
      <c r="T85" s="11">
        <f t="shared" si="32"/>
        <v>120000</v>
      </c>
      <c r="U85" s="11">
        <f t="shared" si="32"/>
        <v>88000</v>
      </c>
    </row>
    <row r="86" spans="1:21" x14ac:dyDescent="0.2">
      <c r="A86" s="4" t="s">
        <v>51</v>
      </c>
      <c r="B86" s="11">
        <f t="shared" ref="B86:U86" si="33">B62*1000</f>
        <v>120000</v>
      </c>
      <c r="C86" s="11">
        <f t="shared" si="33"/>
        <v>120000</v>
      </c>
      <c r="D86" s="11">
        <f t="shared" si="33"/>
        <v>120000</v>
      </c>
      <c r="E86" s="11">
        <f t="shared" si="33"/>
        <v>120000</v>
      </c>
      <c r="F86" s="11">
        <f t="shared" si="33"/>
        <v>120000</v>
      </c>
      <c r="G86" s="11">
        <f t="shared" si="33"/>
        <v>120000</v>
      </c>
      <c r="H86" s="11">
        <f t="shared" si="33"/>
        <v>120000</v>
      </c>
      <c r="I86" s="11">
        <f t="shared" si="33"/>
        <v>0</v>
      </c>
      <c r="J86" s="11">
        <f t="shared" si="33"/>
        <v>60000</v>
      </c>
      <c r="K86" s="11">
        <f t="shared" si="33"/>
        <v>0</v>
      </c>
      <c r="L86" s="11">
        <f t="shared" si="33"/>
        <v>99809.3</v>
      </c>
      <c r="M86" s="11">
        <f t="shared" si="33"/>
        <v>9525</v>
      </c>
      <c r="N86" s="11">
        <f t="shared" si="33"/>
        <v>120000</v>
      </c>
      <c r="O86" s="11">
        <f t="shared" si="33"/>
        <v>120000</v>
      </c>
      <c r="P86" s="11">
        <f t="shared" si="33"/>
        <v>120000</v>
      </c>
      <c r="Q86" s="11">
        <f t="shared" si="33"/>
        <v>120000</v>
      </c>
      <c r="R86" s="11">
        <f t="shared" si="33"/>
        <v>70000</v>
      </c>
      <c r="S86" s="11">
        <f t="shared" si="33"/>
        <v>19278.600000000002</v>
      </c>
      <c r="T86" s="11">
        <f t="shared" si="33"/>
        <v>100000</v>
      </c>
      <c r="U86" s="11">
        <f t="shared" si="33"/>
        <v>105000</v>
      </c>
    </row>
    <row r="87" spans="1:21" x14ac:dyDescent="0.2">
      <c r="A87" s="4" t="s">
        <v>49</v>
      </c>
      <c r="B87" s="11">
        <f t="shared" ref="B87:U87" si="34">B63*1000</f>
        <v>120000</v>
      </c>
      <c r="C87" s="11">
        <f t="shared" si="34"/>
        <v>120000</v>
      </c>
      <c r="D87" s="11">
        <f t="shared" si="34"/>
        <v>120000</v>
      </c>
      <c r="E87" s="11">
        <f t="shared" si="34"/>
        <v>120000</v>
      </c>
      <c r="F87" s="11">
        <f t="shared" si="34"/>
        <v>120000</v>
      </c>
      <c r="G87" s="11">
        <f t="shared" si="34"/>
        <v>120000</v>
      </c>
      <c r="H87" s="11">
        <f t="shared" si="34"/>
        <v>120000</v>
      </c>
      <c r="I87" s="11">
        <f t="shared" si="34"/>
        <v>120000</v>
      </c>
      <c r="J87" s="11">
        <f t="shared" si="34"/>
        <v>40000</v>
      </c>
      <c r="K87" s="11">
        <f t="shared" si="34"/>
        <v>120000</v>
      </c>
      <c r="L87" s="11">
        <f t="shared" si="34"/>
        <v>120000</v>
      </c>
      <c r="M87" s="11">
        <f t="shared" si="34"/>
        <v>120000</v>
      </c>
      <c r="N87" s="11">
        <f t="shared" si="34"/>
        <v>5715</v>
      </c>
      <c r="O87" s="11">
        <f t="shared" si="34"/>
        <v>120000</v>
      </c>
      <c r="P87" s="11">
        <f t="shared" si="34"/>
        <v>120000</v>
      </c>
      <c r="Q87" s="11">
        <f t="shared" si="34"/>
        <v>120000</v>
      </c>
      <c r="R87" s="11">
        <f t="shared" si="34"/>
        <v>85000</v>
      </c>
      <c r="S87" s="11">
        <f t="shared" si="34"/>
        <v>35000</v>
      </c>
      <c r="T87" s="11">
        <f t="shared" si="34"/>
        <v>60000</v>
      </c>
      <c r="U87" s="11">
        <f t="shared" si="34"/>
        <v>90000</v>
      </c>
    </row>
    <row r="88" spans="1:21" x14ac:dyDescent="0.2">
      <c r="A88" s="4" t="s">
        <v>41</v>
      </c>
      <c r="B88" s="11">
        <f t="shared" ref="B88:U88" si="35">B64*1000</f>
        <v>120000</v>
      </c>
      <c r="C88" s="11">
        <f t="shared" si="35"/>
        <v>120000</v>
      </c>
      <c r="D88" s="11">
        <f t="shared" si="35"/>
        <v>120000</v>
      </c>
      <c r="E88" s="11">
        <f t="shared" si="35"/>
        <v>120000</v>
      </c>
      <c r="F88" s="11">
        <f t="shared" si="35"/>
        <v>120000</v>
      </c>
      <c r="G88" s="11">
        <f t="shared" si="35"/>
        <v>40000</v>
      </c>
      <c r="H88" s="11">
        <f t="shared" si="35"/>
        <v>120000</v>
      </c>
      <c r="I88" s="11">
        <f t="shared" si="35"/>
        <v>120000</v>
      </c>
      <c r="J88" s="11">
        <f t="shared" si="35"/>
        <v>120000</v>
      </c>
      <c r="K88" s="11">
        <f t="shared" si="35"/>
        <v>120000</v>
      </c>
      <c r="L88" s="11">
        <f t="shared" si="35"/>
        <v>120000</v>
      </c>
      <c r="M88" s="11">
        <f t="shared" si="35"/>
        <v>120000</v>
      </c>
      <c r="N88" s="11">
        <f t="shared" si="35"/>
        <v>120000</v>
      </c>
      <c r="O88" s="11">
        <f t="shared" si="35"/>
        <v>6350</v>
      </c>
      <c r="P88" s="11">
        <f t="shared" si="35"/>
        <v>45000</v>
      </c>
      <c r="Q88" s="11">
        <f t="shared" si="35"/>
        <v>70000</v>
      </c>
      <c r="R88" s="11">
        <f t="shared" si="35"/>
        <v>56781.7</v>
      </c>
      <c r="S88" s="11">
        <f t="shared" si="35"/>
        <v>62077.600000000006</v>
      </c>
      <c r="T88" s="11">
        <f t="shared" si="35"/>
        <v>92740.571642539478</v>
      </c>
      <c r="U88" s="11">
        <f t="shared" si="35"/>
        <v>120000</v>
      </c>
    </row>
    <row r="89" spans="1:21" x14ac:dyDescent="0.2">
      <c r="A89" s="3" t="s">
        <v>42</v>
      </c>
      <c r="B89" s="11">
        <f t="shared" ref="B89:U89" si="36">B65*1000</f>
        <v>120000</v>
      </c>
      <c r="C89" s="11">
        <f t="shared" si="36"/>
        <v>120000</v>
      </c>
      <c r="D89" s="11">
        <f t="shared" si="36"/>
        <v>120000</v>
      </c>
      <c r="E89" s="11">
        <f t="shared" si="36"/>
        <v>120000</v>
      </c>
      <c r="F89" s="11">
        <f t="shared" si="36"/>
        <v>120000</v>
      </c>
      <c r="G89" s="11">
        <f t="shared" si="36"/>
        <v>60000</v>
      </c>
      <c r="H89" s="11">
        <f t="shared" si="36"/>
        <v>120000</v>
      </c>
      <c r="I89" s="11">
        <f t="shared" si="36"/>
        <v>80000</v>
      </c>
      <c r="J89" s="11">
        <f t="shared" si="36"/>
        <v>120000</v>
      </c>
      <c r="K89" s="11">
        <f t="shared" si="36"/>
        <v>80000</v>
      </c>
      <c r="L89" s="11">
        <f t="shared" si="36"/>
        <v>120000</v>
      </c>
      <c r="M89" s="11">
        <f t="shared" si="36"/>
        <v>120000</v>
      </c>
      <c r="N89" s="11">
        <f t="shared" si="36"/>
        <v>120000</v>
      </c>
      <c r="O89" s="11">
        <f t="shared" si="36"/>
        <v>50000</v>
      </c>
      <c r="P89" s="11">
        <f t="shared" si="36"/>
        <v>5715</v>
      </c>
      <c r="Q89" s="11">
        <f t="shared" si="36"/>
        <v>70000</v>
      </c>
      <c r="R89" s="11">
        <f t="shared" si="36"/>
        <v>48607.60916</v>
      </c>
      <c r="S89" s="11">
        <f t="shared" si="36"/>
        <v>55727.600000000006</v>
      </c>
      <c r="T89" s="11">
        <f t="shared" si="36"/>
        <v>85344.000000000015</v>
      </c>
      <c r="U89" s="11">
        <f t="shared" si="36"/>
        <v>85000</v>
      </c>
    </row>
    <row r="90" spans="1:21" x14ac:dyDescent="0.2">
      <c r="A90" s="4" t="s">
        <v>1</v>
      </c>
      <c r="B90" s="11">
        <f t="shared" ref="B90:U90" si="37">B66*1000</f>
        <v>120000</v>
      </c>
      <c r="C90" s="11">
        <f t="shared" si="37"/>
        <v>120000</v>
      </c>
      <c r="D90" s="11">
        <f t="shared" si="37"/>
        <v>120000</v>
      </c>
      <c r="E90" s="11">
        <f t="shared" si="37"/>
        <v>120000</v>
      </c>
      <c r="F90" s="11">
        <f t="shared" si="37"/>
        <v>120000</v>
      </c>
      <c r="G90" s="11">
        <f t="shared" si="37"/>
        <v>120000</v>
      </c>
      <c r="H90" s="11">
        <f t="shared" si="37"/>
        <v>120000</v>
      </c>
      <c r="I90" s="11">
        <f t="shared" si="37"/>
        <v>75000</v>
      </c>
      <c r="J90" s="11">
        <f t="shared" si="37"/>
        <v>120000</v>
      </c>
      <c r="K90" s="11">
        <f t="shared" si="37"/>
        <v>75000</v>
      </c>
      <c r="L90" s="11">
        <f t="shared" si="37"/>
        <v>120000</v>
      </c>
      <c r="M90" s="11">
        <f t="shared" si="37"/>
        <v>120000</v>
      </c>
      <c r="N90" s="11">
        <f t="shared" si="37"/>
        <v>120000</v>
      </c>
      <c r="O90" s="11">
        <f t="shared" si="37"/>
        <v>75000</v>
      </c>
      <c r="P90" s="11">
        <f t="shared" si="37"/>
        <v>75000</v>
      </c>
      <c r="Q90" s="11">
        <f t="shared" si="37"/>
        <v>6350</v>
      </c>
      <c r="R90" s="11">
        <f t="shared" si="37"/>
        <v>61039.537559999997</v>
      </c>
      <c r="S90" s="11">
        <f t="shared" si="37"/>
        <v>86296.500000000015</v>
      </c>
      <c r="T90" s="11">
        <f t="shared" si="37"/>
        <v>120000</v>
      </c>
      <c r="U90" s="11">
        <f t="shared" si="37"/>
        <v>100000</v>
      </c>
    </row>
    <row r="91" spans="1:21" x14ac:dyDescent="0.2">
      <c r="A91" s="4" t="s">
        <v>52</v>
      </c>
      <c r="B91" s="11">
        <f t="shared" ref="B91:U91" si="38">B67*1000</f>
        <v>120000</v>
      </c>
      <c r="C91" s="11">
        <f t="shared" si="38"/>
        <v>120000</v>
      </c>
      <c r="D91" s="11">
        <f t="shared" si="38"/>
        <v>120000</v>
      </c>
      <c r="E91" s="11">
        <f t="shared" si="38"/>
        <v>120000</v>
      </c>
      <c r="F91" s="11">
        <f t="shared" si="38"/>
        <v>120000</v>
      </c>
      <c r="G91" s="11">
        <f t="shared" si="38"/>
        <v>120000</v>
      </c>
      <c r="H91" s="11">
        <f t="shared" si="38"/>
        <v>120000</v>
      </c>
      <c r="I91" s="11">
        <f t="shared" si="38"/>
        <v>100000</v>
      </c>
      <c r="J91" s="11">
        <f t="shared" si="38"/>
        <v>120000</v>
      </c>
      <c r="K91" s="11">
        <f t="shared" si="38"/>
        <v>100000</v>
      </c>
      <c r="L91" s="11">
        <f t="shared" si="38"/>
        <v>120000</v>
      </c>
      <c r="M91" s="11">
        <f t="shared" si="38"/>
        <v>120000</v>
      </c>
      <c r="N91" s="11">
        <f t="shared" si="38"/>
        <v>120000</v>
      </c>
      <c r="O91" s="11">
        <f t="shared" si="38"/>
        <v>100000</v>
      </c>
      <c r="P91" s="11">
        <f t="shared" si="38"/>
        <v>65000</v>
      </c>
      <c r="Q91" s="11">
        <f t="shared" si="38"/>
        <v>65000</v>
      </c>
      <c r="R91" s="11">
        <f t="shared" si="38"/>
        <v>6350</v>
      </c>
      <c r="S91" s="11">
        <f t="shared" si="38"/>
        <v>62496.700000000004</v>
      </c>
      <c r="T91" s="11">
        <f t="shared" si="38"/>
        <v>96000</v>
      </c>
      <c r="U91" s="11">
        <f t="shared" si="38"/>
        <v>120000</v>
      </c>
    </row>
    <row r="92" spans="1:21" x14ac:dyDescent="0.2">
      <c r="A92" s="4" t="s">
        <v>0</v>
      </c>
      <c r="B92" s="11">
        <f t="shared" ref="B92:U92" si="39">B68*1000</f>
        <v>120000</v>
      </c>
      <c r="C92" s="11">
        <f t="shared" si="39"/>
        <v>120000</v>
      </c>
      <c r="D92" s="11">
        <f t="shared" si="39"/>
        <v>120000</v>
      </c>
      <c r="E92" s="11">
        <f t="shared" si="39"/>
        <v>120000</v>
      </c>
      <c r="F92" s="11">
        <f t="shared" si="39"/>
        <v>120000</v>
      </c>
      <c r="G92" s="11">
        <f t="shared" si="39"/>
        <v>120000</v>
      </c>
      <c r="H92" s="11">
        <f t="shared" si="39"/>
        <v>120000</v>
      </c>
      <c r="I92" s="11">
        <f t="shared" si="39"/>
        <v>120000</v>
      </c>
      <c r="J92" s="11">
        <f t="shared" si="39"/>
        <v>120000</v>
      </c>
      <c r="K92" s="11">
        <f t="shared" si="39"/>
        <v>120000</v>
      </c>
      <c r="L92" s="11">
        <f t="shared" si="39"/>
        <v>120000</v>
      </c>
      <c r="M92" s="11">
        <f t="shared" si="39"/>
        <v>120000</v>
      </c>
      <c r="N92" s="11">
        <f t="shared" si="39"/>
        <v>120000</v>
      </c>
      <c r="O92" s="11">
        <f t="shared" si="39"/>
        <v>120000</v>
      </c>
      <c r="P92" s="11">
        <f t="shared" si="39"/>
        <v>120000</v>
      </c>
      <c r="Q92" s="11">
        <f t="shared" si="39"/>
        <v>120000</v>
      </c>
      <c r="R92" s="11">
        <f t="shared" si="39"/>
        <v>62496.700000000004</v>
      </c>
      <c r="S92" s="11">
        <f t="shared" si="39"/>
        <v>5715</v>
      </c>
      <c r="T92" s="11">
        <f t="shared" si="39"/>
        <v>120000</v>
      </c>
      <c r="U92" s="11">
        <f t="shared" si="39"/>
        <v>120000</v>
      </c>
    </row>
    <row r="93" spans="1:21" x14ac:dyDescent="0.2">
      <c r="A93" s="3" t="s">
        <v>53</v>
      </c>
      <c r="B93" s="11">
        <f t="shared" ref="B93:U93" si="40">B69*1000</f>
        <v>120000</v>
      </c>
      <c r="C93" s="11">
        <f t="shared" si="40"/>
        <v>120000</v>
      </c>
      <c r="D93" s="11">
        <f t="shared" si="40"/>
        <v>120000</v>
      </c>
      <c r="E93" s="11">
        <f t="shared" si="40"/>
        <v>120000</v>
      </c>
      <c r="F93" s="11">
        <f t="shared" si="40"/>
        <v>120000</v>
      </c>
      <c r="G93" s="11">
        <f t="shared" si="40"/>
        <v>120000</v>
      </c>
      <c r="H93" s="11">
        <f t="shared" si="40"/>
        <v>120000</v>
      </c>
      <c r="I93" s="11">
        <f t="shared" si="40"/>
        <v>0</v>
      </c>
      <c r="J93" s="11">
        <f t="shared" si="40"/>
        <v>120000</v>
      </c>
      <c r="K93" s="11">
        <f t="shared" si="40"/>
        <v>0</v>
      </c>
      <c r="L93" s="11">
        <f t="shared" si="40"/>
        <v>120000</v>
      </c>
      <c r="M93" s="11">
        <f t="shared" si="40"/>
        <v>120000</v>
      </c>
      <c r="N93" s="11">
        <f t="shared" si="40"/>
        <v>120000</v>
      </c>
      <c r="O93" s="11">
        <f t="shared" si="40"/>
        <v>120000</v>
      </c>
      <c r="P93" s="11">
        <f t="shared" si="40"/>
        <v>120000</v>
      </c>
      <c r="Q93" s="11">
        <f t="shared" si="40"/>
        <v>120000</v>
      </c>
      <c r="R93" s="11">
        <f t="shared" si="40"/>
        <v>72834.5</v>
      </c>
      <c r="S93" s="11">
        <f t="shared" si="40"/>
        <v>120000</v>
      </c>
      <c r="T93" s="11">
        <f t="shared" si="40"/>
        <v>5715</v>
      </c>
      <c r="U93" s="11">
        <f t="shared" si="40"/>
        <v>110000</v>
      </c>
    </row>
    <row r="94" spans="1:21" x14ac:dyDescent="0.2">
      <c r="A94" s="4" t="s">
        <v>54</v>
      </c>
      <c r="B94" s="11">
        <f t="shared" ref="B94:U94" si="41">B70*1000</f>
        <v>120000</v>
      </c>
      <c r="C94" s="11">
        <f t="shared" si="41"/>
        <v>120000</v>
      </c>
      <c r="D94" s="11">
        <f t="shared" si="41"/>
        <v>120000</v>
      </c>
      <c r="E94" s="11">
        <f t="shared" si="41"/>
        <v>120000</v>
      </c>
      <c r="F94" s="11">
        <f t="shared" si="41"/>
        <v>120000</v>
      </c>
      <c r="G94" s="11">
        <f t="shared" si="41"/>
        <v>120000</v>
      </c>
      <c r="H94" s="11">
        <f t="shared" si="41"/>
        <v>120000</v>
      </c>
      <c r="I94" s="11">
        <f t="shared" si="41"/>
        <v>120000</v>
      </c>
      <c r="J94" s="11">
        <f t="shared" si="41"/>
        <v>120000</v>
      </c>
      <c r="K94" s="11">
        <f t="shared" si="41"/>
        <v>120000</v>
      </c>
      <c r="L94" s="11">
        <f t="shared" si="41"/>
        <v>120000</v>
      </c>
      <c r="M94" s="11">
        <f t="shared" si="41"/>
        <v>120000</v>
      </c>
      <c r="N94" s="11">
        <f t="shared" si="41"/>
        <v>120000</v>
      </c>
      <c r="O94" s="11">
        <f t="shared" si="41"/>
        <v>120000</v>
      </c>
      <c r="P94" s="11">
        <f t="shared" si="41"/>
        <v>120000</v>
      </c>
      <c r="Q94" s="11">
        <f t="shared" si="41"/>
        <v>120000</v>
      </c>
      <c r="R94" s="11">
        <f t="shared" si="41"/>
        <v>58127.9</v>
      </c>
      <c r="S94" s="11">
        <f t="shared" si="41"/>
        <v>61163.199999999997</v>
      </c>
      <c r="T94" s="11">
        <f t="shared" si="41"/>
        <v>95000</v>
      </c>
      <c r="U94" s="11">
        <f t="shared" si="41"/>
        <v>7620</v>
      </c>
    </row>
    <row r="95" spans="1:21" x14ac:dyDescent="0.2">
      <c r="C95" s="2"/>
    </row>
    <row r="96" spans="1:21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workbookViewId="0">
      <selection activeCell="A23" sqref="A23:Z23"/>
    </sheetView>
  </sheetViews>
  <sheetFormatPr defaultRowHeight="12.75" x14ac:dyDescent="0.2"/>
  <cols>
    <col min="1" max="1" width="14.7109375" customWidth="1"/>
    <col min="3" max="9" width="9.28515625" bestFit="1" customWidth="1"/>
    <col min="10" max="10" width="10.28515625" bestFit="1" customWidth="1"/>
    <col min="11" max="11" width="9.28515625" bestFit="1" customWidth="1"/>
    <col min="12" max="12" width="10.28515625" bestFit="1" customWidth="1"/>
    <col min="13" max="15" width="9.28515625" bestFit="1" customWidth="1"/>
    <col min="16" max="17" width="10.28515625" bestFit="1" customWidth="1"/>
    <col min="18" max="18" width="9.28515625" bestFit="1" customWidth="1"/>
    <col min="19" max="22" width="10.28515625" bestFit="1" customWidth="1"/>
  </cols>
  <sheetData>
    <row r="2" spans="1:24" x14ac:dyDescent="0.2">
      <c r="C2" s="9" t="s">
        <v>47</v>
      </c>
      <c r="D2" s="9" t="s">
        <v>3</v>
      </c>
      <c r="E2" s="9" t="s">
        <v>2</v>
      </c>
      <c r="F2" s="9" t="s">
        <v>43</v>
      </c>
      <c r="G2" s="9" t="s">
        <v>44</v>
      </c>
      <c r="H2" s="9" t="s">
        <v>45</v>
      </c>
      <c r="I2" s="9" t="s">
        <v>48</v>
      </c>
      <c r="J2" s="9" t="s">
        <v>56</v>
      </c>
      <c r="K2" s="9" t="s">
        <v>50</v>
      </c>
      <c r="L2" s="9" t="s">
        <v>40</v>
      </c>
      <c r="M2" s="9" t="s">
        <v>46</v>
      </c>
      <c r="N2" s="9" t="s">
        <v>51</v>
      </c>
      <c r="O2" s="9" t="s">
        <v>49</v>
      </c>
      <c r="P2" s="9" t="s">
        <v>41</v>
      </c>
      <c r="Q2" s="9" t="s">
        <v>42</v>
      </c>
      <c r="R2" s="9" t="s">
        <v>1</v>
      </c>
      <c r="S2" s="9" t="s">
        <v>52</v>
      </c>
      <c r="T2" s="9" t="s">
        <v>0</v>
      </c>
      <c r="U2" s="9" t="s">
        <v>53</v>
      </c>
      <c r="V2" s="9" t="s">
        <v>54</v>
      </c>
      <c r="W2" s="9"/>
      <c r="X2" s="9"/>
    </row>
    <row r="3" spans="1:24" x14ac:dyDescent="0.2">
      <c r="A3" s="7" t="s">
        <v>24</v>
      </c>
      <c r="B3" s="9" t="s">
        <v>47</v>
      </c>
      <c r="C3" s="8">
        <v>4515.049</v>
      </c>
      <c r="D3" s="8">
        <v>0</v>
      </c>
      <c r="E3" s="8">
        <v>0</v>
      </c>
      <c r="F3" s="8">
        <v>0</v>
      </c>
      <c r="G3" s="8">
        <v>0</v>
      </c>
      <c r="H3" s="8">
        <v>5.3999999999999999E-2</v>
      </c>
      <c r="I3" s="8">
        <v>0.6</v>
      </c>
      <c r="J3" s="8">
        <v>42.109000000000002</v>
      </c>
      <c r="K3" s="8">
        <v>1.0999999999999999E-2</v>
      </c>
      <c r="L3" s="8">
        <v>4.6399999999999997</v>
      </c>
      <c r="M3" s="8">
        <v>2.7719999999999998</v>
      </c>
      <c r="N3" s="8">
        <v>0</v>
      </c>
      <c r="O3" s="8">
        <v>0</v>
      </c>
      <c r="P3" s="8">
        <v>0</v>
      </c>
      <c r="Q3" s="8">
        <v>0</v>
      </c>
      <c r="R3" s="8">
        <v>0.27600000000000002</v>
      </c>
      <c r="S3" s="8">
        <v>0</v>
      </c>
      <c r="T3" s="8">
        <v>0.36399999999999999</v>
      </c>
      <c r="U3" s="8">
        <v>36.503999999999998</v>
      </c>
      <c r="V3" s="8">
        <v>0.36399999999999999</v>
      </c>
      <c r="W3" s="15"/>
    </row>
    <row r="4" spans="1:24" x14ac:dyDescent="0.2">
      <c r="A4" s="7" t="s">
        <v>19</v>
      </c>
      <c r="B4" s="9" t="s">
        <v>3</v>
      </c>
      <c r="C4" s="8">
        <v>7.8534415173335672</v>
      </c>
      <c r="D4" s="8">
        <v>208.15724012063299</v>
      </c>
      <c r="E4" s="8">
        <v>55.231866062040979</v>
      </c>
      <c r="F4" s="8">
        <v>217.66248391897429</v>
      </c>
      <c r="G4" s="8">
        <v>135.76430010753057</v>
      </c>
      <c r="H4" s="8">
        <v>1369.1344376826705</v>
      </c>
      <c r="I4" s="8">
        <v>0.61256843835201824</v>
      </c>
      <c r="J4" s="8">
        <v>472.27741488328678</v>
      </c>
      <c r="K4" s="8">
        <v>0.20299956406925859</v>
      </c>
      <c r="L4" s="8">
        <v>274.87045310667492</v>
      </c>
      <c r="M4" s="8">
        <v>4.0245318030190287</v>
      </c>
      <c r="N4" s="8">
        <v>9.162348436889161E-3</v>
      </c>
      <c r="O4" s="8">
        <v>0.38541359204005193</v>
      </c>
      <c r="P4" s="8">
        <v>769.3237377367808</v>
      </c>
      <c r="Q4" s="8">
        <v>607.17901023415163</v>
      </c>
      <c r="R4" s="8">
        <v>394.32932264964558</v>
      </c>
      <c r="S4" s="8">
        <v>2.2111007617438236</v>
      </c>
      <c r="T4" s="8">
        <v>45.059239697239484</v>
      </c>
      <c r="U4" s="8">
        <v>15.732347223829398</v>
      </c>
      <c r="V4" s="8">
        <v>22.96489089514105</v>
      </c>
      <c r="W4" s="15"/>
    </row>
    <row r="5" spans="1:24" x14ac:dyDescent="0.2">
      <c r="A5" s="7" t="s">
        <v>18</v>
      </c>
      <c r="B5" s="9" t="s">
        <v>2</v>
      </c>
      <c r="C5" s="8">
        <v>28.201020870903054</v>
      </c>
      <c r="D5" s="8">
        <v>747.47442380708537</v>
      </c>
      <c r="E5" s="8">
        <v>198.3327951340473</v>
      </c>
      <c r="F5" s="8">
        <v>781.60692204348356</v>
      </c>
      <c r="G5" s="8">
        <v>487.51771467395474</v>
      </c>
      <c r="H5" s="8">
        <v>4916.4418894495657</v>
      </c>
      <c r="I5" s="8">
        <v>2.1996796279304385</v>
      </c>
      <c r="J5" s="8">
        <v>1695.9068460093063</v>
      </c>
      <c r="K5" s="8">
        <v>0.72895366069334266</v>
      </c>
      <c r="L5" s="8">
        <v>987.03573048160695</v>
      </c>
      <c r="M5" s="8">
        <v>14.451741331752775</v>
      </c>
      <c r="N5" s="8">
        <v>3.2901191016053564E-2</v>
      </c>
      <c r="O5" s="8">
        <v>1.3839864636493182</v>
      </c>
      <c r="P5" s="8">
        <v>2762.5741831158784</v>
      </c>
      <c r="Q5" s="8">
        <v>2180.3266634372626</v>
      </c>
      <c r="R5" s="8">
        <v>1416.0020716404842</v>
      </c>
      <c r="S5" s="8">
        <v>7.939869239744251</v>
      </c>
      <c r="T5" s="8">
        <v>161.80378453500131</v>
      </c>
      <c r="U5" s="8">
        <v>56.493481415539044</v>
      </c>
      <c r="V5" s="8">
        <v>82.464912484860704</v>
      </c>
      <c r="W5" s="15"/>
    </row>
    <row r="6" spans="1:24" x14ac:dyDescent="0.2">
      <c r="A6" s="7" t="s">
        <v>20</v>
      </c>
      <c r="B6" s="9" t="s">
        <v>43</v>
      </c>
      <c r="C6" s="8">
        <v>7.8625667049194794</v>
      </c>
      <c r="D6" s="8">
        <v>208.39910527736384</v>
      </c>
      <c r="E6" s="8">
        <v>55.296041893416792</v>
      </c>
      <c r="F6" s="8">
        <v>217.91539354996758</v>
      </c>
      <c r="G6" s="8">
        <v>135.9220493825735</v>
      </c>
      <c r="H6" s="8">
        <v>1370.7252827340549</v>
      </c>
      <c r="I6" s="8">
        <v>0.61328020298371944</v>
      </c>
      <c r="J6" s="8">
        <v>472.82617048220322</v>
      </c>
      <c r="K6" s="8">
        <v>0.20323543634231261</v>
      </c>
      <c r="L6" s="8">
        <v>275.1898346721818</v>
      </c>
      <c r="M6" s="8">
        <v>4.0292080468755556</v>
      </c>
      <c r="N6" s="8">
        <v>9.1729944890727253E-3</v>
      </c>
      <c r="O6" s="8">
        <v>0.38586141753385139</v>
      </c>
      <c r="P6" s="8">
        <v>770.21764181764138</v>
      </c>
      <c r="Q6" s="8">
        <v>607.88451270136761</v>
      </c>
      <c r="R6" s="8">
        <v>394.78750764177443</v>
      </c>
      <c r="S6" s="8">
        <v>2.2136699168305118</v>
      </c>
      <c r="T6" s="8">
        <v>45.111595599274068</v>
      </c>
      <c r="U6" s="8">
        <v>15.750627186730666</v>
      </c>
      <c r="V6" s="8">
        <v>22.991574602767272</v>
      </c>
      <c r="W6" s="15"/>
    </row>
    <row r="7" spans="1:24" x14ac:dyDescent="0.2">
      <c r="A7" s="7" t="s">
        <v>21</v>
      </c>
      <c r="B7" s="9" t="s">
        <v>44</v>
      </c>
      <c r="C7" s="8">
        <v>5.5068942330731288</v>
      </c>
      <c r="D7" s="8">
        <v>145.96147468122089</v>
      </c>
      <c r="E7" s="8">
        <v>38.729013774102611</v>
      </c>
      <c r="F7" s="8">
        <v>152.6266255124213</v>
      </c>
      <c r="G7" s="8">
        <v>95.198982467652172</v>
      </c>
      <c r="H7" s="8">
        <v>960.04770934315457</v>
      </c>
      <c r="I7" s="8">
        <v>0.42953775017970408</v>
      </c>
      <c r="J7" s="8">
        <v>331.16459410707949</v>
      </c>
      <c r="K7" s="8">
        <v>0.14234487214579938</v>
      </c>
      <c r="L7" s="8">
        <v>192.7412981575595</v>
      </c>
      <c r="M7" s="8">
        <v>2.8220329810757478</v>
      </c>
      <c r="N7" s="8">
        <v>6.424709938585316E-3</v>
      </c>
      <c r="O7" s="8">
        <v>0.27025500637763428</v>
      </c>
      <c r="P7" s="8">
        <v>539.45578449374705</v>
      </c>
      <c r="Q7" s="8">
        <v>425.75864129395808</v>
      </c>
      <c r="R7" s="8">
        <v>276.50678597887531</v>
      </c>
      <c r="S7" s="8">
        <v>1.550441039984316</v>
      </c>
      <c r="T7" s="8">
        <v>31.595889100048488</v>
      </c>
      <c r="U7" s="8">
        <v>11.031644153508042</v>
      </c>
      <c r="V7" s="8">
        <v>16.103159991002752</v>
      </c>
      <c r="W7" s="15"/>
    </row>
    <row r="8" spans="1:24" x14ac:dyDescent="0.2">
      <c r="A8" s="7" t="s">
        <v>23</v>
      </c>
      <c r="B8" s="9" t="s">
        <v>45</v>
      </c>
      <c r="C8" s="8">
        <v>16.576076673770761</v>
      </c>
      <c r="D8" s="8">
        <v>439.3526538428502</v>
      </c>
      <c r="E8" s="8">
        <v>116.57661735420577</v>
      </c>
      <c r="F8" s="8">
        <v>459.41515124051136</v>
      </c>
      <c r="G8" s="8">
        <v>286.55455613647058</v>
      </c>
      <c r="H8" s="8">
        <v>2889.8002698100454</v>
      </c>
      <c r="I8" s="8">
        <v>1.2929339805541191</v>
      </c>
      <c r="J8" s="8">
        <v>996.82497451812344</v>
      </c>
      <c r="K8" s="8">
        <v>0.42846646674928657</v>
      </c>
      <c r="L8" s="8">
        <v>580.16268358197658</v>
      </c>
      <c r="M8" s="8">
        <v>8.4944858372768888</v>
      </c>
      <c r="N8" s="8">
        <v>1.9338756119399218E-2</v>
      </c>
      <c r="O8" s="8">
        <v>0.81348352039914384</v>
      </c>
      <c r="P8" s="8">
        <v>1623.7937515076219</v>
      </c>
      <c r="Q8" s="8">
        <v>1281.5586397545019</v>
      </c>
      <c r="R8" s="8">
        <v>832.30174599630675</v>
      </c>
      <c r="S8" s="8">
        <v>4.6669190416970938</v>
      </c>
      <c r="T8" s="8">
        <v>95.105491068436606</v>
      </c>
      <c r="U8" s="8">
        <v>33.205900020392839</v>
      </c>
      <c r="V8" s="8">
        <v>48.471462026228203</v>
      </c>
      <c r="W8" s="15"/>
    </row>
    <row r="9" spans="1:24" x14ac:dyDescent="0.2">
      <c r="A9" s="7" t="s">
        <v>25</v>
      </c>
      <c r="B9" s="9" t="s">
        <v>48</v>
      </c>
      <c r="C9" s="8">
        <v>17</v>
      </c>
      <c r="D9" s="8">
        <v>0.94333434969362395</v>
      </c>
      <c r="E9" s="8">
        <v>0.25030172586745542</v>
      </c>
      <c r="F9" s="8">
        <v>0.98641055003136491</v>
      </c>
      <c r="G9" s="8">
        <v>0.61526146138047633</v>
      </c>
      <c r="H9" s="8">
        <v>6.2046919130270792</v>
      </c>
      <c r="I9" s="8">
        <v>3769.3420000000001</v>
      </c>
      <c r="J9" s="8">
        <v>322</v>
      </c>
      <c r="K9" s="8">
        <v>1.5129999999999999</v>
      </c>
      <c r="L9" s="8">
        <v>289</v>
      </c>
      <c r="M9" s="8">
        <v>1.492</v>
      </c>
      <c r="N9" s="8">
        <v>0</v>
      </c>
      <c r="O9" s="8">
        <v>0</v>
      </c>
      <c r="P9" s="8">
        <v>122.5126298767243</v>
      </c>
      <c r="Q9" s="8">
        <v>96.691540506167883</v>
      </c>
      <c r="R9" s="8">
        <v>62.79582961710782</v>
      </c>
      <c r="S9" s="8">
        <v>468.32100000000003</v>
      </c>
      <c r="T9" s="8">
        <v>96.271000000000001</v>
      </c>
      <c r="U9" s="8">
        <v>197.59899999999999</v>
      </c>
      <c r="V9" s="8">
        <v>409.20600000000002</v>
      </c>
      <c r="W9" s="15"/>
    </row>
    <row r="10" spans="1:24" x14ac:dyDescent="0.2">
      <c r="A10" s="7" t="s">
        <v>55</v>
      </c>
      <c r="B10" s="9" t="s">
        <v>56</v>
      </c>
      <c r="C10" s="8">
        <v>0.73499999999999999</v>
      </c>
      <c r="D10" s="8">
        <v>6.8129703033428394E-3</v>
      </c>
      <c r="E10" s="8">
        <v>1.8077346868205113E-3</v>
      </c>
      <c r="F10" s="8">
        <v>7.1240761946709686E-3</v>
      </c>
      <c r="G10" s="8">
        <v>4.4435549988589952E-3</v>
      </c>
      <c r="H10" s="8">
        <v>4.4811663816306684E-2</v>
      </c>
      <c r="I10" s="8">
        <v>0</v>
      </c>
      <c r="J10" s="8">
        <v>25027.878000000001</v>
      </c>
      <c r="K10" s="8">
        <v>3.4000000000000002E-2</v>
      </c>
      <c r="L10" s="8">
        <v>77.381</v>
      </c>
      <c r="M10" s="8">
        <v>0.19500000000000001</v>
      </c>
      <c r="N10" s="8">
        <v>5.2999999999999999E-2</v>
      </c>
      <c r="O10" s="8">
        <v>2E-3</v>
      </c>
      <c r="P10" s="8">
        <v>0.29455164204403927</v>
      </c>
      <c r="Q10" s="8">
        <v>0.23247115057865894</v>
      </c>
      <c r="R10" s="8">
        <v>0.15097720737730178</v>
      </c>
      <c r="S10" s="8">
        <v>2.0110000000000001</v>
      </c>
      <c r="T10" s="8">
        <v>4.0039999999999996</v>
      </c>
      <c r="U10" s="8">
        <v>21.012</v>
      </c>
      <c r="V10" s="8">
        <v>11.651999999999999</v>
      </c>
      <c r="W10" s="15"/>
    </row>
    <row r="11" spans="1:24" x14ac:dyDescent="0.2">
      <c r="A11" s="7" t="s">
        <v>27</v>
      </c>
      <c r="B11" s="9" t="s">
        <v>50</v>
      </c>
      <c r="C11" s="8">
        <v>10</v>
      </c>
      <c r="D11" s="8">
        <v>3.3016702239276829E-2</v>
      </c>
      <c r="E11" s="8">
        <v>8.7605604053609416E-3</v>
      </c>
      <c r="F11" s="8">
        <v>3.4524369251097774E-2</v>
      </c>
      <c r="G11" s="8">
        <v>2.1534151148316669E-2</v>
      </c>
      <c r="H11" s="8">
        <v>0.21716421695594779</v>
      </c>
      <c r="I11" s="8">
        <v>0</v>
      </c>
      <c r="J11" s="8">
        <v>74</v>
      </c>
      <c r="K11" s="8">
        <v>3960.4560000000001</v>
      </c>
      <c r="L11" s="8">
        <v>623</v>
      </c>
      <c r="M11" s="8">
        <v>0</v>
      </c>
      <c r="N11" s="8">
        <v>0.317</v>
      </c>
      <c r="O11" s="8">
        <v>9.4250000000000007</v>
      </c>
      <c r="P11" s="8">
        <v>0.43444194991746204</v>
      </c>
      <c r="Q11" s="8">
        <v>0.34287780321336131</v>
      </c>
      <c r="R11" s="8">
        <v>0.22268024686917665</v>
      </c>
      <c r="S11" s="8">
        <v>5.8999999999999997E-2</v>
      </c>
      <c r="T11" s="8">
        <v>2313.5329999999999</v>
      </c>
      <c r="U11" s="8">
        <v>29.774999999999999</v>
      </c>
      <c r="V11" s="8">
        <v>1986.0730000000001</v>
      </c>
      <c r="W11" s="15"/>
    </row>
    <row r="12" spans="1:24" x14ac:dyDescent="0.2">
      <c r="A12" s="7" t="s">
        <v>14</v>
      </c>
      <c r="B12" s="9" t="s">
        <v>40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12.47</v>
      </c>
      <c r="K12" s="8">
        <v>2.1000000000000001E-2</v>
      </c>
      <c r="L12" s="8">
        <v>15492.825999999999</v>
      </c>
      <c r="M12" s="8">
        <v>0</v>
      </c>
      <c r="N12" s="8">
        <v>7.0000000000000007E-2</v>
      </c>
      <c r="O12" s="8">
        <v>0</v>
      </c>
      <c r="P12" s="8">
        <v>4.4313078891581134E-2</v>
      </c>
      <c r="Q12" s="8">
        <v>3.4973535927762853E-2</v>
      </c>
      <c r="R12" s="8">
        <v>2.2713385180656017E-2</v>
      </c>
      <c r="S12" s="8">
        <v>1.7000000000000001E-2</v>
      </c>
      <c r="T12" s="8">
        <v>0.104</v>
      </c>
      <c r="U12" s="8">
        <v>2.1040000000000001</v>
      </c>
      <c r="V12" s="8">
        <v>1.167</v>
      </c>
      <c r="W12" s="15"/>
    </row>
    <row r="13" spans="1:24" x14ac:dyDescent="0.2">
      <c r="A13" s="7" t="s">
        <v>22</v>
      </c>
      <c r="B13" s="9" t="s">
        <v>46</v>
      </c>
      <c r="C13" s="8">
        <v>275</v>
      </c>
      <c r="D13" s="8">
        <v>0</v>
      </c>
      <c r="E13" s="8">
        <v>0</v>
      </c>
      <c r="F13" s="8">
        <v>2</v>
      </c>
      <c r="G13" s="8">
        <v>0</v>
      </c>
      <c r="H13" s="8">
        <v>2</v>
      </c>
      <c r="I13" s="8">
        <v>7.1999999999999995E-2</v>
      </c>
      <c r="J13" s="8">
        <v>683</v>
      </c>
      <c r="K13" s="8">
        <v>2.3559999999999999</v>
      </c>
      <c r="L13" s="8">
        <v>131</v>
      </c>
      <c r="M13" s="8">
        <v>1677.627</v>
      </c>
      <c r="N13" s="8">
        <v>0</v>
      </c>
      <c r="O13" s="8">
        <v>0.64</v>
      </c>
      <c r="P13" s="8">
        <v>82.543970484317796</v>
      </c>
      <c r="Q13" s="8">
        <v>65.146782610538637</v>
      </c>
      <c r="R13" s="8">
        <v>42.30924690514356</v>
      </c>
      <c r="S13" s="8">
        <v>4.5999999999999999E-2</v>
      </c>
      <c r="T13" s="8">
        <v>106.96</v>
      </c>
      <c r="U13" s="8">
        <v>326.17</v>
      </c>
      <c r="V13" s="8">
        <v>549.745</v>
      </c>
      <c r="W13" s="15"/>
    </row>
    <row r="14" spans="1:24" x14ac:dyDescent="0.2">
      <c r="A14" s="7" t="s">
        <v>57</v>
      </c>
      <c r="B14" s="9" t="s">
        <v>51</v>
      </c>
      <c r="C14" s="8">
        <v>0.14599999999999999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4344</v>
      </c>
      <c r="K14" s="8">
        <v>287.24299999999999</v>
      </c>
      <c r="L14" s="8">
        <v>843</v>
      </c>
      <c r="M14" s="8">
        <v>3.4000000000000002E-2</v>
      </c>
      <c r="N14" s="8">
        <v>11302.092000000001</v>
      </c>
      <c r="O14" s="8">
        <v>11.163</v>
      </c>
      <c r="P14" s="8">
        <v>0.5</v>
      </c>
      <c r="Q14" s="8">
        <v>0</v>
      </c>
      <c r="R14" s="8">
        <v>1.5</v>
      </c>
      <c r="S14" s="8">
        <v>0</v>
      </c>
      <c r="T14" s="8">
        <v>2919.8989999999999</v>
      </c>
      <c r="U14" s="8">
        <v>213.40199999999999</v>
      </c>
      <c r="V14" s="8">
        <v>3544.5169999999998</v>
      </c>
      <c r="W14" s="15"/>
    </row>
    <row r="15" spans="1:24" x14ac:dyDescent="0.2">
      <c r="A15" s="7" t="s">
        <v>26</v>
      </c>
      <c r="B15" s="9" t="s">
        <v>49</v>
      </c>
      <c r="C15" s="8">
        <v>26</v>
      </c>
      <c r="D15" s="8">
        <v>2.8300030490808719</v>
      </c>
      <c r="E15" s="8">
        <v>0.7509051776023663</v>
      </c>
      <c r="F15" s="8">
        <v>2.9592316500940945</v>
      </c>
      <c r="G15" s="8">
        <v>1.845784384141429</v>
      </c>
      <c r="H15" s="8">
        <v>18.61407573908124</v>
      </c>
      <c r="I15" s="8">
        <v>0.11799999999999999</v>
      </c>
      <c r="J15" s="8">
        <v>72</v>
      </c>
      <c r="K15" s="8">
        <v>25.341999999999999</v>
      </c>
      <c r="L15" s="8">
        <v>743</v>
      </c>
      <c r="M15" s="8">
        <v>6.9000000000000006E-2</v>
      </c>
      <c r="N15" s="8">
        <v>2E-3</v>
      </c>
      <c r="O15" s="8">
        <v>5462.491</v>
      </c>
      <c r="P15" s="8">
        <v>14.336584347276249</v>
      </c>
      <c r="Q15" s="8">
        <v>11.314967506040922</v>
      </c>
      <c r="R15" s="8">
        <v>7.3484481466828289</v>
      </c>
      <c r="S15" s="8">
        <v>0.14899999999999999</v>
      </c>
      <c r="T15" s="8">
        <v>6902.8190000000004</v>
      </c>
      <c r="U15" s="8">
        <v>15.914999999999999</v>
      </c>
      <c r="V15" s="8">
        <v>2865.3090000000002</v>
      </c>
      <c r="W15" s="15"/>
    </row>
    <row r="16" spans="1:24" x14ac:dyDescent="0.2">
      <c r="A16" s="7" t="s">
        <v>15</v>
      </c>
      <c r="B16" s="9" t="s">
        <v>41</v>
      </c>
      <c r="C16" s="8">
        <v>1.0350078170652288</v>
      </c>
      <c r="D16" s="8">
        <v>5.7568985713117025</v>
      </c>
      <c r="E16" s="8">
        <v>1.5275195359007154</v>
      </c>
      <c r="F16" s="8">
        <v>6.019780248696204</v>
      </c>
      <c r="G16" s="8">
        <v>3.7547639701181068</v>
      </c>
      <c r="H16" s="8">
        <v>37.865452499568086</v>
      </c>
      <c r="I16" s="8">
        <v>1.1937090156818974E-2</v>
      </c>
      <c r="J16" s="8">
        <v>33.465252751775736</v>
      </c>
      <c r="K16" s="8">
        <v>8.2800625365218317E-3</v>
      </c>
      <c r="L16" s="8">
        <v>24.012181355913313</v>
      </c>
      <c r="M16" s="8">
        <v>2.3460177186811856E-2</v>
      </c>
      <c r="N16" s="8">
        <v>6.7896512799479017E-2</v>
      </c>
      <c r="O16" s="8">
        <v>4.4436335612667167E-2</v>
      </c>
      <c r="P16" s="8">
        <v>1670.1670667208712</v>
      </c>
      <c r="Q16" s="8">
        <v>1318.1581910894051</v>
      </c>
      <c r="R16" s="8">
        <v>856.07113862008623</v>
      </c>
      <c r="S16" s="8">
        <v>51.766536975207657</v>
      </c>
      <c r="T16" s="8">
        <v>5.5560599630484235</v>
      </c>
      <c r="U16" s="8">
        <v>4.6271059469718123</v>
      </c>
      <c r="V16" s="8">
        <v>6.4043523699150855</v>
      </c>
      <c r="W16" s="15"/>
    </row>
    <row r="17" spans="1:24" x14ac:dyDescent="0.2">
      <c r="A17" s="7" t="s">
        <v>16</v>
      </c>
      <c r="B17" s="9" t="s">
        <v>42</v>
      </c>
      <c r="C17" s="8">
        <v>9.6118721133933676</v>
      </c>
      <c r="D17" s="8">
        <v>53.46295160757974</v>
      </c>
      <c r="E17" s="8">
        <v>14.18571163203335</v>
      </c>
      <c r="F17" s="8">
        <v>55.904271395036872</v>
      </c>
      <c r="G17" s="8">
        <v>34.869602433619008</v>
      </c>
      <c r="H17" s="8">
        <v>351.64747641580567</v>
      </c>
      <c r="I17" s="8">
        <v>0.11085692504113684</v>
      </c>
      <c r="J17" s="8">
        <v>310.78386499971884</v>
      </c>
      <c r="K17" s="8">
        <v>7.6894976907146931E-2</v>
      </c>
      <c r="L17" s="8">
        <v>222.9954330307261</v>
      </c>
      <c r="M17" s="8">
        <v>0.21786910123691633</v>
      </c>
      <c r="N17" s="8">
        <v>0.63053881063860495</v>
      </c>
      <c r="O17" s="8">
        <v>0.41266970940168851</v>
      </c>
      <c r="P17" s="8">
        <v>15510.445417544715</v>
      </c>
      <c r="Q17" s="8">
        <v>12241.422479203171</v>
      </c>
      <c r="R17" s="8">
        <v>7950.1296209676211</v>
      </c>
      <c r="S17" s="8">
        <v>480.74355087463726</v>
      </c>
      <c r="T17" s="8">
        <v>51.597811087644047</v>
      </c>
      <c r="U17" s="8">
        <v>42.970835470136386</v>
      </c>
      <c r="V17" s="8">
        <v>59.475701471781257</v>
      </c>
      <c r="W17" s="15"/>
    </row>
    <row r="18" spans="1:24" x14ac:dyDescent="0.2">
      <c r="A18" s="7" t="s">
        <v>17</v>
      </c>
      <c r="B18" s="9" t="s">
        <v>1</v>
      </c>
      <c r="C18" s="8">
        <v>4.3531200695414025</v>
      </c>
      <c r="D18" s="8">
        <v>24.212832305122415</v>
      </c>
      <c r="E18" s="8">
        <v>6.4245659198986571</v>
      </c>
      <c r="F18" s="8">
        <v>25.318481447929862</v>
      </c>
      <c r="G18" s="8">
        <v>15.79209173613612</v>
      </c>
      <c r="H18" s="8">
        <v>159.25760028124336</v>
      </c>
      <c r="I18" s="8">
        <v>5.0205984802044176E-2</v>
      </c>
      <c r="J18" s="8">
        <v>140.75088224850538</v>
      </c>
      <c r="K18" s="8">
        <v>3.4824960556331226E-2</v>
      </c>
      <c r="L18" s="8">
        <v>100.99238561336054</v>
      </c>
      <c r="M18" s="8">
        <v>9.8670721576271797E-2</v>
      </c>
      <c r="N18" s="8">
        <v>0.28556467656191603</v>
      </c>
      <c r="O18" s="8">
        <v>0.18689395498564423</v>
      </c>
      <c r="P18" s="8">
        <v>7024.5245086603209</v>
      </c>
      <c r="Q18" s="8">
        <v>5544.0169454295528</v>
      </c>
      <c r="R18" s="8">
        <v>3600.53363176425</v>
      </c>
      <c r="S18" s="8">
        <v>217.72391215015497</v>
      </c>
      <c r="T18" s="8">
        <v>23.368128949307525</v>
      </c>
      <c r="U18" s="8">
        <v>19.461058582891795</v>
      </c>
      <c r="V18" s="8">
        <v>26.935946158303654</v>
      </c>
      <c r="W18" s="15"/>
    </row>
    <row r="19" spans="1:24" x14ac:dyDescent="0.2">
      <c r="A19" s="7" t="s">
        <v>58</v>
      </c>
      <c r="B19" s="9" t="s">
        <v>52</v>
      </c>
      <c r="C19" s="8">
        <v>0.252</v>
      </c>
      <c r="D19" s="8">
        <v>0.41318044516580726</v>
      </c>
      <c r="E19" s="8">
        <v>0.10963215592994546</v>
      </c>
      <c r="F19" s="8">
        <v>0.43204782091373783</v>
      </c>
      <c r="G19" s="8">
        <v>0.26948452008464863</v>
      </c>
      <c r="H19" s="8">
        <v>2.7176550579058607</v>
      </c>
      <c r="I19" s="8">
        <v>2.2189999999999999</v>
      </c>
      <c r="J19" s="8">
        <v>128.602</v>
      </c>
      <c r="K19" s="8">
        <v>0</v>
      </c>
      <c r="L19" s="8">
        <v>1.556</v>
      </c>
      <c r="M19" s="8">
        <v>1.0529999999999999</v>
      </c>
      <c r="N19" s="8">
        <v>0.20300000000000001</v>
      </c>
      <c r="O19" s="8">
        <v>0.122</v>
      </c>
      <c r="P19" s="8">
        <v>185.47803944606176</v>
      </c>
      <c r="Q19" s="8">
        <v>146.3861920370932</v>
      </c>
      <c r="R19" s="8">
        <v>95.069768516845073</v>
      </c>
      <c r="S19" s="8">
        <v>13859.267</v>
      </c>
      <c r="T19" s="8">
        <v>1.2689999999999999</v>
      </c>
      <c r="U19" s="8">
        <v>3.4550000000000001</v>
      </c>
      <c r="V19" s="8">
        <v>0.35099999999999998</v>
      </c>
      <c r="W19" s="15"/>
    </row>
    <row r="20" spans="1:24" x14ac:dyDescent="0.2">
      <c r="A20" s="7" t="s">
        <v>59</v>
      </c>
      <c r="B20" s="9" t="s">
        <v>0</v>
      </c>
      <c r="C20" s="8">
        <v>245.13</v>
      </c>
      <c r="D20" s="8">
        <v>0.36978706507990061</v>
      </c>
      <c r="E20" s="8">
        <v>9.8118276540042529E-2</v>
      </c>
      <c r="F20" s="8">
        <v>0.3866729356122951</v>
      </c>
      <c r="G20" s="8">
        <v>0.24118249286114674</v>
      </c>
      <c r="H20" s="8">
        <v>2.4322392299066151</v>
      </c>
      <c r="I20" s="8">
        <v>1.2E-2</v>
      </c>
      <c r="J20" s="8">
        <v>215.54300000000001</v>
      </c>
      <c r="K20" s="8">
        <v>66.216999999999999</v>
      </c>
      <c r="L20" s="8">
        <v>881.81399999999996</v>
      </c>
      <c r="M20" s="8">
        <v>0.58299999999999996</v>
      </c>
      <c r="N20" s="8">
        <v>6.36</v>
      </c>
      <c r="O20" s="8">
        <v>144.685</v>
      </c>
      <c r="P20" s="8">
        <v>64.872175287525195</v>
      </c>
      <c r="Q20" s="8">
        <v>51.199542209228746</v>
      </c>
      <c r="R20" s="8">
        <v>33.251282503246067</v>
      </c>
      <c r="S20" s="8">
        <v>32.21</v>
      </c>
      <c r="T20" s="8">
        <v>60611.366999999998</v>
      </c>
      <c r="U20" s="8">
        <v>6.444</v>
      </c>
      <c r="V20" s="8">
        <v>156.267</v>
      </c>
      <c r="W20" s="15"/>
    </row>
    <row r="21" spans="1:24" x14ac:dyDescent="0.2">
      <c r="A21" s="7" t="s">
        <v>60</v>
      </c>
      <c r="B21" s="9" t="s">
        <v>53</v>
      </c>
      <c r="C21" s="8">
        <v>0.47699999999999998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20.055</v>
      </c>
      <c r="K21" s="8">
        <v>0</v>
      </c>
      <c r="L21" s="8">
        <v>17.588999999999999</v>
      </c>
      <c r="M21" s="8">
        <v>0.38400000000000001</v>
      </c>
      <c r="N21" s="8">
        <v>0</v>
      </c>
      <c r="O21" s="8">
        <v>0</v>
      </c>
      <c r="P21" s="8">
        <v>0.3953421744248905</v>
      </c>
      <c r="Q21" s="8">
        <v>0.31201880092415879</v>
      </c>
      <c r="R21" s="8">
        <v>0.20263902465095074</v>
      </c>
      <c r="S21" s="8">
        <v>23.917000000000002</v>
      </c>
      <c r="T21" s="8">
        <v>131.221</v>
      </c>
      <c r="U21" s="8">
        <v>15296.817999999999</v>
      </c>
      <c r="V21" s="8">
        <v>6.5389999999999997</v>
      </c>
      <c r="W21" s="15"/>
    </row>
    <row r="22" spans="1:24" x14ac:dyDescent="0.2">
      <c r="A22" s="7" t="s">
        <v>61</v>
      </c>
      <c r="B22" s="9" t="s">
        <v>54</v>
      </c>
      <c r="C22" s="8">
        <v>0.309</v>
      </c>
      <c r="D22" s="8">
        <v>9.2237136414487671E-3</v>
      </c>
      <c r="E22" s="8">
        <v>2.4473946529262307E-3</v>
      </c>
      <c r="F22" s="8">
        <v>9.6449031558622344E-3</v>
      </c>
      <c r="G22" s="8">
        <v>6.0158898446091022E-3</v>
      </c>
      <c r="H22" s="8">
        <v>6.0668098705153668E-2</v>
      </c>
      <c r="I22" s="8">
        <v>0</v>
      </c>
      <c r="J22" s="8">
        <v>10.962999999999999</v>
      </c>
      <c r="K22" s="8">
        <v>5.8999999999999997E-2</v>
      </c>
      <c r="L22" s="8">
        <v>0.84599999999999997</v>
      </c>
      <c r="M22" s="8">
        <v>2.1</v>
      </c>
      <c r="N22" s="8">
        <v>2.5999999999999999E-2</v>
      </c>
      <c r="O22" s="8">
        <v>1.4059999999999999</v>
      </c>
      <c r="P22" s="8">
        <v>0.26848512504899158</v>
      </c>
      <c r="Q22" s="8">
        <v>0.21189848238585729</v>
      </c>
      <c r="R22" s="8">
        <v>0.13761639256515115</v>
      </c>
      <c r="S22" s="8">
        <v>153.41300000000001</v>
      </c>
      <c r="T22" s="8">
        <v>3500.4540000000002</v>
      </c>
      <c r="U22" s="8">
        <v>63.152999999999999</v>
      </c>
      <c r="V22" s="8">
        <v>19272.830999999998</v>
      </c>
      <c r="W22" s="15"/>
    </row>
    <row r="23" spans="1:24" x14ac:dyDescent="0.2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x14ac:dyDescent="0.2"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4"/>
      <c r="R24" s="4"/>
      <c r="S24" s="4"/>
      <c r="T24" s="3"/>
      <c r="U24" s="4"/>
    </row>
    <row r="25" spans="1:24" x14ac:dyDescent="0.2">
      <c r="V25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4"/>
  <sheetViews>
    <sheetView topLeftCell="A3" workbookViewId="0">
      <selection activeCell="E33" sqref="E33"/>
    </sheetView>
  </sheetViews>
  <sheetFormatPr defaultRowHeight="12.75" x14ac:dyDescent="0.2"/>
  <cols>
    <col min="1" max="1" width="18.5703125" customWidth="1"/>
    <col min="2" max="2" width="6.42578125" customWidth="1"/>
    <col min="3" max="3" width="9.5703125" bestFit="1" customWidth="1"/>
    <col min="4" max="6" width="10.140625" bestFit="1" customWidth="1"/>
    <col min="7" max="7" width="10.42578125" bestFit="1" customWidth="1"/>
    <col min="8" max="16" width="10.140625" bestFit="1" customWidth="1"/>
    <col min="17" max="17" width="11.28515625" bestFit="1" customWidth="1"/>
    <col min="18" max="19" width="10.140625" bestFit="1" customWidth="1"/>
    <col min="20" max="20" width="11.28515625" bestFit="1" customWidth="1"/>
    <col min="21" max="21" width="9.42578125" bestFit="1" customWidth="1"/>
    <col min="22" max="22" width="10.140625" bestFit="1" customWidth="1"/>
    <col min="23" max="23" width="9.7109375" customWidth="1"/>
    <col min="24" max="24" width="12" customWidth="1"/>
    <col min="25" max="25" width="12.140625" customWidth="1"/>
  </cols>
  <sheetData>
    <row r="2" spans="1:25" x14ac:dyDescent="0.2">
      <c r="C2" s="9" t="s">
        <v>47</v>
      </c>
      <c r="D2" s="9" t="s">
        <v>3</v>
      </c>
      <c r="E2" s="9" t="s">
        <v>2</v>
      </c>
      <c r="F2" s="9" t="s">
        <v>43</v>
      </c>
      <c r="G2" s="9" t="s">
        <v>44</v>
      </c>
      <c r="H2" s="9" t="s">
        <v>45</v>
      </c>
      <c r="I2" s="9" t="s">
        <v>48</v>
      </c>
      <c r="J2" s="9" t="s">
        <v>56</v>
      </c>
      <c r="K2" s="9" t="s">
        <v>50</v>
      </c>
      <c r="L2" s="9" t="s">
        <v>40</v>
      </c>
      <c r="M2" s="9" t="s">
        <v>46</v>
      </c>
      <c r="N2" s="9" t="s">
        <v>51</v>
      </c>
      <c r="O2" s="9" t="s">
        <v>49</v>
      </c>
      <c r="P2" s="9" t="s">
        <v>41</v>
      </c>
      <c r="Q2" s="9" t="s">
        <v>42</v>
      </c>
      <c r="R2" s="9" t="s">
        <v>1</v>
      </c>
      <c r="S2" s="9" t="s">
        <v>52</v>
      </c>
      <c r="T2" s="9" t="s">
        <v>0</v>
      </c>
      <c r="U2" s="9" t="s">
        <v>53</v>
      </c>
      <c r="V2" s="9" t="s">
        <v>54</v>
      </c>
      <c r="W2" s="9"/>
      <c r="X2" s="9"/>
      <c r="Y2" s="9"/>
    </row>
    <row r="3" spans="1:25" ht="15" x14ac:dyDescent="0.25">
      <c r="A3" s="7" t="s">
        <v>24</v>
      </c>
      <c r="B3" s="9" t="s">
        <v>47</v>
      </c>
      <c r="C3" s="51">
        <v>13288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51">
        <v>0</v>
      </c>
      <c r="J3" s="51">
        <v>935</v>
      </c>
      <c r="K3" s="51">
        <v>0</v>
      </c>
      <c r="L3" s="51">
        <v>50</v>
      </c>
      <c r="M3" s="51">
        <v>0</v>
      </c>
      <c r="N3" s="51">
        <v>0</v>
      </c>
      <c r="O3" s="51">
        <v>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200</v>
      </c>
      <c r="V3" s="51">
        <v>25</v>
      </c>
      <c r="W3" s="25"/>
      <c r="X3" s="25"/>
      <c r="Y3" s="25"/>
    </row>
    <row r="4" spans="1:25" ht="15" x14ac:dyDescent="0.25">
      <c r="A4" s="7" t="s">
        <v>19</v>
      </c>
      <c r="B4" s="9" t="s">
        <v>3</v>
      </c>
      <c r="C4" s="51">
        <v>0</v>
      </c>
      <c r="D4" s="51">
        <v>11650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1680</v>
      </c>
      <c r="K4" s="51">
        <v>0</v>
      </c>
      <c r="L4" s="51">
        <v>1142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921</v>
      </c>
      <c r="V4" s="51">
        <v>0</v>
      </c>
      <c r="W4" s="25"/>
      <c r="X4" s="25"/>
      <c r="Y4" s="25"/>
    </row>
    <row r="5" spans="1:25" ht="15" x14ac:dyDescent="0.25">
      <c r="A5" s="7" t="s">
        <v>18</v>
      </c>
      <c r="B5" s="9" t="s">
        <v>2</v>
      </c>
      <c r="C5" s="51">
        <v>0</v>
      </c>
      <c r="D5" s="51">
        <v>0</v>
      </c>
      <c r="E5" s="51">
        <v>45245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0</v>
      </c>
      <c r="W5" s="25"/>
      <c r="X5" s="25"/>
      <c r="Y5" s="25"/>
    </row>
    <row r="6" spans="1:25" ht="15" x14ac:dyDescent="0.25">
      <c r="A6" s="7" t="s">
        <v>20</v>
      </c>
      <c r="B6" s="9" t="s">
        <v>43</v>
      </c>
      <c r="C6" s="51">
        <v>0</v>
      </c>
      <c r="D6" s="51">
        <v>0</v>
      </c>
      <c r="E6" s="51">
        <v>0</v>
      </c>
      <c r="F6" s="51">
        <v>13667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0.64127570564517511</v>
      </c>
      <c r="T6" s="51">
        <v>0</v>
      </c>
      <c r="U6" s="51">
        <v>0</v>
      </c>
      <c r="V6" s="51">
        <v>0</v>
      </c>
      <c r="W6" s="25"/>
      <c r="X6" s="25"/>
      <c r="Y6" s="25"/>
    </row>
    <row r="7" spans="1:25" ht="15" x14ac:dyDescent="0.25">
      <c r="A7" s="7" t="s">
        <v>21</v>
      </c>
      <c r="B7" s="9" t="s">
        <v>44</v>
      </c>
      <c r="C7" s="51">
        <v>0</v>
      </c>
      <c r="D7" s="51">
        <v>0</v>
      </c>
      <c r="E7" s="51">
        <v>0</v>
      </c>
      <c r="F7" s="51">
        <v>0</v>
      </c>
      <c r="G7" s="52">
        <v>11152.233339238201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25"/>
      <c r="X7" s="25"/>
      <c r="Y7" s="25"/>
    </row>
    <row r="8" spans="1:25" ht="15" x14ac:dyDescent="0.25">
      <c r="A8" s="7" t="s">
        <v>23</v>
      </c>
      <c r="B8" s="9" t="s">
        <v>45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27346.242098206902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25"/>
      <c r="X8" s="25"/>
      <c r="Y8" s="25"/>
    </row>
    <row r="9" spans="1:25" ht="15" x14ac:dyDescent="0.25">
      <c r="A9" s="7" t="s">
        <v>25</v>
      </c>
      <c r="B9" s="9" t="s">
        <v>48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22905.940999999999</v>
      </c>
      <c r="J9" s="51">
        <v>30</v>
      </c>
      <c r="K9" s="51">
        <v>0</v>
      </c>
      <c r="L9" s="51">
        <v>100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300</v>
      </c>
      <c r="T9" s="51">
        <v>0</v>
      </c>
      <c r="U9" s="51">
        <v>0</v>
      </c>
      <c r="V9" s="51">
        <v>0</v>
      </c>
      <c r="W9" s="25"/>
      <c r="X9" s="25"/>
      <c r="Y9" s="25"/>
    </row>
    <row r="10" spans="1:25" ht="15" x14ac:dyDescent="0.25">
      <c r="A10" s="7" t="s">
        <v>55</v>
      </c>
      <c r="B10" s="9" t="s">
        <v>56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65414.78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25"/>
      <c r="X10" s="25"/>
      <c r="Y10" s="25"/>
    </row>
    <row r="11" spans="1:25" ht="15" x14ac:dyDescent="0.25">
      <c r="A11" s="7" t="s">
        <v>27</v>
      </c>
      <c r="B11" s="9" t="s">
        <v>50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38309.400999999998</v>
      </c>
      <c r="L11" s="51">
        <v>0</v>
      </c>
      <c r="M11" s="51">
        <v>3.0000000000000001E-3</v>
      </c>
      <c r="N11" s="51">
        <v>0</v>
      </c>
      <c r="O11" s="51">
        <v>290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25"/>
      <c r="X11" s="25"/>
      <c r="Y11" s="25"/>
    </row>
    <row r="12" spans="1:25" ht="15" x14ac:dyDescent="0.25">
      <c r="A12" s="7" t="s">
        <v>14</v>
      </c>
      <c r="B12" s="9" t="s">
        <v>40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14749.941000000001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25"/>
      <c r="X12" s="25"/>
      <c r="Y12" s="25"/>
    </row>
    <row r="13" spans="1:25" ht="15" x14ac:dyDescent="0.25">
      <c r="A13" s="7" t="s">
        <v>22</v>
      </c>
      <c r="B13" s="9" t="s">
        <v>46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2298</v>
      </c>
      <c r="K13" s="51">
        <v>0</v>
      </c>
      <c r="L13" s="51">
        <v>750</v>
      </c>
      <c r="M13" s="51">
        <v>14713.752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3720.8589999999999</v>
      </c>
      <c r="V13" s="51">
        <v>0</v>
      </c>
      <c r="W13" s="25"/>
      <c r="X13" s="25"/>
      <c r="Y13" s="25"/>
    </row>
    <row r="14" spans="1:25" ht="15" x14ac:dyDescent="0.25">
      <c r="A14" s="7" t="s">
        <v>57</v>
      </c>
      <c r="B14" s="9" t="s">
        <v>51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13203</v>
      </c>
      <c r="K14" s="51">
        <v>1324</v>
      </c>
      <c r="L14" s="51">
        <v>500</v>
      </c>
      <c r="M14" s="51">
        <v>0</v>
      </c>
      <c r="N14" s="51">
        <v>65729.941000000006</v>
      </c>
      <c r="O14" s="51">
        <v>57</v>
      </c>
      <c r="P14" s="51">
        <v>0</v>
      </c>
      <c r="Q14" s="51">
        <v>0</v>
      </c>
      <c r="R14" s="51">
        <v>0</v>
      </c>
      <c r="S14" s="51">
        <v>0</v>
      </c>
      <c r="T14" s="51">
        <v>500</v>
      </c>
      <c r="U14" s="51">
        <v>8508.5609999999997</v>
      </c>
      <c r="V14" s="51">
        <v>2500</v>
      </c>
      <c r="W14" s="25"/>
      <c r="X14" s="25"/>
      <c r="Y14" s="25"/>
    </row>
    <row r="15" spans="1:25" ht="15" x14ac:dyDescent="0.25">
      <c r="A15" s="7" t="s">
        <v>26</v>
      </c>
      <c r="B15" s="9" t="s">
        <v>49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110</v>
      </c>
      <c r="L15" s="51">
        <v>0</v>
      </c>
      <c r="M15" s="51">
        <v>1E-3</v>
      </c>
      <c r="N15" s="51">
        <v>0</v>
      </c>
      <c r="O15" s="51">
        <v>59418.995000000003</v>
      </c>
      <c r="P15" s="51">
        <v>0</v>
      </c>
      <c r="Q15" s="51">
        <v>0</v>
      </c>
      <c r="R15" s="51">
        <v>0</v>
      </c>
      <c r="S15" s="51">
        <v>4.2000000000000003E-2</v>
      </c>
      <c r="T15" s="51">
        <v>1115</v>
      </c>
      <c r="U15" s="51">
        <v>0</v>
      </c>
      <c r="V15" s="51">
        <v>0</v>
      </c>
      <c r="W15" s="25"/>
      <c r="X15" s="25"/>
      <c r="Y15" s="25"/>
    </row>
    <row r="16" spans="1:25" ht="15" x14ac:dyDescent="0.25">
      <c r="A16" s="7" t="s">
        <v>15</v>
      </c>
      <c r="B16" s="9" t="s">
        <v>41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141.47218056999435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14000</v>
      </c>
      <c r="Q16" s="51">
        <v>0</v>
      </c>
      <c r="R16" s="51">
        <v>0</v>
      </c>
      <c r="S16" s="51">
        <v>0</v>
      </c>
      <c r="T16" s="51">
        <v>30</v>
      </c>
      <c r="U16" s="51">
        <v>120</v>
      </c>
      <c r="V16" s="51">
        <v>0</v>
      </c>
      <c r="W16" s="25"/>
      <c r="X16" s="25"/>
      <c r="Y16" s="25"/>
    </row>
    <row r="17" spans="1:25" ht="15" x14ac:dyDescent="0.25">
      <c r="A17" s="7" t="s">
        <v>16</v>
      </c>
      <c r="B17" s="9" t="s">
        <v>42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1905.7138443487918</v>
      </c>
      <c r="I17" s="51">
        <v>0</v>
      </c>
      <c r="J17" s="51">
        <v>0</v>
      </c>
      <c r="K17" s="51">
        <v>0.33500000000000002</v>
      </c>
      <c r="L17" s="51">
        <v>1070.1217619577949</v>
      </c>
      <c r="M17" s="51">
        <v>0</v>
      </c>
      <c r="N17" s="51">
        <v>0</v>
      </c>
      <c r="O17" s="51">
        <v>0</v>
      </c>
      <c r="P17" s="51">
        <v>0</v>
      </c>
      <c r="Q17" s="51">
        <v>122800</v>
      </c>
      <c r="R17" s="51">
        <v>0</v>
      </c>
      <c r="S17" s="51">
        <v>150</v>
      </c>
      <c r="T17" s="51">
        <v>250</v>
      </c>
      <c r="U17" s="51">
        <v>1200</v>
      </c>
      <c r="V17" s="51">
        <v>150</v>
      </c>
      <c r="W17" s="25"/>
      <c r="X17" s="25"/>
      <c r="Y17" s="25"/>
    </row>
    <row r="18" spans="1:25" ht="15" x14ac:dyDescent="0.25">
      <c r="A18" s="7" t="s">
        <v>17</v>
      </c>
      <c r="B18" s="9" t="s">
        <v>1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600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56400</v>
      </c>
      <c r="S18" s="51">
        <v>60</v>
      </c>
      <c r="T18" s="51">
        <v>0</v>
      </c>
      <c r="U18" s="51">
        <v>800</v>
      </c>
      <c r="V18" s="51">
        <v>100</v>
      </c>
      <c r="W18" s="25"/>
      <c r="X18" s="25"/>
      <c r="Y18" s="25"/>
    </row>
    <row r="19" spans="1:25" ht="15" x14ac:dyDescent="0.25">
      <c r="A19" s="7" t="s">
        <v>58</v>
      </c>
      <c r="B19" s="9" t="s">
        <v>52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100</v>
      </c>
      <c r="J19" s="51">
        <v>55.328000000000003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50970</v>
      </c>
      <c r="T19" s="51">
        <v>0</v>
      </c>
      <c r="U19" s="51">
        <v>300</v>
      </c>
      <c r="V19" s="51">
        <v>0</v>
      </c>
      <c r="W19" s="25"/>
      <c r="X19" s="25"/>
      <c r="Y19" s="25"/>
    </row>
    <row r="20" spans="1:25" ht="15" x14ac:dyDescent="0.25">
      <c r="A20" s="7" t="s">
        <v>59</v>
      </c>
      <c r="B20" s="9" t="s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1196.7380000000001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181710.20600000001</v>
      </c>
      <c r="U20" s="51">
        <v>0</v>
      </c>
      <c r="V20" s="51">
        <v>0</v>
      </c>
      <c r="W20" s="25"/>
      <c r="X20" s="25"/>
      <c r="Y20" s="25"/>
    </row>
    <row r="21" spans="1:25" ht="15" x14ac:dyDescent="0.25">
      <c r="A21" s="7" t="s">
        <v>60</v>
      </c>
      <c r="B21" s="9" t="s">
        <v>53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200.792</v>
      </c>
      <c r="K21" s="51">
        <v>0</v>
      </c>
      <c r="L21" s="51">
        <v>50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7716.0960000000005</v>
      </c>
      <c r="V21" s="51">
        <v>0</v>
      </c>
      <c r="W21" s="25"/>
      <c r="X21" s="25"/>
      <c r="Y21" s="25"/>
    </row>
    <row r="22" spans="1:25" ht="15" x14ac:dyDescent="0.25">
      <c r="A22" s="7" t="s">
        <v>61</v>
      </c>
      <c r="B22" s="9" t="s">
        <v>54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70</v>
      </c>
      <c r="U22" s="51">
        <v>200</v>
      </c>
      <c r="V22" s="51">
        <v>27117.673999999999</v>
      </c>
      <c r="W22" s="25"/>
      <c r="X22" s="25"/>
      <c r="Y22" s="25"/>
    </row>
    <row r="23" spans="1:25" ht="15" x14ac:dyDescent="0.25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5"/>
      <c r="X23" s="25"/>
    </row>
    <row r="24" spans="1:25" ht="15" x14ac:dyDescent="0.25">
      <c r="C24" s="35"/>
      <c r="D24" s="5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1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</vt:lpstr>
      <vt:lpstr>lumtax</vt:lpstr>
      <vt:lpstr>logtax</vt:lpstr>
      <vt:lpstr>trans</vt:lpstr>
      <vt:lpstr>lumberflow</vt:lpstr>
      <vt:lpstr>logflow</vt:lpstr>
      <vt:lpstr>adjust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lastPrinted>2013-02-18T16:38:01Z</cp:lastPrinted>
  <dcterms:created xsi:type="dcterms:W3CDTF">1996-10-14T23:33:28Z</dcterms:created>
  <dcterms:modified xsi:type="dcterms:W3CDTF">2013-05-11T22:18:15Z</dcterms:modified>
</cp:coreProperties>
</file>