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100" windowHeight="11115" activeTab="6"/>
  </bookViews>
  <sheets>
    <sheet name="Production" sheetId="1" r:id="rId1"/>
    <sheet name="Welfare" sheetId="2" r:id="rId2"/>
    <sheet name="Price" sheetId="3" r:id="rId3"/>
    <sheet name="LogFlow" sheetId="4" r:id="rId4"/>
    <sheet name="LumberFlow" sheetId="5" r:id="rId5"/>
    <sheet name="ANSWER" sheetId="6" r:id="rId6"/>
    <sheet name="Calculations" sheetId="7" r:id="rId7"/>
  </sheets>
  <definedNames/>
  <calcPr fullCalcOnLoad="1"/>
</workbook>
</file>

<file path=xl/sharedStrings.xml><?xml version="1.0" encoding="utf-8"?>
<sst xmlns="http://schemas.openxmlformats.org/spreadsheetml/2006/main" count="518" uniqueCount="90">
  <si>
    <t>aus</t>
  </si>
  <si>
    <t>bcc</t>
  </si>
  <si>
    <t>bci</t>
  </si>
  <si>
    <t>al</t>
  </si>
  <si>
    <t>ac</t>
  </si>
  <si>
    <t>roc</t>
  </si>
  <si>
    <t>chl</t>
  </si>
  <si>
    <t>chn</t>
  </si>
  <si>
    <t>fin</t>
  </si>
  <si>
    <t>jap</t>
  </si>
  <si>
    <t>nz</t>
  </si>
  <si>
    <t>rus</t>
  </si>
  <si>
    <t>swe</t>
  </si>
  <si>
    <t>usn</t>
  </si>
  <si>
    <t>uss</t>
  </si>
  <si>
    <t>usw</t>
  </si>
  <si>
    <t>rola</t>
  </si>
  <si>
    <t>ROE</t>
  </si>
  <si>
    <t>roa</t>
  </si>
  <si>
    <t>row</t>
  </si>
  <si>
    <t>2010</t>
  </si>
  <si>
    <t>Lumber Production</t>
  </si>
  <si>
    <t>Log Production</t>
  </si>
  <si>
    <t>Prices of Logs</t>
  </si>
  <si>
    <t>Shadow Prices of Logs</t>
  </si>
  <si>
    <t>Demand Prices of Lumber</t>
  </si>
  <si>
    <t>Supply Prices of Lumber</t>
  </si>
  <si>
    <t>Inter-regional Lumber Trade Flows</t>
  </si>
  <si>
    <t>Consumer Surplus Lumber</t>
  </si>
  <si>
    <t>Lumber Quasi-rent</t>
  </si>
  <si>
    <t>Log Quasi-rent</t>
  </si>
  <si>
    <t>Inter-regional Log Trade Flows</t>
  </si>
  <si>
    <t>Log scarcity rent</t>
  </si>
  <si>
    <t>RESULTS</t>
  </si>
  <si>
    <t>LUMBER</t>
  </si>
  <si>
    <t>LOG</t>
  </si>
  <si>
    <t>LOGS</t>
  </si>
  <si>
    <t>Country/Region</t>
  </si>
  <si>
    <t>CS</t>
  </si>
  <si>
    <t>PS</t>
  </si>
  <si>
    <t>QR</t>
  </si>
  <si>
    <t>TOTAL</t>
  </si>
  <si>
    <t>Production</t>
  </si>
  <si>
    <t>Demand Price</t>
  </si>
  <si>
    <t>Supply Price</t>
  </si>
  <si>
    <t>Australia</t>
  </si>
  <si>
    <t>BC Coast</t>
  </si>
  <si>
    <t>BC Interior</t>
  </si>
  <si>
    <t>Alberta</t>
  </si>
  <si>
    <t>Atlantic Canada</t>
  </si>
  <si>
    <t>Rest of Canada</t>
  </si>
  <si>
    <t>Chile</t>
  </si>
  <si>
    <t>China</t>
  </si>
  <si>
    <t>Finland</t>
  </si>
  <si>
    <t>Japan</t>
  </si>
  <si>
    <t>New Zealand</t>
  </si>
  <si>
    <t>Russia</t>
  </si>
  <si>
    <t>Sweden</t>
  </si>
  <si>
    <t>US North</t>
  </si>
  <si>
    <t>US South</t>
  </si>
  <si>
    <t>US West</t>
  </si>
  <si>
    <t>Rest of Latin America</t>
  </si>
  <si>
    <t>Rest of Europe</t>
  </si>
  <si>
    <t>Rest of Asia</t>
  </si>
  <si>
    <t>Rest of World</t>
  </si>
  <si>
    <t>Supply price</t>
  </si>
  <si>
    <t>Change in wellbeing</t>
  </si>
  <si>
    <t>Change in production</t>
  </si>
  <si>
    <t>Change in lumber prices</t>
  </si>
  <si>
    <t>Lumber consumers ($ mil)</t>
  </si>
  <si>
    <t>Lumber Consumption</t>
  </si>
  <si>
    <t>Consumption</t>
  </si>
  <si>
    <r>
      <t>Lumber production (m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</si>
  <si>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Log production (m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</si>
  <si>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Lumber consumption (m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</si>
  <si>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t>Lumber producers ($ mil)</t>
  </si>
  <si>
    <t>Scarcity Rent</t>
  </si>
  <si>
    <t>TOTAL Welfare</t>
  </si>
  <si>
    <t>Lumber scarcity rent ($ mil)</t>
  </si>
  <si>
    <t>Log producers ($ mil)</t>
  </si>
  <si>
    <t>Log market scarcity rent ($ mil)</t>
  </si>
  <si>
    <t>TOTAL Welfare ($ mil)</t>
  </si>
  <si>
    <t>COUNTERFACTUAL</t>
  </si>
  <si>
    <t>BASE CASE</t>
  </si>
  <si>
    <t>Lumber demand ($/m3)</t>
  </si>
  <si>
    <t>Lumber supply ($/m3)</t>
  </si>
  <si>
    <t>Log supply ($/m3)</t>
  </si>
  <si>
    <t>Log price</t>
  </si>
  <si>
    <t>Log Price</t>
  </si>
  <si>
    <t>DIFFERENCE: COUNTERFACTUAL MINUS BASE CASE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</si>
</sst>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  <numFmt numFmtId="167" formatCode="[$-409]dddd\,\ mmmm\ dd\,\ yyyy"/>
    <numFmt numFmtId="168" formatCode="[$-409]h:mm:ss\ AM/PM"/>
    <numFmt numFmtId="169" formatCode="#,##0.000"/>
    <numFmt numFmtId="170" formatCode="#,##0.0000"/>
    <numFmt numFmtId="171" formatCode="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#,##0.0_);\(#,##0.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165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2" fontId="48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170" fontId="49" fillId="0" borderId="0" xfId="0" applyNumberFormat="1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166" fontId="0" fillId="0" borderId="0" xfId="0" applyNumberFormat="1" applyAlignment="1">
      <alignment/>
    </xf>
    <xf numFmtId="0" fontId="45" fillId="0" borderId="0" xfId="0" applyFont="1" applyAlignment="1">
      <alignment/>
    </xf>
    <xf numFmtId="165" fontId="0" fillId="0" borderId="0" xfId="0" applyNumberFormat="1" applyAlignment="1">
      <alignment/>
    </xf>
    <xf numFmtId="0" fontId="51" fillId="0" borderId="0" xfId="0" applyFont="1" applyAlignment="1">
      <alignment/>
    </xf>
    <xf numFmtId="164" fontId="0" fillId="0" borderId="0" xfId="42" applyNumberFormat="1" applyFont="1" applyAlignment="1" quotePrefix="1">
      <alignment/>
    </xf>
    <xf numFmtId="164" fontId="0" fillId="0" borderId="0" xfId="42" applyNumberFormat="1" applyFont="1" applyAlignment="1">
      <alignment/>
    </xf>
    <xf numFmtId="4" fontId="0" fillId="0" borderId="0" xfId="42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Alignment="1" quotePrefix="1">
      <alignment horizontal="right"/>
    </xf>
    <xf numFmtId="177" fontId="0" fillId="0" borderId="0" xfId="42" applyNumberFormat="1" applyFont="1" applyAlignment="1">
      <alignment/>
    </xf>
    <xf numFmtId="165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3">
      <selection activeCell="B58" sqref="B58"/>
    </sheetView>
  </sheetViews>
  <sheetFormatPr defaultColWidth="9.140625" defaultRowHeight="15"/>
  <sheetData>
    <row r="1" ht="15">
      <c r="A1" t="s">
        <v>21</v>
      </c>
    </row>
    <row r="2" spans="2:12" ht="15"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2" ht="15">
      <c r="A3" s="1" t="s">
        <v>0</v>
      </c>
      <c r="B3">
        <v>4271.848183072564</v>
      </c>
    </row>
    <row r="4" spans="1:2" ht="15">
      <c r="A4" s="1" t="s">
        <v>1</v>
      </c>
      <c r="B4">
        <v>4339.916739236152</v>
      </c>
    </row>
    <row r="5" spans="1:2" ht="15">
      <c r="A5" s="1" t="s">
        <v>2</v>
      </c>
      <c r="B5">
        <v>15271.138111262413</v>
      </c>
    </row>
    <row r="6" spans="1:2" ht="15">
      <c r="A6" s="1" t="s">
        <v>3</v>
      </c>
      <c r="B6">
        <v>4269.8517355096765</v>
      </c>
    </row>
    <row r="7" spans="1:2" ht="15">
      <c r="A7" s="1" t="s">
        <v>4</v>
      </c>
      <c r="B7">
        <v>3328.2814171932955</v>
      </c>
    </row>
    <row r="8" spans="1:2" ht="15">
      <c r="A8" s="1" t="s">
        <v>5</v>
      </c>
      <c r="B8">
        <v>10010.351747980529</v>
      </c>
    </row>
    <row r="9" spans="1:2" ht="15">
      <c r="A9" s="1" t="s">
        <v>6</v>
      </c>
      <c r="B9">
        <v>5329.634955715682</v>
      </c>
    </row>
    <row r="10" spans="1:2" ht="15">
      <c r="A10" s="1" t="s">
        <v>7</v>
      </c>
      <c r="B10">
        <v>25748.771702288068</v>
      </c>
    </row>
    <row r="11" spans="1:2" ht="15">
      <c r="A11" s="1" t="s">
        <v>8</v>
      </c>
      <c r="B11">
        <v>8075.72847487412</v>
      </c>
    </row>
    <row r="12" spans="1:2" ht="15">
      <c r="A12" s="1" t="s">
        <v>9</v>
      </c>
      <c r="B12">
        <v>15812.115640291646</v>
      </c>
    </row>
    <row r="13" spans="1:2" ht="15">
      <c r="A13" s="1" t="s">
        <v>10</v>
      </c>
      <c r="B13">
        <v>3560.7002197637203</v>
      </c>
    </row>
    <row r="14" spans="1:2" ht="15">
      <c r="A14" s="1" t="s">
        <v>11</v>
      </c>
      <c r="B14">
        <v>20886.54996024766</v>
      </c>
    </row>
    <row r="15" spans="1:2" ht="15">
      <c r="A15" s="1" t="s">
        <v>12</v>
      </c>
      <c r="B15">
        <v>14964.512580637303</v>
      </c>
    </row>
    <row r="16" spans="1:2" ht="15">
      <c r="A16" s="1" t="s">
        <v>13</v>
      </c>
      <c r="B16">
        <v>4145.439107601072</v>
      </c>
    </row>
    <row r="17" spans="1:2" ht="15">
      <c r="A17" s="1" t="s">
        <v>14</v>
      </c>
      <c r="B17">
        <v>38698.80320197794</v>
      </c>
    </row>
    <row r="18" spans="1:2" ht="15">
      <c r="A18" s="1" t="s">
        <v>15</v>
      </c>
      <c r="B18">
        <v>17471.003732899433</v>
      </c>
    </row>
    <row r="19" spans="1:2" ht="15">
      <c r="A19" s="1" t="s">
        <v>16</v>
      </c>
      <c r="B19">
        <v>14904.80689272943</v>
      </c>
    </row>
    <row r="20" spans="1:2" ht="15">
      <c r="A20" s="1" t="s">
        <v>17</v>
      </c>
      <c r="B20">
        <v>63991.35317044108</v>
      </c>
    </row>
    <row r="21" spans="1:2" ht="15">
      <c r="A21" s="1" t="s">
        <v>18</v>
      </c>
      <c r="B21">
        <v>15933.963458700937</v>
      </c>
    </row>
    <row r="22" spans="1:2" ht="15">
      <c r="A22" s="1" t="s">
        <v>19</v>
      </c>
      <c r="B22">
        <v>23676.46089072644</v>
      </c>
    </row>
    <row r="23" ht="15">
      <c r="A23" t="s">
        <v>70</v>
      </c>
    </row>
    <row r="24" spans="2:12" ht="15">
      <c r="B24" s="1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ht="15">
      <c r="A25" s="1" t="s">
        <v>0</v>
      </c>
      <c r="B25">
        <v>5149.97928718326</v>
      </c>
    </row>
    <row r="26" spans="1:2" ht="15">
      <c r="A26" s="1" t="s">
        <v>1</v>
      </c>
      <c r="B26">
        <v>1829.0842372799639</v>
      </c>
    </row>
    <row r="27" spans="1:2" ht="15">
      <c r="A27" s="1" t="s">
        <v>2</v>
      </c>
      <c r="B27">
        <v>485.21961559753026</v>
      </c>
    </row>
    <row r="28" spans="1:2" ht="15">
      <c r="A28" s="1" t="s">
        <v>3</v>
      </c>
      <c r="B28">
        <v>1914.2322710473036</v>
      </c>
    </row>
    <row r="29" spans="1:2" ht="15">
      <c r="A29" s="1" t="s">
        <v>4</v>
      </c>
      <c r="B29">
        <v>1193.2260200971748</v>
      </c>
    </row>
    <row r="30" spans="1:2" ht="15">
      <c r="A30" s="1" t="s">
        <v>5</v>
      </c>
      <c r="B30">
        <v>12037.778072352656</v>
      </c>
    </row>
    <row r="31" spans="1:2" ht="15">
      <c r="A31" s="1" t="s">
        <v>6</v>
      </c>
      <c r="B31">
        <v>3756.0093273735433</v>
      </c>
    </row>
    <row r="32" spans="1:2" ht="15">
      <c r="A32" s="1" t="s">
        <v>7</v>
      </c>
      <c r="B32">
        <v>35238.43637874985</v>
      </c>
    </row>
    <row r="33" spans="1:2" ht="15">
      <c r="A33" s="1" t="s">
        <v>8</v>
      </c>
      <c r="B33">
        <v>4327.4751076121875</v>
      </c>
    </row>
    <row r="34" spans="1:2" ht="15">
      <c r="A34" s="1" t="s">
        <v>9</v>
      </c>
      <c r="B34">
        <v>21701.85197712149</v>
      </c>
    </row>
    <row r="35" spans="1:2" ht="15">
      <c r="A35" s="1" t="s">
        <v>10</v>
      </c>
      <c r="B35">
        <v>1712.9815589636257</v>
      </c>
    </row>
    <row r="36" spans="1:2" ht="15">
      <c r="A36" s="1" t="s">
        <v>11</v>
      </c>
      <c r="B36">
        <v>11266.92211587209</v>
      </c>
    </row>
    <row r="37" spans="1:2" ht="15">
      <c r="A37" s="1" t="s">
        <v>12</v>
      </c>
      <c r="B37">
        <v>5612.9137859316315</v>
      </c>
    </row>
    <row r="38" spans="1:2" ht="15">
      <c r="A38" s="1" t="s">
        <v>13</v>
      </c>
      <c r="B38">
        <v>31015.671432379142</v>
      </c>
    </row>
    <row r="39" spans="1:2" ht="15">
      <c r="A39" s="1" t="s">
        <v>14</v>
      </c>
      <c r="B39">
        <v>24460.683224895893</v>
      </c>
    </row>
    <row r="40" spans="1:2" ht="15">
      <c r="A40" s="1" t="s">
        <v>15</v>
      </c>
      <c r="B40">
        <v>15894.631929563255</v>
      </c>
    </row>
    <row r="41" spans="1:2" ht="15">
      <c r="A41" s="1" t="s">
        <v>16</v>
      </c>
      <c r="B41">
        <v>15067.024893612324</v>
      </c>
    </row>
    <row r="42" spans="1:2" ht="15">
      <c r="A42" s="1" t="s">
        <v>17</v>
      </c>
      <c r="B42">
        <v>76772.74020299001</v>
      </c>
    </row>
    <row r="43" spans="1:2" ht="15">
      <c r="A43" s="1" t="s">
        <v>18</v>
      </c>
      <c r="B43">
        <v>16325.177333654627</v>
      </c>
    </row>
    <row r="44" spans="1:2" ht="15">
      <c r="A44" s="1" t="s">
        <v>19</v>
      </c>
      <c r="B44">
        <v>28929.193150871615</v>
      </c>
    </row>
    <row r="45" ht="15">
      <c r="A45" t="s">
        <v>22</v>
      </c>
    </row>
    <row r="46" spans="2:12" ht="15">
      <c r="B46" s="1" t="s">
        <v>20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2" ht="15">
      <c r="A47" s="1" t="s">
        <v>0</v>
      </c>
      <c r="B47">
        <v>14570.490000000005</v>
      </c>
    </row>
    <row r="48" spans="1:2" ht="15">
      <c r="A48" s="1" t="s">
        <v>1</v>
      </c>
      <c r="B48">
        <v>15469.964999999998</v>
      </c>
    </row>
    <row r="49" spans="1:2" ht="15">
      <c r="A49" s="1" t="s">
        <v>2</v>
      </c>
      <c r="B49">
        <v>41724.42106902296</v>
      </c>
    </row>
    <row r="50" spans="1:2" ht="15">
      <c r="A50" s="1" t="s">
        <v>3</v>
      </c>
      <c r="B50">
        <v>13735.979482084174</v>
      </c>
    </row>
    <row r="51" spans="1:2" ht="15">
      <c r="A51" s="1" t="s">
        <v>4</v>
      </c>
      <c r="B51">
        <v>11207.994505934392</v>
      </c>
    </row>
    <row r="52" spans="1:2" ht="15">
      <c r="A52" s="1" t="s">
        <v>5</v>
      </c>
      <c r="B52">
        <v>27482.973308697932</v>
      </c>
    </row>
    <row r="53" spans="1:2" ht="15">
      <c r="A53" s="1" t="s">
        <v>6</v>
      </c>
      <c r="B53">
        <v>23452.620705000016</v>
      </c>
    </row>
    <row r="54" spans="1:2" ht="15">
      <c r="A54" s="1" t="s">
        <v>7</v>
      </c>
      <c r="B54">
        <v>65741.85389999999</v>
      </c>
    </row>
    <row r="55" spans="1:2" ht="15">
      <c r="A55" s="1" t="s">
        <v>8</v>
      </c>
      <c r="B55">
        <v>38792.401020000005</v>
      </c>
    </row>
    <row r="56" spans="1:2" ht="15">
      <c r="A56" s="1" t="s">
        <v>9</v>
      </c>
      <c r="B56">
        <v>14823.690704999999</v>
      </c>
    </row>
    <row r="57" spans="1:2" ht="15">
      <c r="A57" s="1" t="s">
        <v>10</v>
      </c>
      <c r="B57">
        <v>21271.219446418407</v>
      </c>
    </row>
    <row r="58" spans="1:2" ht="15">
      <c r="A58" s="1" t="s">
        <v>11</v>
      </c>
      <c r="B58">
        <v>88374.46721273448</v>
      </c>
    </row>
    <row r="59" spans="1:2" ht="15">
      <c r="A59" s="1" t="s">
        <v>12</v>
      </c>
      <c r="B59">
        <v>56334.6456185878</v>
      </c>
    </row>
    <row r="60" spans="1:2" ht="15">
      <c r="A60" s="1" t="s">
        <v>13</v>
      </c>
      <c r="B60">
        <v>14362.92954147284</v>
      </c>
    </row>
    <row r="61" spans="1:2" ht="15">
      <c r="A61" s="1" t="s">
        <v>14</v>
      </c>
      <c r="B61">
        <v>127525.83560630657</v>
      </c>
    </row>
    <row r="62" spans="1:2" ht="15">
      <c r="A62" s="1" t="s">
        <v>15</v>
      </c>
      <c r="B62">
        <v>57959.99999999999</v>
      </c>
    </row>
    <row r="63" spans="1:2" ht="15">
      <c r="A63" s="1" t="s">
        <v>16</v>
      </c>
      <c r="B63">
        <v>51325.328</v>
      </c>
    </row>
    <row r="64" spans="1:2" ht="15">
      <c r="A64" s="1" t="s">
        <v>17</v>
      </c>
      <c r="B64">
        <v>181710.206</v>
      </c>
    </row>
    <row r="65" spans="1:2" ht="15">
      <c r="A65" s="1" t="s">
        <v>18</v>
      </c>
      <c r="B65">
        <v>8006.722439999996</v>
      </c>
    </row>
    <row r="66" spans="1:2" ht="15">
      <c r="A66" s="1" t="s">
        <v>19</v>
      </c>
      <c r="B66">
        <v>27387.674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H15" sqref="H15"/>
    </sheetView>
  </sheetViews>
  <sheetFormatPr defaultColWidth="9.140625" defaultRowHeight="15"/>
  <sheetData>
    <row r="1" spans="1:7" ht="15">
      <c r="A1" t="s">
        <v>28</v>
      </c>
      <c r="C1" t="s">
        <v>29</v>
      </c>
      <c r="E1" t="s">
        <v>30</v>
      </c>
      <c r="G1" t="s">
        <v>32</v>
      </c>
    </row>
    <row r="2" spans="1:28" ht="15">
      <c r="A2" s="1" t="s">
        <v>0</v>
      </c>
      <c r="B2" s="1">
        <v>3621885.938841206</v>
      </c>
      <c r="C2" s="1" t="s">
        <v>0</v>
      </c>
      <c r="D2" s="1">
        <v>396474.16549697355</v>
      </c>
      <c r="E2" s="1" t="s">
        <v>0</v>
      </c>
      <c r="F2" s="1">
        <v>1025033.9714999992</v>
      </c>
      <c r="G2" s="1" t="s">
        <v>0</v>
      </c>
      <c r="H2" s="1">
        <v>3.0282308715572087E-05</v>
      </c>
      <c r="I2" s="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0" ht="15">
      <c r="A3" s="1" t="s">
        <v>1</v>
      </c>
      <c r="B3">
        <v>1162646.70755333</v>
      </c>
      <c r="C3" s="1" t="s">
        <v>1</v>
      </c>
      <c r="D3">
        <v>368269.41710943653</v>
      </c>
      <c r="E3" s="1" t="s">
        <v>1</v>
      </c>
      <c r="F3">
        <v>831781.343137501</v>
      </c>
      <c r="G3" s="1" t="s">
        <v>1</v>
      </c>
      <c r="H3">
        <v>0.00010745017163396318</v>
      </c>
      <c r="I3" s="1"/>
      <c r="J3" s="7"/>
    </row>
    <row r="4" spans="1:10" ht="15">
      <c r="A4" s="1" t="s">
        <v>2</v>
      </c>
      <c r="B4">
        <v>294387.3874355403</v>
      </c>
      <c r="C4" s="1" t="s">
        <v>2</v>
      </c>
      <c r="D4">
        <v>1234543.4977757453</v>
      </c>
      <c r="E4" s="1" t="s">
        <v>2</v>
      </c>
      <c r="F4">
        <v>1962366.9574715756</v>
      </c>
      <c r="G4" s="1"/>
      <c r="H4">
        <v>0</v>
      </c>
      <c r="I4" s="1"/>
      <c r="J4" s="7"/>
    </row>
    <row r="5" spans="1:22" ht="15">
      <c r="A5" s="1" t="s">
        <v>3</v>
      </c>
      <c r="B5" s="1">
        <v>1167376.0042264126</v>
      </c>
      <c r="C5" s="1" t="s">
        <v>3</v>
      </c>
      <c r="D5" s="1">
        <v>346170.1878084595</v>
      </c>
      <c r="E5" s="1" t="s">
        <v>3</v>
      </c>
      <c r="F5" s="1">
        <v>704037.6283542244</v>
      </c>
      <c r="G5" s="1" t="s">
        <v>3</v>
      </c>
      <c r="H5">
        <v>1.0628703585571653E-05</v>
      </c>
      <c r="I5" s="1"/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10" ht="15">
      <c r="A6" s="1" t="s">
        <v>4</v>
      </c>
      <c r="B6">
        <v>797053.4862315751</v>
      </c>
      <c r="C6" s="1" t="s">
        <v>4</v>
      </c>
      <c r="D6">
        <v>317464.69980132533</v>
      </c>
      <c r="E6" s="1" t="s">
        <v>4</v>
      </c>
      <c r="F6">
        <v>704002.1549040047</v>
      </c>
      <c r="G6" s="1" t="s">
        <v>4</v>
      </c>
      <c r="H6">
        <v>1.2372739795362158E-05</v>
      </c>
      <c r="I6" s="1"/>
      <c r="J6" s="7"/>
    </row>
    <row r="7" spans="1:10" ht="15">
      <c r="A7" s="1" t="s">
        <v>5</v>
      </c>
      <c r="B7">
        <v>8444806.12525775</v>
      </c>
      <c r="C7" s="1" t="s">
        <v>5</v>
      </c>
      <c r="D7">
        <v>979852.9360006804</v>
      </c>
      <c r="E7" s="1" t="s">
        <v>5</v>
      </c>
      <c r="F7">
        <v>1933427.172266897</v>
      </c>
      <c r="G7" s="1" t="s">
        <v>5</v>
      </c>
      <c r="H7">
        <v>3.033902964275716E-05</v>
      </c>
      <c r="I7" s="1"/>
      <c r="J7" s="7"/>
    </row>
    <row r="8" spans="1:20" ht="15">
      <c r="A8" s="1" t="s">
        <v>6</v>
      </c>
      <c r="B8" s="1">
        <v>1877115.6953230824</v>
      </c>
      <c r="C8" s="1" t="s">
        <v>6</v>
      </c>
      <c r="D8" s="1">
        <v>443317.7197654483</v>
      </c>
      <c r="E8" s="1" t="s">
        <v>6</v>
      </c>
      <c r="F8" s="1">
        <v>1316378.0107061225</v>
      </c>
      <c r="G8" s="1" t="s">
        <v>6</v>
      </c>
      <c r="H8">
        <v>-4.835208095616815E-06</v>
      </c>
      <c r="I8" s="1"/>
      <c r="J8" s="2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10" ht="15">
      <c r="A9" s="1" t="s">
        <v>7</v>
      </c>
      <c r="B9">
        <v>21293138.495737325</v>
      </c>
      <c r="C9" s="1" t="s">
        <v>7</v>
      </c>
      <c r="D9">
        <v>3170548.408365252</v>
      </c>
      <c r="E9" s="1" t="s">
        <v>7</v>
      </c>
      <c r="F9">
        <v>7102585.540721239</v>
      </c>
      <c r="G9" s="1" t="s">
        <v>7</v>
      </c>
      <c r="H9">
        <v>-3.0363235165275633E-05</v>
      </c>
      <c r="I9" s="1"/>
      <c r="J9" s="7"/>
    </row>
    <row r="10" spans="1:10" ht="15">
      <c r="A10" s="1" t="s">
        <v>8</v>
      </c>
      <c r="B10">
        <v>3068141.049363293</v>
      </c>
      <c r="C10" s="1" t="s">
        <v>8</v>
      </c>
      <c r="D10">
        <v>705897.9508429437</v>
      </c>
      <c r="E10" s="1" t="s">
        <v>8</v>
      </c>
      <c r="F10">
        <v>2729045.411757001</v>
      </c>
      <c r="G10" s="1" t="s">
        <v>8</v>
      </c>
      <c r="H10">
        <v>4.289036449706538E-05</v>
      </c>
      <c r="I10" s="1"/>
      <c r="J10" s="7"/>
    </row>
    <row r="11" spans="1:10" ht="15">
      <c r="A11" s="1" t="s">
        <v>9</v>
      </c>
      <c r="B11">
        <v>21978355.995237797</v>
      </c>
      <c r="C11" s="1" t="s">
        <v>9</v>
      </c>
      <c r="D11">
        <v>2377888.6852467647</v>
      </c>
      <c r="E11" s="1" t="s">
        <v>9</v>
      </c>
      <c r="F11">
        <v>1713248.0532303774</v>
      </c>
      <c r="G11" s="1" t="s">
        <v>9</v>
      </c>
      <c r="H11">
        <v>1.638964025973585E-05</v>
      </c>
      <c r="I11" s="1"/>
      <c r="J11" s="7"/>
    </row>
    <row r="12" spans="1:10" ht="15">
      <c r="A12" s="1" t="s">
        <v>10</v>
      </c>
      <c r="B12">
        <v>1129910.1273104947</v>
      </c>
      <c r="C12" s="1" t="s">
        <v>10</v>
      </c>
      <c r="D12">
        <v>293945.65471655363</v>
      </c>
      <c r="E12" s="1" t="s">
        <v>10</v>
      </c>
      <c r="F12">
        <v>1221590.6646908934</v>
      </c>
      <c r="G12" s="1"/>
      <c r="H12">
        <v>0</v>
      </c>
      <c r="I12" s="1"/>
      <c r="J12" s="7"/>
    </row>
    <row r="13" spans="1:10" ht="15">
      <c r="A13" s="1" t="s">
        <v>11</v>
      </c>
      <c r="B13">
        <v>8462438.329411527</v>
      </c>
      <c r="C13" s="1" t="s">
        <v>11</v>
      </c>
      <c r="D13">
        <v>1765998.2589528305</v>
      </c>
      <c r="E13" s="1" t="s">
        <v>11</v>
      </c>
      <c r="F13">
        <v>4102870.3172930935</v>
      </c>
      <c r="G13" s="1"/>
      <c r="H13">
        <v>0</v>
      </c>
      <c r="I13" s="1"/>
      <c r="J13" s="7"/>
    </row>
    <row r="14" spans="1:10" ht="15">
      <c r="A14" s="1" t="s">
        <v>12</v>
      </c>
      <c r="B14">
        <v>4346642.726521354</v>
      </c>
      <c r="C14" s="1" t="s">
        <v>12</v>
      </c>
      <c r="D14">
        <v>1419229.67627494</v>
      </c>
      <c r="E14" s="1" t="s">
        <v>12</v>
      </c>
      <c r="F14">
        <v>3610872.1601134017</v>
      </c>
      <c r="G14" s="1"/>
      <c r="H14">
        <v>0</v>
      </c>
      <c r="I14" s="1"/>
      <c r="J14" s="7"/>
    </row>
    <row r="15" spans="1:10" ht="15">
      <c r="A15" s="1" t="s">
        <v>13</v>
      </c>
      <c r="B15">
        <v>21929255.40882897</v>
      </c>
      <c r="C15" s="1" t="s">
        <v>13</v>
      </c>
      <c r="D15">
        <v>416135.62068831985</v>
      </c>
      <c r="E15" s="1" t="s">
        <v>13</v>
      </c>
      <c r="F15">
        <v>1055901.5374385307</v>
      </c>
      <c r="G15" s="1" t="s">
        <v>13</v>
      </c>
      <c r="H15">
        <v>9.334029667884268E-07</v>
      </c>
      <c r="I15" s="1"/>
      <c r="J15" s="7"/>
    </row>
    <row r="16" spans="1:10" ht="15">
      <c r="A16" s="1" t="s">
        <v>14</v>
      </c>
      <c r="B16">
        <v>14686127.798978347</v>
      </c>
      <c r="C16" s="1" t="s">
        <v>14</v>
      </c>
      <c r="D16">
        <v>3304257.3101947783</v>
      </c>
      <c r="E16" s="1" t="s">
        <v>14</v>
      </c>
      <c r="F16">
        <v>7013902.533395262</v>
      </c>
      <c r="G16" s="1"/>
      <c r="H16">
        <v>0</v>
      </c>
      <c r="I16" s="1"/>
      <c r="J16" s="7"/>
    </row>
    <row r="17" spans="1:10" ht="15">
      <c r="A17" s="1" t="s">
        <v>15</v>
      </c>
      <c r="B17">
        <v>10511176.203355888</v>
      </c>
      <c r="C17" s="1" t="s">
        <v>15</v>
      </c>
      <c r="D17">
        <v>1640247.1258000722</v>
      </c>
      <c r="E17" s="1" t="s">
        <v>15</v>
      </c>
      <c r="F17">
        <v>3999240.0000000023</v>
      </c>
      <c r="G17" s="1"/>
      <c r="H17">
        <v>0</v>
      </c>
      <c r="I17" s="1"/>
      <c r="J17" s="7"/>
    </row>
    <row r="18" spans="1:10" ht="15">
      <c r="A18" s="1" t="s">
        <v>16</v>
      </c>
      <c r="B18">
        <v>2714350.8627713337</v>
      </c>
      <c r="C18" s="1" t="s">
        <v>16</v>
      </c>
      <c r="D18">
        <v>1347155.5814387833</v>
      </c>
      <c r="E18" s="1" t="s">
        <v>16</v>
      </c>
      <c r="F18">
        <v>3841914.184253116</v>
      </c>
      <c r="G18" s="1"/>
      <c r="H18">
        <v>0</v>
      </c>
      <c r="I18" s="1"/>
      <c r="J18" s="7"/>
    </row>
    <row r="19" spans="1:10" ht="15">
      <c r="A19" s="1" t="s">
        <v>17</v>
      </c>
      <c r="B19">
        <v>61874188.72250835</v>
      </c>
      <c r="C19" s="1" t="s">
        <v>17</v>
      </c>
      <c r="D19">
        <v>8023489.683552801</v>
      </c>
      <c r="E19" s="1" t="s">
        <v>17</v>
      </c>
      <c r="F19">
        <v>20759949.28286969</v>
      </c>
      <c r="G19" s="1"/>
      <c r="H19">
        <v>0</v>
      </c>
      <c r="I19" s="1"/>
      <c r="J19" s="7"/>
    </row>
    <row r="20" spans="1:10" ht="15">
      <c r="A20" s="1" t="s">
        <v>18</v>
      </c>
      <c r="B20">
        <v>8891147.66789081</v>
      </c>
      <c r="C20" s="1" t="s">
        <v>18</v>
      </c>
      <c r="D20">
        <v>1679184.2983395623</v>
      </c>
      <c r="E20" s="1" t="s">
        <v>18</v>
      </c>
      <c r="F20">
        <v>744324.9348284997</v>
      </c>
      <c r="G20" s="1" t="s">
        <v>18</v>
      </c>
      <c r="H20">
        <v>-1.8814014778168977E-05</v>
      </c>
      <c r="I20" s="1"/>
      <c r="J20" s="7"/>
    </row>
    <row r="21" spans="1:9" ht="15">
      <c r="A21" s="1" t="s">
        <v>19</v>
      </c>
      <c r="B21">
        <v>15024840.242095532</v>
      </c>
      <c r="C21" s="1" t="s">
        <v>19</v>
      </c>
      <c r="D21">
        <v>2412251.741795034</v>
      </c>
      <c r="E21" s="1" t="s">
        <v>19</v>
      </c>
      <c r="F21">
        <v>2259483.1049999995</v>
      </c>
      <c r="G21" s="1"/>
      <c r="H21">
        <v>0</v>
      </c>
      <c r="I21" s="1"/>
    </row>
    <row r="22" spans="1:3" ht="15">
      <c r="A22" s="1"/>
      <c r="C22" s="1"/>
    </row>
    <row r="23" spans="1:3" ht="15">
      <c r="A23" s="1"/>
      <c r="C23" s="1"/>
    </row>
    <row r="24" spans="1:3" ht="15">
      <c r="A24" s="1"/>
      <c r="C24" s="1"/>
    </row>
    <row r="25" ht="15">
      <c r="A25" s="1"/>
    </row>
    <row r="26" ht="15">
      <c r="A26" s="1"/>
    </row>
    <row r="27" ht="15">
      <c r="A27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33">
      <selection activeCell="B40" sqref="B40"/>
    </sheetView>
  </sheetViews>
  <sheetFormatPr defaultColWidth="9.140625" defaultRowHeight="15"/>
  <sheetData>
    <row r="1" ht="15">
      <c r="A1" t="s">
        <v>23</v>
      </c>
    </row>
    <row r="2" spans="2:12" ht="15"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2" ht="15">
      <c r="A3" s="1" t="s">
        <v>0</v>
      </c>
      <c r="B3">
        <v>140.70000000000005</v>
      </c>
    </row>
    <row r="4" spans="1:2" ht="15">
      <c r="A4" s="1" t="s">
        <v>1</v>
      </c>
      <c r="B4">
        <v>107.53499999999998</v>
      </c>
    </row>
    <row r="5" spans="1:2" ht="15">
      <c r="A5" s="1" t="s">
        <v>2</v>
      </c>
      <c r="B5">
        <v>94.06323238016006</v>
      </c>
    </row>
    <row r="6" spans="1:2" ht="15">
      <c r="A6" s="1" t="s">
        <v>3</v>
      </c>
      <c r="B6">
        <v>102.51</v>
      </c>
    </row>
    <row r="7" spans="1:2" ht="15">
      <c r="A7" s="1" t="s">
        <v>4</v>
      </c>
      <c r="B7">
        <v>125.625</v>
      </c>
    </row>
    <row r="8" spans="1:2" ht="15">
      <c r="A8" s="1" t="s">
        <v>5</v>
      </c>
      <c r="B8">
        <v>140.70000000000002</v>
      </c>
    </row>
    <row r="9" spans="1:2" ht="15">
      <c r="A9" s="1" t="s">
        <v>6</v>
      </c>
      <c r="B9">
        <v>112.25850000000007</v>
      </c>
    </row>
    <row r="10" spans="1:2" ht="15">
      <c r="A10" s="1" t="s">
        <v>7</v>
      </c>
      <c r="B10">
        <v>216.075</v>
      </c>
    </row>
    <row r="11" spans="1:2" ht="15">
      <c r="A11" s="1" t="s">
        <v>8</v>
      </c>
      <c r="B11">
        <v>140.70000000000005</v>
      </c>
    </row>
    <row r="12" spans="1:2" ht="15">
      <c r="A12" s="1" t="s">
        <v>9</v>
      </c>
      <c r="B12">
        <v>231.14999999999998</v>
      </c>
    </row>
    <row r="13" spans="1:2" ht="15">
      <c r="A13" s="1" t="s">
        <v>10</v>
      </c>
      <c r="B13">
        <v>114.85854562951101</v>
      </c>
    </row>
    <row r="14" spans="1:2" ht="15">
      <c r="A14" s="1" t="s">
        <v>11</v>
      </c>
      <c r="B14">
        <v>92.85193895238284</v>
      </c>
    </row>
    <row r="15" spans="1:2" ht="15">
      <c r="A15" s="1" t="s">
        <v>12</v>
      </c>
      <c r="B15">
        <v>128.1936584659009</v>
      </c>
    </row>
    <row r="16" spans="1:2" ht="15">
      <c r="A16" s="1" t="s">
        <v>13</v>
      </c>
      <c r="B16">
        <v>147.03149999999997</v>
      </c>
    </row>
    <row r="17" spans="1:2" ht="15">
      <c r="A17" s="1" t="s">
        <v>14</v>
      </c>
      <c r="B17">
        <v>109.99971103970404</v>
      </c>
    </row>
    <row r="18" spans="1:2" ht="15">
      <c r="A18" s="1" t="s">
        <v>15</v>
      </c>
      <c r="B18">
        <v>137.99999999999997</v>
      </c>
    </row>
    <row r="19" spans="1:2" ht="15">
      <c r="A19" s="1" t="s">
        <v>16</v>
      </c>
      <c r="B19">
        <v>149.70831493772874</v>
      </c>
    </row>
    <row r="20" spans="1:2" ht="15">
      <c r="A20" s="1" t="s">
        <v>17</v>
      </c>
      <c r="B20">
        <v>228.495137833586</v>
      </c>
    </row>
    <row r="21" spans="1:2" ht="15">
      <c r="A21" s="1" t="s">
        <v>18</v>
      </c>
      <c r="B21">
        <v>185.9249999999999</v>
      </c>
    </row>
    <row r="22" spans="1:2" ht="15">
      <c r="A22" s="1" t="s">
        <v>19</v>
      </c>
      <c r="B22">
        <v>165</v>
      </c>
    </row>
    <row r="24" ht="15">
      <c r="A24" t="s">
        <v>24</v>
      </c>
    </row>
    <row r="25" spans="2:12" ht="15">
      <c r="B25" s="1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2" ht="15">
      <c r="A26" s="1" t="s">
        <v>0</v>
      </c>
      <c r="B26">
        <v>2.078331525952255E-06</v>
      </c>
    </row>
    <row r="27" spans="1:2" ht="15">
      <c r="A27" s="1" t="s">
        <v>1</v>
      </c>
      <c r="B27">
        <v>6.94572816641558E-06</v>
      </c>
    </row>
    <row r="28" spans="1:2" ht="15">
      <c r="A28" s="1"/>
      <c r="B28">
        <v>0</v>
      </c>
    </row>
    <row r="29" spans="1:2" ht="15">
      <c r="A29" s="1" t="s">
        <v>3</v>
      </c>
      <c r="B29">
        <v>7.737856335206864E-07</v>
      </c>
    </row>
    <row r="30" spans="1:2" ht="15">
      <c r="A30" s="1" t="s">
        <v>4</v>
      </c>
      <c r="B30">
        <v>1.1039209368644014E-06</v>
      </c>
    </row>
    <row r="31" spans="1:2" ht="15">
      <c r="A31" s="1" t="s">
        <v>5</v>
      </c>
      <c r="B31">
        <v>1.1039209368644014E-06</v>
      </c>
    </row>
    <row r="32" spans="1:2" ht="15">
      <c r="A32" s="1" t="s">
        <v>6</v>
      </c>
      <c r="B32">
        <v>-2.0616920200248516E-07</v>
      </c>
    </row>
    <row r="33" spans="1:2" ht="15">
      <c r="A33" s="1" t="s">
        <v>7</v>
      </c>
      <c r="B33">
        <v>-4.618554750746942E-07</v>
      </c>
    </row>
    <row r="34" spans="1:2" ht="15">
      <c r="A34" s="1" t="s">
        <v>8</v>
      </c>
      <c r="B34">
        <v>1.1056383046502486E-06</v>
      </c>
    </row>
    <row r="35" spans="1:2" ht="15">
      <c r="A35" s="1" t="s">
        <v>9</v>
      </c>
      <c r="B35">
        <v>1.1056383046502486E-06</v>
      </c>
    </row>
    <row r="36" spans="1:2" ht="15">
      <c r="A36" s="1"/>
      <c r="B36">
        <v>0</v>
      </c>
    </row>
    <row r="37" spans="1:2" ht="15">
      <c r="A37" s="1"/>
      <c r="B37">
        <v>0</v>
      </c>
    </row>
    <row r="38" spans="1:2" ht="15">
      <c r="A38" s="1"/>
      <c r="B38">
        <v>0</v>
      </c>
    </row>
    <row r="39" spans="1:2" ht="15">
      <c r="A39" s="1" t="s">
        <v>13</v>
      </c>
      <c r="B39">
        <v>6.498694880408857E-08</v>
      </c>
    </row>
    <row r="40" spans="1:2" ht="15">
      <c r="A40" s="1"/>
      <c r="B40">
        <v>0</v>
      </c>
    </row>
    <row r="41" spans="1:2" ht="15">
      <c r="A41" s="1"/>
      <c r="B41">
        <v>0</v>
      </c>
    </row>
    <row r="42" spans="1:2" ht="15">
      <c r="A42" s="1"/>
      <c r="B42">
        <v>0</v>
      </c>
    </row>
    <row r="43" spans="1:2" ht="15">
      <c r="A43" s="1"/>
      <c r="B43">
        <v>0</v>
      </c>
    </row>
    <row r="44" spans="1:2" ht="15">
      <c r="A44" s="1" t="s">
        <v>18</v>
      </c>
      <c r="B44">
        <v>-2.349777317642222E-06</v>
      </c>
    </row>
    <row r="45" spans="1:2" ht="15">
      <c r="A45" s="1"/>
      <c r="B45">
        <v>0</v>
      </c>
    </row>
    <row r="47" ht="15">
      <c r="A47" t="s">
        <v>25</v>
      </c>
    </row>
    <row r="48" spans="2:12" ht="15">
      <c r="B48" s="1" t="s">
        <v>20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2" ht="15">
      <c r="A49" s="1" t="s">
        <v>0</v>
      </c>
      <c r="B49">
        <v>231.74094678245484</v>
      </c>
    </row>
    <row r="50" spans="1:2" ht="15">
      <c r="A50" s="1" t="s">
        <v>1</v>
      </c>
      <c r="B50">
        <v>210.09693658442492</v>
      </c>
    </row>
    <row r="51" spans="1:2" ht="15">
      <c r="A51" s="1" t="s">
        <v>2</v>
      </c>
      <c r="B51">
        <v>200.83792260021553</v>
      </c>
    </row>
    <row r="52" spans="1:2" ht="15">
      <c r="A52" s="1" t="s">
        <v>3</v>
      </c>
      <c r="B52">
        <v>201.83969512418517</v>
      </c>
    </row>
    <row r="53" spans="1:2" ht="15">
      <c r="A53" s="1" t="s">
        <v>4</v>
      </c>
      <c r="B53">
        <v>220.4451358730132</v>
      </c>
    </row>
    <row r="54" spans="1:2" ht="15">
      <c r="A54" s="1" t="s">
        <v>5</v>
      </c>
      <c r="B54">
        <v>231.17892070662742</v>
      </c>
    </row>
    <row r="55" spans="1:2" ht="15">
      <c r="A55" s="1" t="s">
        <v>6</v>
      </c>
      <c r="B55">
        <v>216.87979460670275</v>
      </c>
    </row>
    <row r="56" spans="1:2" ht="15">
      <c r="A56" s="1" t="s">
        <v>7</v>
      </c>
      <c r="B56">
        <v>260.7679317783199</v>
      </c>
    </row>
    <row r="57" spans="1:2" ht="15">
      <c r="A57" s="1" t="s">
        <v>8</v>
      </c>
      <c r="B57">
        <v>233.56793282816793</v>
      </c>
    </row>
    <row r="58" spans="1:2" ht="15">
      <c r="A58" s="1" t="s">
        <v>9</v>
      </c>
      <c r="B58">
        <v>330.7679334549173</v>
      </c>
    </row>
    <row r="59" spans="1:2" ht="15">
      <c r="A59" s="1" t="s">
        <v>10</v>
      </c>
      <c r="B59">
        <v>217.7679027273322</v>
      </c>
    </row>
    <row r="60" spans="1:2" ht="15">
      <c r="A60" s="1" t="s">
        <v>11</v>
      </c>
      <c r="B60">
        <v>216.8797959166586</v>
      </c>
    </row>
    <row r="61" spans="1:2" ht="15">
      <c r="A61" s="1" t="s">
        <v>12</v>
      </c>
      <c r="B61">
        <v>254.49893377655815</v>
      </c>
    </row>
    <row r="62" spans="1:2" ht="15">
      <c r="A62" s="1" t="s">
        <v>13</v>
      </c>
      <c r="B62">
        <v>232.94293631726504</v>
      </c>
    </row>
    <row r="63" spans="1:2" ht="15">
      <c r="A63" s="1" t="s">
        <v>14</v>
      </c>
      <c r="B63">
        <v>198.81792987687933</v>
      </c>
    </row>
    <row r="64" spans="1:2" ht="15">
      <c r="A64" s="1" t="s">
        <v>15</v>
      </c>
      <c r="B64">
        <v>218.30793996413774</v>
      </c>
    </row>
    <row r="65" spans="1:2" ht="15">
      <c r="A65" s="1" t="s">
        <v>16</v>
      </c>
      <c r="B65">
        <v>210.76793376243236</v>
      </c>
    </row>
    <row r="66" spans="1:2" ht="15">
      <c r="A66" s="1" t="s">
        <v>17</v>
      </c>
      <c r="B66">
        <v>280.7679319638985</v>
      </c>
    </row>
    <row r="67" spans="1:2" ht="15">
      <c r="A67" s="1" t="s">
        <v>18</v>
      </c>
      <c r="B67">
        <v>235.72293362449366</v>
      </c>
    </row>
    <row r="68" spans="1:2" ht="15">
      <c r="A68" s="1" t="s">
        <v>19</v>
      </c>
      <c r="B68">
        <v>214.66793694259425</v>
      </c>
    </row>
    <row r="70" ht="15">
      <c r="A70" t="s">
        <v>26</v>
      </c>
    </row>
    <row r="71" spans="2:12" ht="15">
      <c r="B71" s="1" t="s">
        <v>20</v>
      </c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2" ht="15">
      <c r="A72" s="1" t="s">
        <v>0</v>
      </c>
      <c r="B72">
        <v>185.62184258702098</v>
      </c>
    </row>
    <row r="73" spans="1:2" ht="15">
      <c r="A73" s="1" t="s">
        <v>1</v>
      </c>
      <c r="B73">
        <v>169.7126646601307</v>
      </c>
    </row>
    <row r="74" spans="1:2" ht="15">
      <c r="A74" s="1" t="s">
        <v>2</v>
      </c>
      <c r="B74">
        <v>161.68323392547592</v>
      </c>
    </row>
    <row r="75" spans="1:2" ht="15">
      <c r="A75" s="1" t="s">
        <v>3</v>
      </c>
      <c r="B75">
        <v>162.14623328935718</v>
      </c>
    </row>
    <row r="76" spans="1:2" ht="15">
      <c r="A76" s="1" t="s">
        <v>4</v>
      </c>
      <c r="B76">
        <v>190.76794297583135</v>
      </c>
    </row>
    <row r="77" spans="1:2" ht="15">
      <c r="A77" s="1" t="s">
        <v>5</v>
      </c>
      <c r="B77">
        <v>195.7679331694522</v>
      </c>
    </row>
    <row r="78" spans="1:2" ht="15">
      <c r="A78" s="1" t="s">
        <v>6</v>
      </c>
      <c r="B78">
        <v>166.35950621346754</v>
      </c>
    </row>
    <row r="79" spans="1:2" ht="15">
      <c r="A79" s="1" t="s">
        <v>7</v>
      </c>
      <c r="B79">
        <v>246.2679342551721</v>
      </c>
    </row>
    <row r="80" spans="1:2" ht="15">
      <c r="A80" s="1" t="s">
        <v>8</v>
      </c>
      <c r="B80">
        <v>174.81963467176763</v>
      </c>
    </row>
    <row r="81" spans="1:2" ht="15">
      <c r="A81" s="1" t="s">
        <v>9</v>
      </c>
      <c r="B81">
        <v>300.76793508738876</v>
      </c>
    </row>
    <row r="82" spans="1:2" ht="15">
      <c r="A82" s="1" t="s">
        <v>10</v>
      </c>
      <c r="B82">
        <v>165.10553350433915</v>
      </c>
    </row>
    <row r="83" spans="1:2" ht="15">
      <c r="A83" s="1" t="s">
        <v>11</v>
      </c>
      <c r="B83">
        <v>169.10387424576763</v>
      </c>
    </row>
    <row r="84" spans="1:2" ht="15">
      <c r="A84" s="1" t="s">
        <v>12</v>
      </c>
      <c r="B84">
        <v>189.67937226519396</v>
      </c>
    </row>
    <row r="85" spans="1:2" ht="15">
      <c r="A85" s="1" t="s">
        <v>13</v>
      </c>
      <c r="B85">
        <v>200.76793308833976</v>
      </c>
    </row>
    <row r="86" spans="1:2" ht="15">
      <c r="A86" s="1" t="s">
        <v>14</v>
      </c>
      <c r="B86">
        <v>170.7679326902747</v>
      </c>
    </row>
    <row r="87" spans="1:2" ht="15">
      <c r="A87" s="1" t="s">
        <v>15</v>
      </c>
      <c r="B87">
        <v>187.76793261297783</v>
      </c>
    </row>
    <row r="88" spans="1:2" ht="15">
      <c r="A88" s="1" t="s">
        <v>16</v>
      </c>
      <c r="B88">
        <v>180.76793495337762</v>
      </c>
    </row>
    <row r="89" spans="1:2" ht="15">
      <c r="A89" s="1" t="s">
        <v>17</v>
      </c>
      <c r="B89">
        <v>250.76793304189775</v>
      </c>
    </row>
    <row r="90" spans="1:2" ht="15">
      <c r="A90" s="1" t="s">
        <v>18</v>
      </c>
      <c r="B90">
        <v>210.7679363884351</v>
      </c>
    </row>
    <row r="91" spans="1:2" ht="15">
      <c r="A91" s="1" t="s">
        <v>19</v>
      </c>
      <c r="B91">
        <v>203.76793245648102</v>
      </c>
    </row>
    <row r="94" ht="15">
      <c r="B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M149"/>
  <sheetViews>
    <sheetView zoomScalePageLayoutView="0" workbookViewId="0" topLeftCell="B1">
      <selection activeCell="B4" sqref="B4:U23"/>
    </sheetView>
  </sheetViews>
  <sheetFormatPr defaultColWidth="9.140625" defaultRowHeight="15"/>
  <sheetData>
    <row r="1" ht="15">
      <c r="A1" t="s">
        <v>31</v>
      </c>
    </row>
    <row r="2" spans="2:221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ht="15">
      <c r="A3" s="1"/>
      <c r="B3" s="1" t="s">
        <v>20</v>
      </c>
      <c r="C3" s="1" t="s">
        <v>20</v>
      </c>
      <c r="D3" s="1" t="s">
        <v>20</v>
      </c>
      <c r="E3" s="1" t="s">
        <v>20</v>
      </c>
      <c r="F3" s="1" t="s">
        <v>20</v>
      </c>
      <c r="G3" s="1" t="s">
        <v>20</v>
      </c>
      <c r="H3" s="1" t="s">
        <v>20</v>
      </c>
      <c r="I3" s="1" t="s">
        <v>20</v>
      </c>
      <c r="J3" s="1" t="s">
        <v>20</v>
      </c>
      <c r="K3" s="1" t="s">
        <v>20</v>
      </c>
      <c r="L3" s="1" t="s">
        <v>20</v>
      </c>
      <c r="M3" s="1" t="s">
        <v>20</v>
      </c>
      <c r="N3" s="1" t="s">
        <v>20</v>
      </c>
      <c r="O3" s="1" t="s">
        <v>20</v>
      </c>
      <c r="P3" s="1" t="s">
        <v>20</v>
      </c>
      <c r="Q3" s="1" t="s">
        <v>20</v>
      </c>
      <c r="R3" s="1" t="s">
        <v>20</v>
      </c>
      <c r="S3" s="1" t="s">
        <v>20</v>
      </c>
      <c r="T3" s="1" t="s">
        <v>20</v>
      </c>
      <c r="U3" s="1" t="s">
        <v>20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</row>
    <row r="4" spans="1:21" ht="15">
      <c r="A4" s="1" t="s">
        <v>0</v>
      </c>
      <c r="B4" s="35">
        <v>12320.840801211887</v>
      </c>
      <c r="C4" s="27"/>
      <c r="D4" s="27"/>
      <c r="E4" s="27"/>
      <c r="F4" s="27"/>
      <c r="G4" s="27"/>
      <c r="H4" s="27"/>
      <c r="I4" s="27">
        <v>935.0000000000002</v>
      </c>
      <c r="J4" s="27"/>
      <c r="K4" s="27">
        <v>49.99999999999999</v>
      </c>
      <c r="L4" s="27"/>
      <c r="M4" s="27"/>
      <c r="N4" s="27"/>
      <c r="O4" s="27"/>
      <c r="P4" s="27"/>
      <c r="Q4" s="27">
        <v>1039.6491987881182</v>
      </c>
      <c r="R4" s="27"/>
      <c r="S4" s="27"/>
      <c r="T4" s="27">
        <v>200</v>
      </c>
      <c r="U4" s="27">
        <v>25.000000000000004</v>
      </c>
    </row>
    <row r="5" spans="1:21" ht="15">
      <c r="A5" s="1" t="s">
        <v>1</v>
      </c>
      <c r="B5" s="35"/>
      <c r="C5" s="27">
        <v>10972.993775755607</v>
      </c>
      <c r="D5" s="27"/>
      <c r="E5" s="27"/>
      <c r="F5" s="27">
        <v>287.38434037068333</v>
      </c>
      <c r="G5" s="27"/>
      <c r="H5" s="27"/>
      <c r="I5" s="27">
        <v>1680</v>
      </c>
      <c r="J5" s="27"/>
      <c r="K5" s="27">
        <v>1141.9999999999998</v>
      </c>
      <c r="L5" s="27"/>
      <c r="M5" s="27"/>
      <c r="N5" s="27"/>
      <c r="O5" s="27"/>
      <c r="P5" s="27"/>
      <c r="Q5" s="27"/>
      <c r="R5" s="27">
        <v>466.5868838737084</v>
      </c>
      <c r="S5" s="27"/>
      <c r="T5" s="27">
        <v>921</v>
      </c>
      <c r="U5" s="27"/>
    </row>
    <row r="6" spans="1:21" ht="15">
      <c r="A6" s="1" t="s">
        <v>2</v>
      </c>
      <c r="B6" s="35"/>
      <c r="C6" s="27"/>
      <c r="D6" s="27">
        <v>41724.42106902296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5">
      <c r="A7" s="1" t="s">
        <v>3</v>
      </c>
      <c r="B7" s="35"/>
      <c r="C7" s="27"/>
      <c r="D7" s="27"/>
      <c r="E7" s="27">
        <v>12521.559341670607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>
        <v>556.8220233471909</v>
      </c>
      <c r="U7" s="27">
        <v>657.5981170663771</v>
      </c>
    </row>
    <row r="8" spans="1:21" ht="15">
      <c r="A8" s="1" t="s">
        <v>4</v>
      </c>
      <c r="B8" s="35"/>
      <c r="C8" s="27"/>
      <c r="D8" s="27"/>
      <c r="E8" s="27"/>
      <c r="F8" s="27">
        <v>11052.716922218618</v>
      </c>
      <c r="G8" s="27"/>
      <c r="H8" s="27"/>
      <c r="I8" s="27"/>
      <c r="J8" s="27"/>
      <c r="K8" s="27"/>
      <c r="L8" s="27"/>
      <c r="M8" s="27"/>
      <c r="N8" s="27"/>
      <c r="O8" s="27"/>
      <c r="P8" s="27">
        <v>155.27758371577363</v>
      </c>
      <c r="Q8" s="27"/>
      <c r="R8" s="27"/>
      <c r="S8" s="27"/>
      <c r="T8" s="27"/>
      <c r="U8" s="27"/>
    </row>
    <row r="9" spans="1:21" ht="15">
      <c r="A9" s="1" t="s">
        <v>5</v>
      </c>
      <c r="B9" s="35"/>
      <c r="C9" s="27"/>
      <c r="D9" s="27"/>
      <c r="E9" s="27"/>
      <c r="F9" s="27">
        <v>136.73121049102883</v>
      </c>
      <c r="G9" s="27">
        <v>27346.2420982069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5">
      <c r="A10" s="1" t="s">
        <v>6</v>
      </c>
      <c r="B10" s="35"/>
      <c r="C10" s="27"/>
      <c r="D10" s="27"/>
      <c r="E10" s="27"/>
      <c r="F10" s="27"/>
      <c r="G10" s="27">
        <v>431.1598683819563</v>
      </c>
      <c r="H10" s="27">
        <v>20897.417795850874</v>
      </c>
      <c r="I10" s="27">
        <v>30.000000000000004</v>
      </c>
      <c r="J10" s="27"/>
      <c r="K10" s="27">
        <v>99.99999999999999</v>
      </c>
      <c r="L10" s="27"/>
      <c r="M10" s="27"/>
      <c r="N10" s="27"/>
      <c r="O10" s="27"/>
      <c r="P10" s="27">
        <v>1794.9474489081747</v>
      </c>
      <c r="Q10" s="27">
        <v>199.09559185901077</v>
      </c>
      <c r="R10" s="27"/>
      <c r="S10" s="27"/>
      <c r="T10" s="27"/>
      <c r="U10" s="27"/>
    </row>
    <row r="11" spans="1:21" ht="15">
      <c r="A11" s="1" t="s">
        <v>7</v>
      </c>
      <c r="B11" s="35"/>
      <c r="C11" s="27"/>
      <c r="D11" s="27"/>
      <c r="E11" s="27"/>
      <c r="F11" s="27"/>
      <c r="G11" s="27">
        <v>327.0738999999746</v>
      </c>
      <c r="H11" s="27"/>
      <c r="I11" s="27">
        <v>65414.78000000001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5">
      <c r="A12" s="1" t="s">
        <v>8</v>
      </c>
      <c r="B12" s="35"/>
      <c r="C12" s="27"/>
      <c r="D12" s="27"/>
      <c r="E12" s="27"/>
      <c r="F12" s="27"/>
      <c r="G12" s="27"/>
      <c r="H12" s="27"/>
      <c r="I12" s="27"/>
      <c r="J12" s="27">
        <v>36666.916201588196</v>
      </c>
      <c r="K12" s="27"/>
      <c r="L12" s="27"/>
      <c r="M12" s="27"/>
      <c r="N12" s="27"/>
      <c r="O12" s="27"/>
      <c r="P12" s="27">
        <v>2125.484818411812</v>
      </c>
      <c r="Q12" s="27"/>
      <c r="R12" s="27"/>
      <c r="S12" s="27"/>
      <c r="T12" s="27"/>
      <c r="U12" s="27"/>
    </row>
    <row r="13" spans="1:21" ht="15">
      <c r="A13" s="1" t="s">
        <v>9</v>
      </c>
      <c r="B13" s="35"/>
      <c r="C13" s="27"/>
      <c r="D13" s="27"/>
      <c r="E13" s="27"/>
      <c r="F13" s="27"/>
      <c r="G13" s="27"/>
      <c r="H13" s="27"/>
      <c r="I13" s="27"/>
      <c r="J13" s="27"/>
      <c r="K13" s="27">
        <v>14749.941</v>
      </c>
      <c r="L13" s="27"/>
      <c r="M13" s="27"/>
      <c r="N13" s="27"/>
      <c r="O13" s="27"/>
      <c r="P13" s="27">
        <v>73.74970499999777</v>
      </c>
      <c r="Q13" s="27"/>
      <c r="R13" s="27"/>
      <c r="S13" s="27"/>
      <c r="T13" s="27"/>
      <c r="U13" s="27"/>
    </row>
    <row r="14" spans="1:21" ht="15">
      <c r="A14" s="1" t="s">
        <v>10</v>
      </c>
      <c r="B14" s="35"/>
      <c r="C14" s="27"/>
      <c r="D14" s="27"/>
      <c r="E14" s="27"/>
      <c r="F14" s="27"/>
      <c r="G14" s="27"/>
      <c r="H14" s="27"/>
      <c r="I14" s="27">
        <v>2298.0000000000005</v>
      </c>
      <c r="J14" s="27"/>
      <c r="K14" s="27">
        <v>749.9999999999999</v>
      </c>
      <c r="L14" s="27">
        <v>13268.456720669552</v>
      </c>
      <c r="M14" s="27"/>
      <c r="N14" s="27"/>
      <c r="O14" s="27"/>
      <c r="P14" s="27"/>
      <c r="Q14" s="27"/>
      <c r="R14" s="27">
        <v>1233.9037257488533</v>
      </c>
      <c r="S14" s="27"/>
      <c r="T14" s="27">
        <v>3720.8589999999995</v>
      </c>
      <c r="U14" s="27"/>
    </row>
    <row r="15" spans="1:21" ht="15">
      <c r="A15" s="1" t="s">
        <v>11</v>
      </c>
      <c r="B15" s="35"/>
      <c r="C15" s="27"/>
      <c r="D15" s="27"/>
      <c r="E15" s="27"/>
      <c r="F15" s="27"/>
      <c r="G15" s="27"/>
      <c r="H15" s="27"/>
      <c r="I15" s="27">
        <v>13203.000000000002</v>
      </c>
      <c r="J15" s="27"/>
      <c r="K15" s="27">
        <v>818.1519572251478</v>
      </c>
      <c r="L15" s="27"/>
      <c r="M15" s="27">
        <v>58469.30896873864</v>
      </c>
      <c r="N15" s="27"/>
      <c r="O15" s="27">
        <v>100.13301905127041</v>
      </c>
      <c r="P15" s="27"/>
      <c r="Q15" s="27"/>
      <c r="R15" s="27"/>
      <c r="S15" s="27">
        <v>4775.312267719415</v>
      </c>
      <c r="T15" s="27">
        <v>8508.561</v>
      </c>
      <c r="U15" s="27">
        <v>2500.0000000000005</v>
      </c>
    </row>
    <row r="16" spans="1:21" ht="15">
      <c r="A16" s="1" t="s">
        <v>12</v>
      </c>
      <c r="B16" s="3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>
        <v>55219.6036185878</v>
      </c>
      <c r="O16" s="27"/>
      <c r="P16" s="27"/>
      <c r="Q16" s="27"/>
      <c r="R16" s="27">
        <v>0.042</v>
      </c>
      <c r="S16" s="27">
        <v>1115</v>
      </c>
      <c r="T16" s="27"/>
      <c r="U16" s="27"/>
    </row>
    <row r="17" spans="1:21" ht="15">
      <c r="A17" s="1" t="s">
        <v>13</v>
      </c>
      <c r="B17" s="35"/>
      <c r="C17" s="27"/>
      <c r="D17" s="27"/>
      <c r="E17" s="27"/>
      <c r="F17" s="27"/>
      <c r="G17" s="27">
        <v>141.47218056999438</v>
      </c>
      <c r="H17" s="27"/>
      <c r="I17" s="27"/>
      <c r="J17" s="27"/>
      <c r="K17" s="27"/>
      <c r="L17" s="27"/>
      <c r="M17" s="27"/>
      <c r="N17" s="27"/>
      <c r="O17" s="27">
        <v>13999.999999999998</v>
      </c>
      <c r="P17" s="27"/>
      <c r="Q17" s="27">
        <v>71.4573609028485</v>
      </c>
      <c r="R17" s="27"/>
      <c r="S17" s="27">
        <v>30</v>
      </c>
      <c r="T17" s="27">
        <v>120.00000000000001</v>
      </c>
      <c r="U17" s="27"/>
    </row>
    <row r="18" spans="1:21" ht="15">
      <c r="A18" s="1" t="s">
        <v>14</v>
      </c>
      <c r="B18" s="35"/>
      <c r="C18" s="27"/>
      <c r="D18" s="27"/>
      <c r="E18" s="27"/>
      <c r="F18" s="27"/>
      <c r="G18" s="27">
        <v>1905.7138443487918</v>
      </c>
      <c r="H18" s="27"/>
      <c r="I18" s="27"/>
      <c r="J18" s="27"/>
      <c r="K18" s="27">
        <v>1070.1217619577947</v>
      </c>
      <c r="L18" s="27"/>
      <c r="M18" s="27"/>
      <c r="N18" s="27"/>
      <c r="O18" s="27"/>
      <c r="P18" s="27">
        <v>122799.99999999999</v>
      </c>
      <c r="Q18" s="27"/>
      <c r="R18" s="27">
        <v>150</v>
      </c>
      <c r="S18" s="27">
        <v>250</v>
      </c>
      <c r="T18" s="27">
        <v>1200</v>
      </c>
      <c r="U18" s="27">
        <v>150</v>
      </c>
    </row>
    <row r="19" spans="1:21" ht="15">
      <c r="A19" s="1" t="s">
        <v>15</v>
      </c>
      <c r="B19" s="35"/>
      <c r="C19" s="27"/>
      <c r="D19" s="27"/>
      <c r="E19" s="27"/>
      <c r="F19" s="27"/>
      <c r="G19" s="27"/>
      <c r="H19" s="27"/>
      <c r="I19" s="27"/>
      <c r="J19" s="27"/>
      <c r="K19" s="27">
        <v>600</v>
      </c>
      <c r="L19" s="27"/>
      <c r="M19" s="27"/>
      <c r="N19" s="27"/>
      <c r="O19" s="27"/>
      <c r="P19" s="27"/>
      <c r="Q19" s="27">
        <v>56399.99999999999</v>
      </c>
      <c r="R19" s="27">
        <v>59.99999999999999</v>
      </c>
      <c r="S19" s="27"/>
      <c r="T19" s="27">
        <v>800</v>
      </c>
      <c r="U19" s="27">
        <v>100.00000000000001</v>
      </c>
    </row>
    <row r="20" spans="1:21" ht="15">
      <c r="A20" s="1" t="s">
        <v>16</v>
      </c>
      <c r="B20" s="35"/>
      <c r="C20" s="27"/>
      <c r="D20" s="27"/>
      <c r="E20" s="27"/>
      <c r="F20" s="27"/>
      <c r="G20" s="27"/>
      <c r="H20" s="27"/>
      <c r="I20" s="27">
        <v>55.32800000000001</v>
      </c>
      <c r="J20" s="27"/>
      <c r="K20" s="27"/>
      <c r="L20" s="27"/>
      <c r="M20" s="27"/>
      <c r="N20" s="27"/>
      <c r="O20" s="27"/>
      <c r="P20" s="27"/>
      <c r="Q20" s="27"/>
      <c r="R20" s="27">
        <v>50970</v>
      </c>
      <c r="S20" s="27"/>
      <c r="T20" s="27">
        <v>300</v>
      </c>
      <c r="U20" s="27"/>
    </row>
    <row r="21" spans="1:21" ht="15">
      <c r="A21" s="1" t="s">
        <v>17</v>
      </c>
      <c r="B21" s="3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>
        <v>181710.206</v>
      </c>
      <c r="T21" s="27"/>
      <c r="U21" s="27"/>
    </row>
    <row r="22" spans="1:21" ht="15">
      <c r="A22" s="1" t="s">
        <v>18</v>
      </c>
      <c r="B22" s="35"/>
      <c r="C22" s="27"/>
      <c r="D22" s="27"/>
      <c r="E22" s="27"/>
      <c r="F22" s="27"/>
      <c r="G22" s="27"/>
      <c r="H22" s="27"/>
      <c r="I22" s="27">
        <v>200.79200000000003</v>
      </c>
      <c r="J22" s="27"/>
      <c r="K22" s="27">
        <v>49.99999999999999</v>
      </c>
      <c r="L22" s="27"/>
      <c r="M22" s="27"/>
      <c r="N22" s="27"/>
      <c r="O22" s="27"/>
      <c r="P22" s="27"/>
      <c r="Q22" s="27">
        <v>140.80358652759358</v>
      </c>
      <c r="R22" s="27"/>
      <c r="S22" s="27"/>
      <c r="T22" s="27">
        <v>7615.126853472402</v>
      </c>
      <c r="U22" s="27"/>
    </row>
    <row r="23" spans="1:21" ht="15">
      <c r="A23" s="1" t="s">
        <v>19</v>
      </c>
      <c r="B23" s="3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>
        <v>70</v>
      </c>
      <c r="T23" s="27">
        <v>200</v>
      </c>
      <c r="U23" s="27">
        <v>27117.674</v>
      </c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  <row r="75" spans="1:2" ht="15">
      <c r="A75" s="1"/>
      <c r="B75" s="1"/>
    </row>
    <row r="76" spans="1:2" ht="15">
      <c r="A76" s="1"/>
      <c r="B76" s="1"/>
    </row>
    <row r="77" spans="1:2" ht="15">
      <c r="A77" s="1"/>
      <c r="B77" s="1"/>
    </row>
    <row r="78" spans="1:2" ht="15">
      <c r="A78" s="1"/>
      <c r="B78" s="1"/>
    </row>
    <row r="79" spans="1:2" ht="15">
      <c r="A79" s="1"/>
      <c r="B79" s="1"/>
    </row>
    <row r="80" spans="1:2" ht="15">
      <c r="A80" s="1"/>
      <c r="B80" s="1"/>
    </row>
    <row r="81" spans="1:2" ht="15">
      <c r="A81" s="1"/>
      <c r="B81" s="1"/>
    </row>
    <row r="82" spans="1:2" ht="15">
      <c r="A82" s="1"/>
      <c r="B82" s="1"/>
    </row>
    <row r="83" spans="1:2" ht="15">
      <c r="A83" s="1"/>
      <c r="B83" s="1"/>
    </row>
    <row r="84" spans="1:2" ht="15">
      <c r="A84" s="1"/>
      <c r="B84" s="1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  <row r="118" spans="1:2" ht="15">
      <c r="A118" s="1"/>
      <c r="B118" s="1"/>
    </row>
    <row r="119" spans="1:2" ht="15">
      <c r="A119" s="1"/>
      <c r="B119" s="1"/>
    </row>
    <row r="120" spans="1:2" ht="15">
      <c r="A120" s="1"/>
      <c r="B120" s="1"/>
    </row>
    <row r="121" spans="1:2" ht="15">
      <c r="A121" s="1"/>
      <c r="B121" s="1"/>
    </row>
    <row r="122" spans="1:2" ht="15">
      <c r="A122" s="1"/>
      <c r="B122" s="1"/>
    </row>
    <row r="123" spans="1:2" ht="15">
      <c r="A123" s="1"/>
      <c r="B123" s="1"/>
    </row>
    <row r="124" spans="1:2" ht="15">
      <c r="A124" s="1"/>
      <c r="B124" s="1"/>
    </row>
    <row r="125" spans="1:2" ht="15">
      <c r="A125" s="1"/>
      <c r="B125" s="1"/>
    </row>
    <row r="126" spans="1:2" ht="15">
      <c r="A126" s="1"/>
      <c r="B126" s="1"/>
    </row>
    <row r="127" spans="1:2" ht="15">
      <c r="A127" s="1"/>
      <c r="B127" s="1"/>
    </row>
    <row r="128" spans="1:2" ht="15">
      <c r="A128" s="1"/>
      <c r="B128" s="1"/>
    </row>
    <row r="129" spans="1:2" ht="15">
      <c r="A129" s="1"/>
      <c r="B129" s="1"/>
    </row>
    <row r="130" spans="1:2" ht="15">
      <c r="A130" s="1"/>
      <c r="B130" s="1"/>
    </row>
    <row r="131" spans="1:2" ht="15">
      <c r="A131" s="1"/>
      <c r="B131" s="1"/>
    </row>
    <row r="132" spans="1:2" ht="15">
      <c r="A132" s="1"/>
      <c r="B132" s="1"/>
    </row>
    <row r="133" spans="1:2" ht="15">
      <c r="A133" s="1"/>
      <c r="B133" s="1"/>
    </row>
    <row r="134" spans="1:2" ht="15">
      <c r="A134" s="1"/>
      <c r="B134" s="1"/>
    </row>
    <row r="135" spans="1:2" ht="15">
      <c r="A135" s="1"/>
      <c r="B135" s="1"/>
    </row>
    <row r="136" spans="1:2" ht="15">
      <c r="A136" s="1"/>
      <c r="B136" s="1"/>
    </row>
    <row r="137" spans="1:2" ht="15">
      <c r="A137" s="1"/>
      <c r="B137" s="1"/>
    </row>
    <row r="138" spans="1:2" ht="15">
      <c r="A138" s="1"/>
      <c r="B138" s="1"/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M257"/>
  <sheetViews>
    <sheetView zoomScalePageLayoutView="0" workbookViewId="0" topLeftCell="A1">
      <selection activeCell="B4" sqref="B4:U23"/>
    </sheetView>
  </sheetViews>
  <sheetFormatPr defaultColWidth="9.140625" defaultRowHeight="15"/>
  <sheetData>
    <row r="1" ht="15">
      <c r="A1" t="s">
        <v>27</v>
      </c>
    </row>
    <row r="2" spans="2:221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ht="15">
      <c r="A3" s="1"/>
      <c r="B3" s="1" t="s">
        <v>20</v>
      </c>
      <c r="C3" s="1" t="s">
        <v>20</v>
      </c>
      <c r="D3" s="1" t="s">
        <v>20</v>
      </c>
      <c r="E3" s="1" t="s">
        <v>20</v>
      </c>
      <c r="F3" s="1" t="s">
        <v>20</v>
      </c>
      <c r="G3" s="1" t="s">
        <v>20</v>
      </c>
      <c r="H3" s="1" t="s">
        <v>20</v>
      </c>
      <c r="I3" s="1" t="s">
        <v>20</v>
      </c>
      <c r="J3" s="1" t="s">
        <v>20</v>
      </c>
      <c r="K3" s="1" t="s">
        <v>20</v>
      </c>
      <c r="L3" s="1" t="s">
        <v>20</v>
      </c>
      <c r="M3" s="1" t="s">
        <v>20</v>
      </c>
      <c r="N3" s="1" t="s">
        <v>20</v>
      </c>
      <c r="O3" s="1" t="s">
        <v>20</v>
      </c>
      <c r="P3" s="1" t="s">
        <v>20</v>
      </c>
      <c r="Q3" s="1" t="s">
        <v>20</v>
      </c>
      <c r="R3" s="1" t="s">
        <v>20</v>
      </c>
      <c r="S3" s="1" t="s">
        <v>20</v>
      </c>
      <c r="T3" s="1" t="s">
        <v>20</v>
      </c>
      <c r="U3" s="1" t="s">
        <v>20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</row>
    <row r="4" spans="1:21" ht="15">
      <c r="A4" s="1" t="s">
        <v>0</v>
      </c>
      <c r="B4" s="35">
        <v>4226.273183072564</v>
      </c>
      <c r="C4" s="27"/>
      <c r="D4" s="27"/>
      <c r="E4" s="27"/>
      <c r="F4" s="27"/>
      <c r="G4" s="27">
        <v>0.054</v>
      </c>
      <c r="H4" s="27"/>
      <c r="I4" s="27">
        <v>42.109</v>
      </c>
      <c r="J4" s="27"/>
      <c r="K4" s="27"/>
      <c r="L4" s="27">
        <v>2.772</v>
      </c>
      <c r="M4" s="27"/>
      <c r="N4" s="27"/>
      <c r="O4" s="27"/>
      <c r="P4" s="27"/>
      <c r="Q4" s="27">
        <v>0.276</v>
      </c>
      <c r="R4" s="27"/>
      <c r="S4" s="27"/>
      <c r="T4" s="27"/>
      <c r="U4" s="27">
        <v>0.364</v>
      </c>
    </row>
    <row r="5" spans="1:21" ht="15">
      <c r="A5" s="1" t="s">
        <v>1</v>
      </c>
      <c r="B5" s="35">
        <v>7.853441517333567</v>
      </c>
      <c r="C5" s="27">
        <v>208.157240120633</v>
      </c>
      <c r="D5" s="27">
        <v>55.23186606204098</v>
      </c>
      <c r="E5" s="27">
        <v>217.6624839189743</v>
      </c>
      <c r="F5" s="27">
        <v>135.76430010753057</v>
      </c>
      <c r="G5" s="27">
        <v>1106.2682141392982</v>
      </c>
      <c r="H5" s="27">
        <v>0.6125684383520182</v>
      </c>
      <c r="I5" s="27">
        <v>472.2774148832868</v>
      </c>
      <c r="J5" s="27"/>
      <c r="K5" s="27">
        <v>274.8704531066749</v>
      </c>
      <c r="L5" s="27">
        <v>4.024531803019029</v>
      </c>
      <c r="M5" s="27">
        <v>0.009162348436889161</v>
      </c>
      <c r="N5" s="27">
        <v>0.38541359204005193</v>
      </c>
      <c r="O5" s="27">
        <v>769.3237377367808</v>
      </c>
      <c r="P5" s="27">
        <v>607.1790102341516</v>
      </c>
      <c r="Q5" s="27">
        <v>394.3293226496456</v>
      </c>
      <c r="R5" s="27">
        <v>2.2111007617438236</v>
      </c>
      <c r="S5" s="27">
        <v>45.059239697239484</v>
      </c>
      <c r="T5" s="27">
        <v>15.732347223829398</v>
      </c>
      <c r="U5" s="27">
        <v>22.96489089514105</v>
      </c>
    </row>
    <row r="6" spans="1:21" ht="15">
      <c r="A6" s="1" t="s">
        <v>2</v>
      </c>
      <c r="B6" s="35">
        <v>28.201020870903054</v>
      </c>
      <c r="C6" s="27">
        <v>747.4744238070854</v>
      </c>
      <c r="D6" s="27">
        <v>198.3327951340473</v>
      </c>
      <c r="E6" s="27">
        <v>781.6069220434836</v>
      </c>
      <c r="F6" s="27">
        <v>487.51771467395474</v>
      </c>
      <c r="G6" s="27">
        <v>4916.441889449566</v>
      </c>
      <c r="H6" s="27">
        <v>2.1996796279304385</v>
      </c>
      <c r="I6" s="27">
        <v>1695.9068460093063</v>
      </c>
      <c r="J6" s="27"/>
      <c r="K6" s="27">
        <v>975.1784310741707</v>
      </c>
      <c r="L6" s="27">
        <v>14.451741331752775</v>
      </c>
      <c r="M6" s="27">
        <v>0.032901191016053564</v>
      </c>
      <c r="N6" s="27">
        <v>1.3839864636493182</v>
      </c>
      <c r="O6" s="27">
        <v>1517.3789768326535</v>
      </c>
      <c r="P6" s="27">
        <v>2180.3266634372626</v>
      </c>
      <c r="Q6" s="27">
        <v>1416.0020716404842</v>
      </c>
      <c r="R6" s="27">
        <v>7.939869239744251</v>
      </c>
      <c r="S6" s="27">
        <v>161.8037845350013</v>
      </c>
      <c r="T6" s="27">
        <v>56.493481415539044</v>
      </c>
      <c r="U6" s="27">
        <v>82.4649124848607</v>
      </c>
    </row>
    <row r="7" spans="1:21" ht="15">
      <c r="A7" s="1" t="s">
        <v>3</v>
      </c>
      <c r="B7" s="35">
        <v>7.862566704919479</v>
      </c>
      <c r="C7" s="27">
        <v>208.39910527736384</v>
      </c>
      <c r="D7" s="27">
        <v>55.29604189341679</v>
      </c>
      <c r="E7" s="27">
        <v>217.91539354996758</v>
      </c>
      <c r="F7" s="27">
        <v>135.9220493825735</v>
      </c>
      <c r="G7" s="27">
        <v>1309.6461905714527</v>
      </c>
      <c r="H7" s="27">
        <v>0.6132802029837194</v>
      </c>
      <c r="I7" s="27">
        <v>472.8261704822032</v>
      </c>
      <c r="J7" s="27">
        <v>0.20323543634231261</v>
      </c>
      <c r="K7" s="27"/>
      <c r="L7" s="27">
        <v>4.029208046875556</v>
      </c>
      <c r="M7" s="27">
        <v>0.009172994489072725</v>
      </c>
      <c r="N7" s="27">
        <v>0.3858614175338514</v>
      </c>
      <c r="O7" s="27">
        <v>770.2176418176414</v>
      </c>
      <c r="P7" s="27">
        <v>607.8845127013676</v>
      </c>
      <c r="Q7" s="27">
        <v>394.7875076417744</v>
      </c>
      <c r="R7" s="27"/>
      <c r="S7" s="27">
        <v>45.11159559927407</v>
      </c>
      <c r="T7" s="27">
        <v>15.750627186730666</v>
      </c>
      <c r="U7" s="27">
        <v>22.991574602767272</v>
      </c>
    </row>
    <row r="8" spans="1:21" ht="15">
      <c r="A8" s="1" t="s">
        <v>4</v>
      </c>
      <c r="B8" s="35">
        <v>300.16399834376926</v>
      </c>
      <c r="C8" s="27">
        <v>145.9614746812209</v>
      </c>
      <c r="D8" s="27">
        <v>39.13787727928665</v>
      </c>
      <c r="E8" s="27">
        <v>152.6266255124213</v>
      </c>
      <c r="F8" s="27">
        <v>95.19898246765217</v>
      </c>
      <c r="G8" s="27">
        <v>960.0477093431546</v>
      </c>
      <c r="H8" s="27">
        <v>0.4295377501797041</v>
      </c>
      <c r="I8" s="27">
        <v>331.1645941070795</v>
      </c>
      <c r="J8" s="27"/>
      <c r="K8" s="27"/>
      <c r="L8" s="27">
        <v>2.822032981075748</v>
      </c>
      <c r="M8" s="27">
        <v>0.006424709938585316</v>
      </c>
      <c r="N8" s="27">
        <v>0.2702550063776343</v>
      </c>
      <c r="O8" s="27">
        <v>539.455784493747</v>
      </c>
      <c r="P8" s="27">
        <v>425.7586412939581</v>
      </c>
      <c r="Q8" s="27">
        <v>276.5067859788753</v>
      </c>
      <c r="R8" s="27"/>
      <c r="S8" s="27">
        <v>31.59588910004849</v>
      </c>
      <c r="T8" s="27">
        <v>11.031644153508042</v>
      </c>
      <c r="U8" s="27">
        <v>16.10315999100275</v>
      </c>
    </row>
    <row r="9" spans="1:21" ht="15">
      <c r="A9" s="1" t="s">
        <v>5</v>
      </c>
      <c r="B9" s="35">
        <v>16.57607667377076</v>
      </c>
      <c r="C9" s="27"/>
      <c r="D9" s="27">
        <v>113.8700256756263</v>
      </c>
      <c r="E9" s="27">
        <v>168.3124676817322</v>
      </c>
      <c r="F9" s="27">
        <v>281.42434302227934</v>
      </c>
      <c r="G9" s="27">
        <v>3166.475397950126</v>
      </c>
      <c r="H9" s="27">
        <v>1.2929339805541191</v>
      </c>
      <c r="I9" s="27">
        <v>1944.1480451266887</v>
      </c>
      <c r="J9" s="27">
        <v>0.42846646674928657</v>
      </c>
      <c r="K9" s="27">
        <v>580.1626835819766</v>
      </c>
      <c r="L9" s="27">
        <v>8.494485837276889</v>
      </c>
      <c r="M9" s="27">
        <v>0.01933875611939922</v>
      </c>
      <c r="N9" s="27"/>
      <c r="O9" s="27">
        <v>1623.793751507622</v>
      </c>
      <c r="P9" s="27">
        <v>1164.063516864919</v>
      </c>
      <c r="Q9" s="27">
        <v>764.5073617400305</v>
      </c>
      <c r="R9" s="27"/>
      <c r="S9" s="27">
        <v>95.1054910684366</v>
      </c>
      <c r="T9" s="27">
        <v>33.20590002039284</v>
      </c>
      <c r="U9" s="27">
        <v>48.4714620262282</v>
      </c>
    </row>
    <row r="10" spans="1:21" ht="15">
      <c r="A10" s="1" t="s">
        <v>6</v>
      </c>
      <c r="B10" s="35"/>
      <c r="C10" s="27">
        <v>0.943334349693624</v>
      </c>
      <c r="D10" s="27">
        <v>0.2503017258674554</v>
      </c>
      <c r="E10" s="27">
        <v>0.9864105500313649</v>
      </c>
      <c r="F10" s="27">
        <v>0.6152614613804763</v>
      </c>
      <c r="G10" s="27">
        <v>6.204691913027079</v>
      </c>
      <c r="H10" s="27">
        <v>3748.267327373543</v>
      </c>
      <c r="I10" s="27">
        <v>322</v>
      </c>
      <c r="J10" s="27">
        <v>1.513</v>
      </c>
      <c r="K10" s="27">
        <v>289</v>
      </c>
      <c r="L10" s="27">
        <v>1.492</v>
      </c>
      <c r="M10" s="27"/>
      <c r="N10" s="27"/>
      <c r="O10" s="27">
        <v>122.5126298767243</v>
      </c>
      <c r="P10" s="27">
        <v>96.69154050616788</v>
      </c>
      <c r="Q10" s="27">
        <v>62.79582961710782</v>
      </c>
      <c r="R10" s="27">
        <v>170.88562834213786</v>
      </c>
      <c r="S10" s="27">
        <v>96.271</v>
      </c>
      <c r="T10" s="27"/>
      <c r="U10" s="27">
        <v>409.206</v>
      </c>
    </row>
    <row r="11" spans="1:21" ht="15">
      <c r="A11" s="1" t="s">
        <v>7</v>
      </c>
      <c r="B11" s="35">
        <v>0.735</v>
      </c>
      <c r="C11" s="27">
        <v>431.09378228698534</v>
      </c>
      <c r="D11" s="27">
        <v>0.0018077346868205113</v>
      </c>
      <c r="E11" s="27">
        <v>0.007124076194670969</v>
      </c>
      <c r="F11" s="27">
        <v>0.004443554998858995</v>
      </c>
      <c r="G11" s="27">
        <v>0.044811663816306684</v>
      </c>
      <c r="H11" s="27"/>
      <c r="I11" s="27">
        <v>25027.878</v>
      </c>
      <c r="J11" s="27">
        <v>0.034</v>
      </c>
      <c r="K11" s="27">
        <v>249.36573297138983</v>
      </c>
      <c r="L11" s="27">
        <v>0.195</v>
      </c>
      <c r="M11" s="27">
        <v>0.053</v>
      </c>
      <c r="N11" s="27">
        <v>0.002</v>
      </c>
      <c r="O11" s="27">
        <v>0.2945516420440393</v>
      </c>
      <c r="P11" s="27">
        <v>0.23247115057865894</v>
      </c>
      <c r="Q11" s="27">
        <v>0.15097720737730178</v>
      </c>
      <c r="R11" s="27">
        <v>2.011</v>
      </c>
      <c r="S11" s="27">
        <v>4.004</v>
      </c>
      <c r="T11" s="27">
        <v>21.012</v>
      </c>
      <c r="U11" s="27">
        <v>11.652</v>
      </c>
    </row>
    <row r="12" spans="1:21" ht="15">
      <c r="A12" s="1" t="s">
        <v>8</v>
      </c>
      <c r="B12" s="35"/>
      <c r="C12" s="27"/>
      <c r="D12" s="27"/>
      <c r="E12" s="27"/>
      <c r="F12" s="27"/>
      <c r="G12" s="27"/>
      <c r="H12" s="27"/>
      <c r="I12" s="27">
        <v>74</v>
      </c>
      <c r="J12" s="27">
        <v>1492.7001268708473</v>
      </c>
      <c r="K12" s="27">
        <v>623</v>
      </c>
      <c r="L12" s="27"/>
      <c r="M12" s="27">
        <v>0.317</v>
      </c>
      <c r="N12" s="27">
        <v>1408.1084562985632</v>
      </c>
      <c r="O12" s="27"/>
      <c r="P12" s="27">
        <v>0.3428778032133613</v>
      </c>
      <c r="Q12" s="27">
        <v>0.22268024686917665</v>
      </c>
      <c r="R12" s="27"/>
      <c r="S12" s="27">
        <v>2313.533</v>
      </c>
      <c r="T12" s="27">
        <v>177.4313336546276</v>
      </c>
      <c r="U12" s="27">
        <v>1986.073</v>
      </c>
    </row>
    <row r="13" spans="1:21" ht="15">
      <c r="A13" s="1" t="s">
        <v>9</v>
      </c>
      <c r="B13" s="35"/>
      <c r="C13" s="27"/>
      <c r="D13" s="27"/>
      <c r="E13" s="27"/>
      <c r="F13" s="27"/>
      <c r="G13" s="27"/>
      <c r="H13" s="27"/>
      <c r="I13" s="27">
        <v>12.47</v>
      </c>
      <c r="J13" s="27">
        <v>0.021</v>
      </c>
      <c r="K13" s="27">
        <v>15492.826</v>
      </c>
      <c r="L13" s="27"/>
      <c r="M13" s="27">
        <v>303.38866675572007</v>
      </c>
      <c r="N13" s="27"/>
      <c r="O13" s="27"/>
      <c r="P13" s="27">
        <v>0.03497353592776285</v>
      </c>
      <c r="Q13" s="27"/>
      <c r="R13" s="27"/>
      <c r="S13" s="27">
        <v>0.104</v>
      </c>
      <c r="T13" s="27">
        <v>2.104</v>
      </c>
      <c r="U13" s="27">
        <v>1.167</v>
      </c>
    </row>
    <row r="14" spans="1:21" ht="15">
      <c r="A14" s="1" t="s">
        <v>10</v>
      </c>
      <c r="B14" s="35">
        <v>275</v>
      </c>
      <c r="C14" s="27"/>
      <c r="D14" s="27"/>
      <c r="E14" s="27">
        <v>2</v>
      </c>
      <c r="F14" s="27"/>
      <c r="G14" s="27"/>
      <c r="H14" s="27">
        <v>0.072</v>
      </c>
      <c r="I14" s="27">
        <v>683</v>
      </c>
      <c r="J14" s="27">
        <v>2.356</v>
      </c>
      <c r="K14" s="27">
        <v>131</v>
      </c>
      <c r="L14" s="27">
        <v>1536.9410393764226</v>
      </c>
      <c r="M14" s="27"/>
      <c r="N14" s="27">
        <v>0.64</v>
      </c>
      <c r="O14" s="27"/>
      <c r="P14" s="27">
        <v>65.14678261053864</v>
      </c>
      <c r="Q14" s="27">
        <v>42.30924690514356</v>
      </c>
      <c r="R14" s="27"/>
      <c r="S14" s="27">
        <v>106.96</v>
      </c>
      <c r="T14" s="27">
        <v>326.17</v>
      </c>
      <c r="U14" s="27">
        <v>389.1051508716155</v>
      </c>
    </row>
    <row r="15" spans="1:21" ht="15">
      <c r="A15" s="1" t="s">
        <v>11</v>
      </c>
      <c r="B15" s="35">
        <v>0.146</v>
      </c>
      <c r="C15" s="27"/>
      <c r="D15" s="27"/>
      <c r="E15" s="27"/>
      <c r="F15" s="27"/>
      <c r="G15" s="27"/>
      <c r="H15" s="27"/>
      <c r="I15" s="27">
        <v>3228.493308141283</v>
      </c>
      <c r="J15" s="27">
        <v>287.243</v>
      </c>
      <c r="K15" s="27"/>
      <c r="L15" s="27">
        <v>0.034</v>
      </c>
      <c r="M15" s="27">
        <v>10955.51144911637</v>
      </c>
      <c r="N15" s="27">
        <v>11.163</v>
      </c>
      <c r="O15" s="27">
        <v>0.5</v>
      </c>
      <c r="P15" s="27"/>
      <c r="Q15" s="27"/>
      <c r="R15" s="27"/>
      <c r="S15" s="27">
        <v>2645.5402029900097</v>
      </c>
      <c r="T15" s="27">
        <v>213.402</v>
      </c>
      <c r="U15" s="27">
        <v>3544.517</v>
      </c>
    </row>
    <row r="16" spans="1:21" ht="15">
      <c r="A16" s="1" t="s">
        <v>12</v>
      </c>
      <c r="B16" s="35">
        <v>26</v>
      </c>
      <c r="C16" s="27">
        <v>2.830003049080872</v>
      </c>
      <c r="D16" s="27">
        <v>0.7509051776023663</v>
      </c>
      <c r="E16" s="27">
        <v>2.9592316500940945</v>
      </c>
      <c r="F16" s="27">
        <v>1.845784384141429</v>
      </c>
      <c r="G16" s="27">
        <v>18.61407573908124</v>
      </c>
      <c r="H16" s="27">
        <v>0.118</v>
      </c>
      <c r="I16" s="27">
        <v>72</v>
      </c>
      <c r="J16" s="27"/>
      <c r="K16" s="27">
        <v>743</v>
      </c>
      <c r="L16" s="27">
        <v>133.2655195872031</v>
      </c>
      <c r="M16" s="27">
        <v>0.002</v>
      </c>
      <c r="N16" s="27">
        <v>4043.717813153467</v>
      </c>
      <c r="O16" s="27"/>
      <c r="P16" s="27">
        <v>11.314967506040922</v>
      </c>
      <c r="Q16" s="27">
        <v>7.348448146682829</v>
      </c>
      <c r="R16" s="27">
        <v>116.70283224390684</v>
      </c>
      <c r="S16" s="27">
        <v>6902.819</v>
      </c>
      <c r="T16" s="27">
        <v>15.915</v>
      </c>
      <c r="U16" s="27">
        <v>2865.309</v>
      </c>
    </row>
    <row r="17" spans="1:21" ht="15">
      <c r="A17" s="1" t="s">
        <v>13</v>
      </c>
      <c r="B17" s="35">
        <v>1.0350078170652288</v>
      </c>
      <c r="C17" s="27">
        <v>5.7568985713117025</v>
      </c>
      <c r="D17" s="27">
        <v>1.5275195359007154</v>
      </c>
      <c r="E17" s="27">
        <v>6.019780248696204</v>
      </c>
      <c r="F17" s="27">
        <v>3.754763970118107</v>
      </c>
      <c r="G17" s="27">
        <v>37.865452499568086</v>
      </c>
      <c r="H17" s="27">
        <v>0.011937090156818974</v>
      </c>
      <c r="I17" s="27">
        <v>33.465252751775736</v>
      </c>
      <c r="J17" s="27">
        <v>0.008280062536521832</v>
      </c>
      <c r="K17" s="27">
        <v>194.8745073180462</v>
      </c>
      <c r="L17" s="27">
        <v>0.023460177186811856</v>
      </c>
      <c r="M17" s="27">
        <v>0.06789651279947902</v>
      </c>
      <c r="N17" s="27">
        <v>0.04443633561266717</v>
      </c>
      <c r="O17" s="27">
        <v>1670.1670667208712</v>
      </c>
      <c r="P17" s="27">
        <v>1318.1581910894051</v>
      </c>
      <c r="Q17" s="27">
        <v>856.0711386200862</v>
      </c>
      <c r="R17" s="27"/>
      <c r="S17" s="27">
        <v>5.5560599630484235</v>
      </c>
      <c r="T17" s="27">
        <v>4.627105946971812</v>
      </c>
      <c r="U17" s="27">
        <v>6.4043523699150855</v>
      </c>
    </row>
    <row r="18" spans="1:21" ht="15">
      <c r="A18" s="1" t="s">
        <v>14</v>
      </c>
      <c r="B18" s="35">
        <v>9.611872113393368</v>
      </c>
      <c r="C18" s="27">
        <v>53.46295160757974</v>
      </c>
      <c r="D18" s="27">
        <v>14.18571163203335</v>
      </c>
      <c r="E18" s="27">
        <v>337.9889847080965</v>
      </c>
      <c r="F18" s="27">
        <v>34.86960243361901</v>
      </c>
      <c r="G18" s="27">
        <v>351.64747641580567</v>
      </c>
      <c r="H18" s="27">
        <v>0.11085692504113684</v>
      </c>
      <c r="I18" s="27">
        <v>310.78386499971884</v>
      </c>
      <c r="J18" s="27"/>
      <c r="K18" s="27"/>
      <c r="L18" s="27">
        <v>0.21786910123691633</v>
      </c>
      <c r="M18" s="27">
        <v>0.630538810638605</v>
      </c>
      <c r="N18" s="27">
        <v>0.4126697094016885</v>
      </c>
      <c r="O18" s="27">
        <v>16758.540804446387</v>
      </c>
      <c r="P18" s="27">
        <v>12241.422479203171</v>
      </c>
      <c r="Q18" s="27">
        <v>7950.129620967621</v>
      </c>
      <c r="R18" s="27">
        <v>480.74355087463726</v>
      </c>
      <c r="S18" s="27">
        <v>51.59781108764405</v>
      </c>
      <c r="T18" s="27">
        <v>42.970835470136386</v>
      </c>
      <c r="U18" s="27">
        <v>59.47570147178126</v>
      </c>
    </row>
    <row r="19" spans="1:21" ht="15">
      <c r="A19" s="1" t="s">
        <v>15</v>
      </c>
      <c r="B19" s="35">
        <v>4.3531200695414025</v>
      </c>
      <c r="C19" s="27">
        <v>24.212832305122415</v>
      </c>
      <c r="D19" s="27">
        <v>6.424565919898657</v>
      </c>
      <c r="E19" s="27">
        <v>25.318481447929862</v>
      </c>
      <c r="F19" s="27">
        <v>15.79209173613612</v>
      </c>
      <c r="G19" s="27">
        <v>159.25760028124336</v>
      </c>
      <c r="H19" s="27">
        <v>0.050205984802044176</v>
      </c>
      <c r="I19" s="27">
        <v>140.75088224850538</v>
      </c>
      <c r="J19" s="27">
        <v>568.7683696336998</v>
      </c>
      <c r="K19" s="27">
        <v>100.99238561336054</v>
      </c>
      <c r="L19" s="27">
        <v>0.0986707215762718</v>
      </c>
      <c r="M19" s="27">
        <v>0.28556467656191603</v>
      </c>
      <c r="N19" s="27">
        <v>0.18689395498564423</v>
      </c>
      <c r="O19" s="27">
        <v>6992.472445271609</v>
      </c>
      <c r="P19" s="27">
        <v>5544.016945429553</v>
      </c>
      <c r="Q19" s="27">
        <v>3600.53363176425</v>
      </c>
      <c r="R19" s="27">
        <v>217.72391215015497</v>
      </c>
      <c r="S19" s="27">
        <v>23.368128949307525</v>
      </c>
      <c r="T19" s="27">
        <v>19.461058582891795</v>
      </c>
      <c r="U19" s="27">
        <v>26.935946158303654</v>
      </c>
    </row>
    <row r="20" spans="1:21" ht="15">
      <c r="A20" s="1" t="s">
        <v>16</v>
      </c>
      <c r="B20" s="35">
        <v>0.252</v>
      </c>
      <c r="C20" s="27">
        <v>0.41318044516580726</v>
      </c>
      <c r="D20" s="27">
        <v>0.10963215592994546</v>
      </c>
      <c r="E20" s="27">
        <v>0.43204782091373783</v>
      </c>
      <c r="F20" s="27">
        <v>0.2694845200846486</v>
      </c>
      <c r="G20" s="27">
        <v>2.7176550579058607</v>
      </c>
      <c r="H20" s="27">
        <v>2.219</v>
      </c>
      <c r="I20" s="27">
        <v>128.602</v>
      </c>
      <c r="J20" s="27"/>
      <c r="K20" s="27">
        <v>477.13789272942995</v>
      </c>
      <c r="L20" s="27">
        <v>1.053</v>
      </c>
      <c r="M20" s="27">
        <v>0.203</v>
      </c>
      <c r="N20" s="27">
        <v>0.122</v>
      </c>
      <c r="O20" s="27">
        <v>185.47803944606176</v>
      </c>
      <c r="P20" s="27">
        <v>146.3861920370932</v>
      </c>
      <c r="Q20" s="27">
        <v>95.06976851684507</v>
      </c>
      <c r="R20" s="27">
        <v>13859.267</v>
      </c>
      <c r="S20" s="27">
        <v>1.269</v>
      </c>
      <c r="T20" s="27">
        <v>3.455</v>
      </c>
      <c r="U20" s="27">
        <v>0.351</v>
      </c>
    </row>
    <row r="21" spans="1:21" ht="15">
      <c r="A21" s="1" t="s">
        <v>17</v>
      </c>
      <c r="B21" s="35">
        <v>245.13</v>
      </c>
      <c r="C21" s="27">
        <v>0.3697870650799006</v>
      </c>
      <c r="D21" s="27">
        <v>0.09811827654004253</v>
      </c>
      <c r="E21" s="27">
        <v>0.3866729356122951</v>
      </c>
      <c r="F21" s="27">
        <v>0.24118249286114674</v>
      </c>
      <c r="G21" s="27">
        <v>2.432239229906615</v>
      </c>
      <c r="H21" s="27">
        <v>0.012</v>
      </c>
      <c r="I21" s="27">
        <v>215.543</v>
      </c>
      <c r="J21" s="27">
        <v>1538.087170441074</v>
      </c>
      <c r="K21" s="27">
        <v>881.814</v>
      </c>
      <c r="L21" s="27">
        <v>0.583</v>
      </c>
      <c r="M21" s="27">
        <v>6.36</v>
      </c>
      <c r="N21" s="27">
        <v>144.685</v>
      </c>
      <c r="O21" s="27">
        <v>64.8721752875252</v>
      </c>
      <c r="P21" s="27">
        <v>51.199542209228746</v>
      </c>
      <c r="Q21" s="27">
        <v>33.25128250324607</v>
      </c>
      <c r="R21" s="27">
        <v>32.21</v>
      </c>
      <c r="S21" s="27">
        <v>60611.367</v>
      </c>
      <c r="T21" s="27">
        <v>6.444</v>
      </c>
      <c r="U21" s="27">
        <v>156.267</v>
      </c>
    </row>
    <row r="22" spans="1:21" ht="15">
      <c r="A22" s="1" t="s">
        <v>18</v>
      </c>
      <c r="B22" s="35">
        <v>0.477</v>
      </c>
      <c r="C22" s="27"/>
      <c r="D22" s="27"/>
      <c r="E22" s="27"/>
      <c r="F22" s="27"/>
      <c r="G22" s="27"/>
      <c r="H22" s="27"/>
      <c r="I22" s="27">
        <v>20.055</v>
      </c>
      <c r="J22" s="27">
        <v>436.0534587009375</v>
      </c>
      <c r="K22" s="27">
        <v>17.589</v>
      </c>
      <c r="L22" s="27">
        <v>0.384</v>
      </c>
      <c r="M22" s="27"/>
      <c r="N22" s="27"/>
      <c r="O22" s="27">
        <v>0.3953421744248905</v>
      </c>
      <c r="P22" s="27">
        <v>0.3120188009241588</v>
      </c>
      <c r="Q22" s="27">
        <v>0.20263902465095074</v>
      </c>
      <c r="R22" s="27">
        <v>23.917</v>
      </c>
      <c r="S22" s="27">
        <v>131.221</v>
      </c>
      <c r="T22" s="27">
        <v>15296.818</v>
      </c>
      <c r="U22" s="27">
        <v>6.539</v>
      </c>
    </row>
    <row r="23" spans="1:21" ht="15">
      <c r="A23" s="1" t="s">
        <v>19</v>
      </c>
      <c r="B23" s="35">
        <v>0.309</v>
      </c>
      <c r="C23" s="27">
        <v>0.009223713641448767</v>
      </c>
      <c r="D23" s="27">
        <v>0.0024473946529262307</v>
      </c>
      <c r="E23" s="27">
        <v>0.009644903155862234</v>
      </c>
      <c r="F23" s="27">
        <v>0.006015889844609102</v>
      </c>
      <c r="G23" s="27">
        <v>0.06066809870515367</v>
      </c>
      <c r="H23" s="27"/>
      <c r="I23" s="27">
        <v>10.963</v>
      </c>
      <c r="J23" s="27">
        <v>0.059</v>
      </c>
      <c r="K23" s="27">
        <v>671.0408907264407</v>
      </c>
      <c r="L23" s="27">
        <v>2.1</v>
      </c>
      <c r="M23" s="27">
        <v>0.026</v>
      </c>
      <c r="N23" s="27">
        <v>1.406</v>
      </c>
      <c r="O23" s="27">
        <v>0.2684851250489916</v>
      </c>
      <c r="P23" s="27">
        <v>0.2118984823858573</v>
      </c>
      <c r="Q23" s="27">
        <v>0.13761639256515115</v>
      </c>
      <c r="R23" s="27">
        <v>153.413</v>
      </c>
      <c r="S23" s="27">
        <v>3500.454</v>
      </c>
      <c r="T23" s="27">
        <v>63.153</v>
      </c>
      <c r="U23" s="27">
        <v>19272.831</v>
      </c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  <row r="75" spans="1:2" ht="15">
      <c r="A75" s="1"/>
      <c r="B75" s="1"/>
    </row>
    <row r="76" spans="1:2" ht="15">
      <c r="A76" s="1"/>
      <c r="B76" s="1"/>
    </row>
    <row r="77" spans="1:2" ht="15">
      <c r="A77" s="1"/>
      <c r="B77" s="1"/>
    </row>
    <row r="78" spans="1:2" ht="15">
      <c r="A78" s="1"/>
      <c r="B78" s="1"/>
    </row>
    <row r="79" spans="1:2" ht="15">
      <c r="A79" s="1"/>
      <c r="B79" s="1"/>
    </row>
    <row r="80" spans="1:2" ht="15">
      <c r="A80" s="1"/>
      <c r="B80" s="1"/>
    </row>
    <row r="81" spans="1:2" ht="15">
      <c r="A81" s="1"/>
      <c r="B81" s="1"/>
    </row>
    <row r="82" spans="1:2" ht="15">
      <c r="A82" s="1"/>
      <c r="B82" s="1"/>
    </row>
    <row r="83" spans="1:2" ht="15">
      <c r="A83" s="1"/>
      <c r="B83" s="1"/>
    </row>
    <row r="84" spans="1:2" ht="15">
      <c r="A84" s="1"/>
      <c r="B84" s="1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  <row r="118" spans="1:2" ht="15">
      <c r="A118" s="1"/>
      <c r="B118" s="1"/>
    </row>
    <row r="119" spans="1:2" ht="15">
      <c r="A119" s="1"/>
      <c r="B119" s="1"/>
    </row>
    <row r="120" spans="1:2" ht="15">
      <c r="A120" s="1"/>
      <c r="B120" s="1"/>
    </row>
    <row r="121" spans="1:2" ht="15">
      <c r="A121" s="1"/>
      <c r="B121" s="1"/>
    </row>
    <row r="122" spans="1:2" ht="15">
      <c r="A122" s="1"/>
      <c r="B122" s="1"/>
    </row>
    <row r="123" spans="1:2" ht="15">
      <c r="A123" s="1"/>
      <c r="B123" s="1"/>
    </row>
    <row r="124" spans="1:2" ht="15">
      <c r="A124" s="1"/>
      <c r="B124" s="1"/>
    </row>
    <row r="125" spans="1:2" ht="15">
      <c r="A125" s="1"/>
      <c r="B125" s="1"/>
    </row>
    <row r="126" spans="1:2" ht="15">
      <c r="A126" s="1"/>
      <c r="B126" s="1"/>
    </row>
    <row r="127" spans="1:2" ht="15">
      <c r="A127" s="1"/>
      <c r="B127" s="1"/>
    </row>
    <row r="128" spans="1:2" ht="15">
      <c r="A128" s="1"/>
      <c r="B128" s="1"/>
    </row>
    <row r="129" spans="1:2" ht="15">
      <c r="A129" s="1"/>
      <c r="B129" s="1"/>
    </row>
    <row r="130" spans="1:2" ht="15">
      <c r="A130" s="1"/>
      <c r="B130" s="1"/>
    </row>
    <row r="131" spans="1:2" ht="15">
      <c r="A131" s="1"/>
      <c r="B131" s="1"/>
    </row>
    <row r="132" spans="1:2" ht="15">
      <c r="A132" s="1"/>
      <c r="B132" s="1"/>
    </row>
    <row r="133" spans="1:2" ht="15">
      <c r="A133" s="1"/>
      <c r="B133" s="1"/>
    </row>
    <row r="134" spans="1:2" ht="15">
      <c r="A134" s="1"/>
      <c r="B134" s="1"/>
    </row>
    <row r="135" spans="1:2" ht="15">
      <c r="A135" s="1"/>
      <c r="B135" s="1"/>
    </row>
    <row r="136" spans="1:2" ht="15">
      <c r="A136" s="1"/>
      <c r="B136" s="1"/>
    </row>
    <row r="137" spans="1:2" ht="15">
      <c r="A137" s="1"/>
      <c r="B137" s="1"/>
    </row>
    <row r="138" spans="1:2" ht="15">
      <c r="A138" s="1"/>
      <c r="B138" s="1"/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99"/>
  <sheetViews>
    <sheetView zoomScalePageLayoutView="0" workbookViewId="0" topLeftCell="A10">
      <selection activeCell="I19" sqref="I19"/>
    </sheetView>
  </sheetViews>
  <sheetFormatPr defaultColWidth="9.140625" defaultRowHeight="15"/>
  <cols>
    <col min="1" max="1" width="19.8515625" style="0" bestFit="1" customWidth="1"/>
    <col min="2" max="2" width="13.7109375" style="0" bestFit="1" customWidth="1"/>
    <col min="3" max="3" width="12.421875" style="0" bestFit="1" customWidth="1"/>
    <col min="4" max="5" width="13.7109375" style="0" bestFit="1" customWidth="1"/>
    <col min="6" max="6" width="13.28125" style="0" customWidth="1"/>
    <col min="7" max="7" width="13.7109375" style="0" bestFit="1" customWidth="1"/>
    <col min="8" max="8" width="12.00390625" style="0" customWidth="1"/>
    <col min="9" max="9" width="11.57421875" style="0" customWidth="1"/>
    <col min="10" max="10" width="11.421875" style="0" bestFit="1" customWidth="1"/>
    <col min="11" max="11" width="10.57421875" style="0" bestFit="1" customWidth="1"/>
    <col min="12" max="12" width="13.00390625" style="0" customWidth="1"/>
    <col min="13" max="13" width="10.57421875" style="0" customWidth="1"/>
    <col min="14" max="15" width="10.57421875" style="0" bestFit="1" customWidth="1"/>
    <col min="16" max="16" width="11.57421875" style="0" bestFit="1" customWidth="1"/>
    <col min="17" max="18" width="10.57421875" style="0" bestFit="1" customWidth="1"/>
    <col min="19" max="19" width="11.57421875" style="0" bestFit="1" customWidth="1"/>
    <col min="20" max="20" width="9.57421875" style="0" bestFit="1" customWidth="1"/>
    <col min="21" max="21" width="10.57421875" style="0" bestFit="1" customWidth="1"/>
    <col min="25" max="25" width="9.7109375" style="0" bestFit="1" customWidth="1"/>
    <col min="26" max="26" width="9.57421875" style="0" bestFit="1" customWidth="1"/>
    <col min="27" max="27" width="9.421875" style="0" bestFit="1" customWidth="1"/>
    <col min="28" max="29" width="9.57421875" style="0" bestFit="1" customWidth="1"/>
    <col min="30" max="31" width="9.7109375" style="0" bestFit="1" customWidth="1"/>
    <col min="32" max="32" width="10.7109375" style="0" bestFit="1" customWidth="1"/>
    <col min="33" max="33" width="9.7109375" style="0" bestFit="1" customWidth="1"/>
    <col min="34" max="34" width="10.7109375" style="0" bestFit="1" customWidth="1"/>
    <col min="35" max="35" width="9.7109375" style="0" bestFit="1" customWidth="1"/>
    <col min="36" max="36" width="10.7109375" style="0" bestFit="1" customWidth="1"/>
    <col min="37" max="37" width="9.7109375" style="0" bestFit="1" customWidth="1"/>
    <col min="38" max="39" width="10.7109375" style="0" bestFit="1" customWidth="1"/>
    <col min="40" max="40" width="9.7109375" style="0" bestFit="1" customWidth="1"/>
    <col min="41" max="44" width="10.7109375" style="0" bestFit="1" customWidth="1"/>
  </cols>
  <sheetData>
    <row r="1" ht="18.75">
      <c r="A1" s="2" t="s">
        <v>33</v>
      </c>
    </row>
    <row r="2" spans="2:10" ht="18.75">
      <c r="B2" s="2" t="s">
        <v>34</v>
      </c>
      <c r="E2" s="2" t="s">
        <v>35</v>
      </c>
      <c r="H2" s="2" t="s">
        <v>36</v>
      </c>
      <c r="J2" s="2" t="s">
        <v>34</v>
      </c>
    </row>
    <row r="3" spans="1:14" ht="30">
      <c r="A3" s="3" t="s">
        <v>37</v>
      </c>
      <c r="B3" s="3" t="s">
        <v>38</v>
      </c>
      <c r="C3" s="3" t="s">
        <v>39</v>
      </c>
      <c r="D3" s="3" t="s">
        <v>76</v>
      </c>
      <c r="E3" s="3" t="s">
        <v>40</v>
      </c>
      <c r="F3" s="3" t="s">
        <v>76</v>
      </c>
      <c r="G3" s="3" t="s">
        <v>77</v>
      </c>
      <c r="H3" s="3" t="s">
        <v>42</v>
      </c>
      <c r="I3" s="3" t="s">
        <v>65</v>
      </c>
      <c r="J3" s="3" t="s">
        <v>42</v>
      </c>
      <c r="K3" s="3" t="s">
        <v>44</v>
      </c>
      <c r="L3" s="3" t="s">
        <v>71</v>
      </c>
      <c r="M3" s="3" t="s">
        <v>43</v>
      </c>
      <c r="N3" s="3" t="s">
        <v>88</v>
      </c>
    </row>
    <row r="4" spans="1:14" ht="15">
      <c r="A4" s="4" t="s">
        <v>45</v>
      </c>
      <c r="B4" s="5">
        <f>0.001*Welfare!B2</f>
        <v>3621.885938841206</v>
      </c>
      <c r="C4" s="5">
        <f>0.001*Welfare!D2</f>
        <v>396.47416549697357</v>
      </c>
      <c r="D4" s="34">
        <f>0.001*(Price!B49-Price!B72)*L4</f>
        <v>237.51243134993098</v>
      </c>
      <c r="E4" s="5">
        <f>0.001*Welfare!F2</f>
        <v>1025.033971499999</v>
      </c>
      <c r="F4" s="5">
        <f>0.001*Price!B26*H4</f>
        <v>3.0282308715572084E-05</v>
      </c>
      <c r="G4" s="6">
        <f>SUM(B4:F4)</f>
        <v>5280.906537470419</v>
      </c>
      <c r="H4" s="7">
        <f>Production!B47</f>
        <v>14570.490000000005</v>
      </c>
      <c r="I4" s="7">
        <f>Price!B3</f>
        <v>140.70000000000005</v>
      </c>
      <c r="J4" s="7">
        <f>Production!B3</f>
        <v>4271.848183072564</v>
      </c>
      <c r="K4" s="7">
        <f>Price!B72</f>
        <v>185.62184258702098</v>
      </c>
      <c r="L4" s="7">
        <f>Production!B25</f>
        <v>5149.97928718326</v>
      </c>
      <c r="M4" s="7">
        <f>Price!B49</f>
        <v>231.74094678245484</v>
      </c>
      <c r="N4" s="7">
        <f>Price!B3</f>
        <v>140.70000000000005</v>
      </c>
    </row>
    <row r="5" spans="1:14" ht="15">
      <c r="A5" s="4" t="s">
        <v>46</v>
      </c>
      <c r="B5" s="5">
        <f>0.001*Welfare!B3</f>
        <v>1162.64670755333</v>
      </c>
      <c r="C5" s="5">
        <f>0.001*Welfare!D3</f>
        <v>368.2694171094365</v>
      </c>
      <c r="D5" s="34">
        <f>0.001*(Price!B50-Price!B73)*L5</f>
        <v>73.86623521075434</v>
      </c>
      <c r="E5" s="5">
        <f>0.001*Welfare!F3</f>
        <v>831.781343137501</v>
      </c>
      <c r="F5" s="30">
        <f>0.001*Price!B27*H5</f>
        <v>0.0001074501716339632</v>
      </c>
      <c r="G5" s="6">
        <f aca="true" t="shared" si="0" ref="G5:G21">SUM(B5:F5)</f>
        <v>2436.5638104611935</v>
      </c>
      <c r="H5" s="7">
        <f>Production!B48</f>
        <v>15469.964999999998</v>
      </c>
      <c r="I5" s="7">
        <f>Price!B4</f>
        <v>107.53499999999998</v>
      </c>
      <c r="J5" s="7">
        <f>Production!B4</f>
        <v>4339.916739236152</v>
      </c>
      <c r="K5" s="7">
        <f>Price!B73</f>
        <v>169.7126646601307</v>
      </c>
      <c r="L5" s="7">
        <f>Production!B26</f>
        <v>1829.0842372799639</v>
      </c>
      <c r="M5" s="7">
        <f>Price!B50</f>
        <v>210.09693658442492</v>
      </c>
      <c r="N5" s="7">
        <f>Price!B4</f>
        <v>107.53499999999998</v>
      </c>
    </row>
    <row r="6" spans="1:14" ht="15">
      <c r="A6" s="4" t="s">
        <v>47</v>
      </c>
      <c r="B6" s="5">
        <f>0.001*Welfare!B4</f>
        <v>294.38738743554035</v>
      </c>
      <c r="C6" s="5">
        <f>0.001*Welfare!D4</f>
        <v>1234.5434977757454</v>
      </c>
      <c r="D6" s="34">
        <f>0.001*(Price!B51-Price!B74)*L6</f>
        <v>18.99862298759813</v>
      </c>
      <c r="E6" s="5">
        <f>0.001*Welfare!F4</f>
        <v>1962.3669574715757</v>
      </c>
      <c r="F6" s="30">
        <f>0.001*Price!B28*H6</f>
        <v>0</v>
      </c>
      <c r="G6" s="6">
        <f t="shared" si="0"/>
        <v>3510.29646567046</v>
      </c>
      <c r="H6" s="7">
        <f>Production!B49</f>
        <v>41724.42106902296</v>
      </c>
      <c r="I6" s="7">
        <f>Price!B5</f>
        <v>94.06323238016006</v>
      </c>
      <c r="J6" s="7">
        <f>Production!B5</f>
        <v>15271.138111262413</v>
      </c>
      <c r="K6" s="7">
        <f>Price!B74</f>
        <v>161.68323392547592</v>
      </c>
      <c r="L6" s="7">
        <f>Production!B27</f>
        <v>485.21961559753026</v>
      </c>
      <c r="M6" s="7">
        <f>Price!B51</f>
        <v>200.83792260021553</v>
      </c>
      <c r="N6" s="7">
        <f>Price!B5</f>
        <v>94.06323238016006</v>
      </c>
    </row>
    <row r="7" spans="1:14" ht="15">
      <c r="A7" s="4" t="s">
        <v>48</v>
      </c>
      <c r="B7" s="5">
        <f>0.001*Welfare!B5</f>
        <v>1167.3760042264128</v>
      </c>
      <c r="C7" s="5">
        <f>0.001*Welfare!D5</f>
        <v>346.1701878084595</v>
      </c>
      <c r="D7" s="34">
        <f>0.001*(Price!B52-Price!B75)*L7</f>
        <v>75.98250559381223</v>
      </c>
      <c r="E7" s="5">
        <f>0.001*Welfare!F5</f>
        <v>704.0376283542244</v>
      </c>
      <c r="F7" s="30">
        <f>0.001*Price!B29*H7</f>
        <v>1.0628703585571653E-05</v>
      </c>
      <c r="G7" s="6">
        <f t="shared" si="0"/>
        <v>2293.5663366116123</v>
      </c>
      <c r="H7" s="7">
        <f>Production!B50</f>
        <v>13735.979482084174</v>
      </c>
      <c r="I7" s="7">
        <f>Price!B6</f>
        <v>102.51</v>
      </c>
      <c r="J7" s="7">
        <f>Production!B6</f>
        <v>4269.8517355096765</v>
      </c>
      <c r="K7" s="7">
        <f>Price!B75</f>
        <v>162.14623328935718</v>
      </c>
      <c r="L7" s="7">
        <f>Production!B28</f>
        <v>1914.2322710473036</v>
      </c>
      <c r="M7" s="7">
        <f>Price!B52</f>
        <v>201.83969512418517</v>
      </c>
      <c r="N7" s="7">
        <f>Price!B6</f>
        <v>102.51</v>
      </c>
    </row>
    <row r="8" spans="1:14" ht="15">
      <c r="A8" s="4" t="s">
        <v>49</v>
      </c>
      <c r="B8" s="5">
        <f>0.001*Welfare!B6</f>
        <v>797.0534862315751</v>
      </c>
      <c r="C8" s="5">
        <f>0.001*Welfare!D6</f>
        <v>317.46469980132537</v>
      </c>
      <c r="D8" s="34">
        <f>0.001*(Price!B53-Price!B76)*L8</f>
        <v>35.411598768360435</v>
      </c>
      <c r="E8" s="5">
        <f>0.001*Welfare!F6</f>
        <v>704.0021549040047</v>
      </c>
      <c r="F8" s="30">
        <f>0.001*Price!B30*H8</f>
        <v>1.2372739795362158E-05</v>
      </c>
      <c r="G8" s="6">
        <f t="shared" si="0"/>
        <v>1853.9319520780052</v>
      </c>
      <c r="H8" s="7">
        <f>Production!B51</f>
        <v>11207.994505934392</v>
      </c>
      <c r="I8" s="7">
        <f>Price!B7</f>
        <v>125.625</v>
      </c>
      <c r="J8" s="7">
        <f>Production!B7</f>
        <v>3328.2814171932955</v>
      </c>
      <c r="K8" s="7">
        <f>Price!B76</f>
        <v>190.76794297583135</v>
      </c>
      <c r="L8" s="7">
        <f>Production!B29</f>
        <v>1193.2260200971748</v>
      </c>
      <c r="M8" s="7">
        <f>Price!B53</f>
        <v>220.4451358730132</v>
      </c>
      <c r="N8" s="7">
        <f>Price!B7</f>
        <v>125.625</v>
      </c>
    </row>
    <row r="9" spans="1:14" ht="15">
      <c r="A9" s="4" t="s">
        <v>50</v>
      </c>
      <c r="B9" s="5">
        <f>0.001*Welfare!B7</f>
        <v>8444.80612525775</v>
      </c>
      <c r="C9" s="5">
        <f>0.001*Welfare!D7</f>
        <v>979.8529360006804</v>
      </c>
      <c r="D9" s="34">
        <f>0.001*(Price!B54-Price!B77)*L9</f>
        <v>426.2696092953612</v>
      </c>
      <c r="E9" s="5">
        <f>0.001*Welfare!F7</f>
        <v>1933.427172266897</v>
      </c>
      <c r="F9" s="30">
        <f>0.001*Price!B31*H9</f>
        <v>3.0339029642757157E-05</v>
      </c>
      <c r="G9" s="6">
        <f t="shared" si="0"/>
        <v>11784.355873159717</v>
      </c>
      <c r="H9" s="7">
        <f>Production!B52</f>
        <v>27482.973308697932</v>
      </c>
      <c r="I9" s="7">
        <f>Price!B8</f>
        <v>140.70000000000002</v>
      </c>
      <c r="J9" s="7">
        <f>Production!B8</f>
        <v>10010.351747980529</v>
      </c>
      <c r="K9" s="7">
        <f>Price!B77</f>
        <v>195.7679331694522</v>
      </c>
      <c r="L9" s="7">
        <f>Production!B30</f>
        <v>12037.778072352656</v>
      </c>
      <c r="M9" s="7">
        <f>Price!B54</f>
        <v>231.17892070662742</v>
      </c>
      <c r="N9" s="7">
        <f>Price!B8</f>
        <v>140.70000000000002</v>
      </c>
    </row>
    <row r="10" spans="1:14" ht="15">
      <c r="A10" s="4" t="s">
        <v>51</v>
      </c>
      <c r="B10" s="5">
        <f>0.001*Welfare!B8</f>
        <v>1877.1156953230825</v>
      </c>
      <c r="C10" s="5">
        <f>0.001*Welfare!D8</f>
        <v>443.3177197654483</v>
      </c>
      <c r="D10" s="34">
        <f>0.001*(Price!B55-Price!B78)*L10</f>
        <v>189.7546744265928</v>
      </c>
      <c r="E10" s="5">
        <f>0.001*Welfare!F8</f>
        <v>1316.3780107061225</v>
      </c>
      <c r="F10" s="30">
        <f>0.001*Price!B32*H10</f>
        <v>-4.835208095616814E-06</v>
      </c>
      <c r="G10" s="6">
        <f t="shared" si="0"/>
        <v>3826.566095386038</v>
      </c>
      <c r="H10" s="7">
        <f>Production!B53</f>
        <v>23452.620705000016</v>
      </c>
      <c r="I10" s="7">
        <f>Price!B9</f>
        <v>112.25850000000007</v>
      </c>
      <c r="J10" s="7">
        <f>Production!B9</f>
        <v>5329.634955715682</v>
      </c>
      <c r="K10" s="7">
        <f>Price!B78</f>
        <v>166.35950621346754</v>
      </c>
      <c r="L10" s="7">
        <f>Production!B31</f>
        <v>3756.0093273735433</v>
      </c>
      <c r="M10" s="7">
        <f>Price!B55</f>
        <v>216.87979460670275</v>
      </c>
      <c r="N10" s="7">
        <f>Price!B9</f>
        <v>112.25850000000007</v>
      </c>
    </row>
    <row r="11" spans="1:14" ht="15">
      <c r="A11" s="4" t="s">
        <v>52</v>
      </c>
      <c r="B11" s="5">
        <f>0.001*Welfare!B9</f>
        <v>21293.138495737327</v>
      </c>
      <c r="C11" s="5">
        <f>0.001*Welfare!D9</f>
        <v>3170.548408365252</v>
      </c>
      <c r="D11" s="34">
        <f>0.001*(Price!B56-Price!B79)*L11</f>
        <v>510.9572402114746</v>
      </c>
      <c r="E11" s="5">
        <f>0.001*Welfare!F9</f>
        <v>7102.585540721238</v>
      </c>
      <c r="F11" s="30">
        <f>0.001*Price!B33*H11</f>
        <v>-3.0363235165275633E-05</v>
      </c>
      <c r="G11" s="6">
        <f t="shared" si="0"/>
        <v>32077.229654672057</v>
      </c>
      <c r="H11" s="7">
        <f>Production!B54</f>
        <v>65741.85389999999</v>
      </c>
      <c r="I11" s="7">
        <f>Price!B10</f>
        <v>216.075</v>
      </c>
      <c r="J11" s="7">
        <f>Production!B10</f>
        <v>25748.771702288068</v>
      </c>
      <c r="K11" s="7">
        <f>Price!B79</f>
        <v>246.2679342551721</v>
      </c>
      <c r="L11" s="7">
        <f>Production!B32</f>
        <v>35238.43637874985</v>
      </c>
      <c r="M11" s="7">
        <f>Price!B56</f>
        <v>260.7679317783199</v>
      </c>
      <c r="N11" s="7">
        <f>Price!B10</f>
        <v>216.075</v>
      </c>
    </row>
    <row r="12" spans="1:14" ht="15">
      <c r="A12" s="4" t="s">
        <v>53</v>
      </c>
      <c r="B12" s="5">
        <f>0.001*Welfare!B10</f>
        <v>3068.1410493632934</v>
      </c>
      <c r="C12" s="5">
        <f>0.001*Welfare!D10</f>
        <v>705.8979508429437</v>
      </c>
      <c r="D12" s="34">
        <f>0.001*(Price!B57-Price!B80)*L12</f>
        <v>254.23179788640127</v>
      </c>
      <c r="E12" s="5">
        <f>0.001*Welfare!F10</f>
        <v>2729.045411757001</v>
      </c>
      <c r="F12" s="30">
        <f>0.001*Price!B34*H12</f>
        <v>4.289036449706538E-05</v>
      </c>
      <c r="G12" s="6">
        <f t="shared" si="0"/>
        <v>6757.316252740004</v>
      </c>
      <c r="H12" s="7">
        <f>Production!B55</f>
        <v>38792.401020000005</v>
      </c>
      <c r="I12" s="7">
        <f>Price!B11</f>
        <v>140.70000000000005</v>
      </c>
      <c r="J12" s="7">
        <f>Production!B11</f>
        <v>8075.72847487412</v>
      </c>
      <c r="K12" s="7">
        <f>Price!B80</f>
        <v>174.81963467176763</v>
      </c>
      <c r="L12" s="7">
        <f>Production!B33</f>
        <v>4327.4751076121875</v>
      </c>
      <c r="M12" s="7">
        <f>Price!B57</f>
        <v>233.56793282816793</v>
      </c>
      <c r="N12" s="7">
        <f>Price!B11</f>
        <v>140.70000000000005</v>
      </c>
    </row>
    <row r="13" spans="1:14" ht="15">
      <c r="A13" s="4" t="s">
        <v>54</v>
      </c>
      <c r="B13" s="5">
        <f>0.001*Welfare!B11</f>
        <v>21978.3559952378</v>
      </c>
      <c r="C13" s="5">
        <f>0.001*Welfare!D11</f>
        <v>2377.888685246765</v>
      </c>
      <c r="D13" s="34">
        <f>0.001*(Price!B58-Price!B81)*L13</f>
        <v>651.0555238859903</v>
      </c>
      <c r="E13" s="5">
        <f>0.001*Welfare!F11</f>
        <v>1713.2480532303773</v>
      </c>
      <c r="F13" s="30">
        <f>0.001*Price!B35*H13</f>
        <v>1.638964025973585E-05</v>
      </c>
      <c r="G13" s="6">
        <f t="shared" si="0"/>
        <v>26720.54827399057</v>
      </c>
      <c r="H13" s="7">
        <f>Production!B56</f>
        <v>14823.690704999999</v>
      </c>
      <c r="I13" s="7">
        <f>Price!B12</f>
        <v>231.14999999999998</v>
      </c>
      <c r="J13" s="7">
        <f>Production!B12</f>
        <v>15812.115640291646</v>
      </c>
      <c r="K13" s="7">
        <f>Price!B81</f>
        <v>300.76793508738876</v>
      </c>
      <c r="L13" s="7">
        <f>Production!B34</f>
        <v>21701.85197712149</v>
      </c>
      <c r="M13" s="7">
        <f>Price!B58</f>
        <v>330.7679334549173</v>
      </c>
      <c r="N13" s="7">
        <f>Price!B12</f>
        <v>231.14999999999998</v>
      </c>
    </row>
    <row r="14" spans="1:14" ht="15">
      <c r="A14" s="4" t="s">
        <v>55</v>
      </c>
      <c r="B14" s="5">
        <f>0.001*Welfare!B12</f>
        <v>1129.9101273104948</v>
      </c>
      <c r="C14" s="5">
        <f>0.001*Welfare!D12</f>
        <v>293.94565471655363</v>
      </c>
      <c r="D14" s="34">
        <f>0.001*(Price!B59-Price!B82)*L14</f>
        <v>90.2096673303207</v>
      </c>
      <c r="E14" s="5">
        <f>0.001*Welfare!F12</f>
        <v>1221.5906646908934</v>
      </c>
      <c r="F14" s="30">
        <f>0.001*Price!B36*H14</f>
        <v>0</v>
      </c>
      <c r="G14" s="6">
        <f t="shared" si="0"/>
        <v>2735.6561140482627</v>
      </c>
      <c r="H14" s="7">
        <f>Production!B57</f>
        <v>21271.219446418407</v>
      </c>
      <c r="I14" s="7">
        <f>Price!B13</f>
        <v>114.85854562951101</v>
      </c>
      <c r="J14" s="7">
        <f>Production!B13</f>
        <v>3560.7002197637203</v>
      </c>
      <c r="K14" s="7">
        <f>Price!B82</f>
        <v>165.10553350433915</v>
      </c>
      <c r="L14" s="7">
        <f>Production!B35</f>
        <v>1712.9815589636257</v>
      </c>
      <c r="M14" s="7">
        <f>Price!B59</f>
        <v>217.7679027273322</v>
      </c>
      <c r="N14" s="7">
        <f>Price!B13</f>
        <v>114.85854562951101</v>
      </c>
    </row>
    <row r="15" spans="1:14" ht="15">
      <c r="A15" s="4" t="s">
        <v>56</v>
      </c>
      <c r="B15" s="5">
        <f>0.001*Welfare!B13</f>
        <v>8462.438329411527</v>
      </c>
      <c r="C15" s="5">
        <f>0.001*Welfare!D13</f>
        <v>1765.9982589528304</v>
      </c>
      <c r="D15" s="34">
        <f>0.001*(Price!B60-Price!B83)*L15</f>
        <v>538.2875884799341</v>
      </c>
      <c r="E15" s="5">
        <f>0.001*Welfare!F13</f>
        <v>4102.870317293094</v>
      </c>
      <c r="F15" s="30">
        <f>0.001*Price!B37*H15</f>
        <v>0</v>
      </c>
      <c r="G15" s="6">
        <f t="shared" si="0"/>
        <v>14869.594494137385</v>
      </c>
      <c r="H15" s="7">
        <f>Production!B58</f>
        <v>88374.46721273448</v>
      </c>
      <c r="I15" s="7">
        <f>Price!B14</f>
        <v>92.85193895238284</v>
      </c>
      <c r="J15" s="7">
        <f>Production!B14</f>
        <v>20886.54996024766</v>
      </c>
      <c r="K15" s="7">
        <f>Price!B83</f>
        <v>169.10387424576763</v>
      </c>
      <c r="L15" s="7">
        <f>Production!B36</f>
        <v>11266.92211587209</v>
      </c>
      <c r="M15" s="7">
        <f>Price!B60</f>
        <v>216.8797959166586</v>
      </c>
      <c r="N15" s="7">
        <f>Price!B14</f>
        <v>92.85193895238284</v>
      </c>
    </row>
    <row r="16" spans="1:14" ht="15">
      <c r="A16" s="4" t="s">
        <v>57</v>
      </c>
      <c r="B16" s="5">
        <f>0.001*Welfare!B14</f>
        <v>4346.642726521354</v>
      </c>
      <c r="C16" s="5">
        <f>0.001*Welfare!D14</f>
        <v>1419.22967627494</v>
      </c>
      <c r="D16" s="34">
        <f>0.001*(Price!B61-Price!B84)*L16</f>
        <v>363.8266104051794</v>
      </c>
      <c r="E16" s="5">
        <f>0.001*Welfare!F14</f>
        <v>3610.8721601134016</v>
      </c>
      <c r="F16" s="30">
        <f>0.001*Price!B38*H16</f>
        <v>0</v>
      </c>
      <c r="G16" s="6">
        <f t="shared" si="0"/>
        <v>9740.571173314875</v>
      </c>
      <c r="H16" s="7">
        <f>Production!B59</f>
        <v>56334.6456185878</v>
      </c>
      <c r="I16" s="7">
        <f>Price!B15</f>
        <v>128.1936584659009</v>
      </c>
      <c r="J16" s="7">
        <f>Production!B15</f>
        <v>14964.512580637303</v>
      </c>
      <c r="K16" s="7">
        <f>Price!B84</f>
        <v>189.67937226519396</v>
      </c>
      <c r="L16" s="7">
        <f>Production!B37</f>
        <v>5612.9137859316315</v>
      </c>
      <c r="M16" s="7">
        <f>Price!B61</f>
        <v>254.49893377655815</v>
      </c>
      <c r="N16" s="7">
        <f>Price!B15</f>
        <v>128.1936584659009</v>
      </c>
    </row>
    <row r="17" spans="1:14" ht="15">
      <c r="A17" s="4" t="s">
        <v>58</v>
      </c>
      <c r="B17" s="5">
        <f>0.001*Welfare!B15</f>
        <v>21929.25540882897</v>
      </c>
      <c r="C17" s="5">
        <f>0.001*Welfare!D15</f>
        <v>416.1356206883199</v>
      </c>
      <c r="D17" s="34">
        <f>0.001*(Price!B62-Price!B85)*L17</f>
        <v>997.9293284840843</v>
      </c>
      <c r="E17" s="5">
        <f>0.001*Welfare!F15</f>
        <v>1055.9015374385308</v>
      </c>
      <c r="F17" s="30">
        <f>0.001*Price!B39*H17</f>
        <v>9.334029667884268E-07</v>
      </c>
      <c r="G17" s="6">
        <f t="shared" si="0"/>
        <v>24399.22189637331</v>
      </c>
      <c r="H17" s="7">
        <f>Production!B60</f>
        <v>14362.92954147284</v>
      </c>
      <c r="I17" s="7">
        <f>Price!B16</f>
        <v>147.03149999999997</v>
      </c>
      <c r="J17" s="7">
        <f>Production!B16</f>
        <v>4145.439107601072</v>
      </c>
      <c r="K17" s="7">
        <f>Price!B85</f>
        <v>200.76793308833976</v>
      </c>
      <c r="L17" s="7">
        <f>Production!B38</f>
        <v>31015.671432379142</v>
      </c>
      <c r="M17" s="7">
        <f>Price!B62</f>
        <v>232.94293631726504</v>
      </c>
      <c r="N17" s="7">
        <f>Price!B16</f>
        <v>147.03149999999997</v>
      </c>
    </row>
    <row r="18" spans="1:14" ht="15">
      <c r="A18" s="4" t="s">
        <v>59</v>
      </c>
      <c r="B18" s="5">
        <f>0.001*Welfare!B16</f>
        <v>14686.127798978348</v>
      </c>
      <c r="C18" s="5">
        <f>0.001*Welfare!D16</f>
        <v>3304.2573101947783</v>
      </c>
      <c r="D18" s="34">
        <f>0.001*(Price!B63-Price!B86)*L18</f>
        <v>686.1220956407568</v>
      </c>
      <c r="E18" s="5">
        <f>0.001*Welfare!F16</f>
        <v>7013.902533395262</v>
      </c>
      <c r="F18" s="30">
        <f>0.001*Price!B40*H18</f>
        <v>0</v>
      </c>
      <c r="G18" s="6">
        <f t="shared" si="0"/>
        <v>25690.409738209146</v>
      </c>
      <c r="H18" s="7">
        <f>Production!B61</f>
        <v>127525.83560630657</v>
      </c>
      <c r="I18" s="7">
        <f>Price!B17</f>
        <v>109.99971103970404</v>
      </c>
      <c r="J18" s="7">
        <f>Production!B17</f>
        <v>38698.80320197794</v>
      </c>
      <c r="K18" s="7">
        <f>Price!B86</f>
        <v>170.7679326902747</v>
      </c>
      <c r="L18" s="7">
        <f>Production!B39</f>
        <v>24460.683224895893</v>
      </c>
      <c r="M18" s="7">
        <f>Price!B63</f>
        <v>198.81792987687933</v>
      </c>
      <c r="N18" s="7">
        <f>Price!B17</f>
        <v>109.99971103970404</v>
      </c>
    </row>
    <row r="19" spans="1:14" ht="15">
      <c r="A19" s="4" t="s">
        <v>60</v>
      </c>
      <c r="B19" s="5">
        <f>0.001*Welfare!B17</f>
        <v>10511.176203355888</v>
      </c>
      <c r="C19" s="5">
        <f>0.001*Welfare!D17</f>
        <v>1640.2471258000724</v>
      </c>
      <c r="D19" s="34">
        <f>0.001*(Price!B64-Price!B87)*L19</f>
        <v>485.4221759728429</v>
      </c>
      <c r="E19" s="5">
        <f>0.001*Welfare!F17</f>
        <v>3999.2400000000025</v>
      </c>
      <c r="F19" s="30">
        <f>0.001*Price!B41*H19</f>
        <v>0</v>
      </c>
      <c r="G19" s="6">
        <f t="shared" si="0"/>
        <v>16636.085505128805</v>
      </c>
      <c r="H19" s="7">
        <f>Production!B62</f>
        <v>57959.99999999999</v>
      </c>
      <c r="I19" s="7">
        <f>Price!B18</f>
        <v>137.99999999999997</v>
      </c>
      <c r="J19" s="7">
        <f>Production!B18</f>
        <v>17471.003732899433</v>
      </c>
      <c r="K19" s="7">
        <f>Price!B87</f>
        <v>187.76793261297783</v>
      </c>
      <c r="L19" s="7">
        <f>Production!B40</f>
        <v>15894.631929563255</v>
      </c>
      <c r="M19" s="7">
        <f>Price!B64</f>
        <v>218.30793996413774</v>
      </c>
      <c r="N19" s="7">
        <f>Price!B18</f>
        <v>137.99999999999997</v>
      </c>
    </row>
    <row r="20" spans="1:14" ht="15">
      <c r="A20" s="4" t="s">
        <v>61</v>
      </c>
      <c r="B20" s="5">
        <f>0.001*Welfare!B18</f>
        <v>2714.3508627713336</v>
      </c>
      <c r="C20" s="5">
        <f>0.001*Welfare!D18</f>
        <v>1347.1555814387834</v>
      </c>
      <c r="D20" s="34">
        <f>0.001*(Price!B65-Price!B88)*L20</f>
        <v>452.01072886436793</v>
      </c>
      <c r="E20" s="5">
        <f>0.001*Welfare!F18</f>
        <v>3841.914184253116</v>
      </c>
      <c r="F20" s="30">
        <f>0.001*Price!B42*H20</f>
        <v>0</v>
      </c>
      <c r="G20" s="6">
        <f t="shared" si="0"/>
        <v>8355.431357327601</v>
      </c>
      <c r="H20" s="7">
        <f>Production!B63</f>
        <v>51325.328</v>
      </c>
      <c r="I20" s="7">
        <f>Price!B19</f>
        <v>149.70831493772874</v>
      </c>
      <c r="J20" s="7">
        <f>Production!B19</f>
        <v>14904.80689272943</v>
      </c>
      <c r="K20" s="7">
        <f>Price!B88</f>
        <v>180.76793495337762</v>
      </c>
      <c r="L20" s="7">
        <f>Production!B41</f>
        <v>15067.024893612324</v>
      </c>
      <c r="M20" s="7">
        <f>Price!B65</f>
        <v>210.76793376243236</v>
      </c>
      <c r="N20" s="7">
        <f>Price!B19</f>
        <v>149.70831493772874</v>
      </c>
    </row>
    <row r="21" spans="1:14" ht="15">
      <c r="A21" s="4" t="s">
        <v>62</v>
      </c>
      <c r="B21" s="5">
        <f>0.001*Welfare!B19</f>
        <v>61874.18872250835</v>
      </c>
      <c r="C21" s="5">
        <f>0.001*Welfare!D19</f>
        <v>8023.489683552801</v>
      </c>
      <c r="D21" s="34">
        <f>0.001*(Price!B66-Price!B89)*L21</f>
        <v>2303.1821233287433</v>
      </c>
      <c r="E21" s="5">
        <f>0.001*Welfare!F19</f>
        <v>20759.94928286969</v>
      </c>
      <c r="F21" s="30">
        <f>0.001*Price!B43*H21</f>
        <v>0</v>
      </c>
      <c r="G21" s="6">
        <f t="shared" si="0"/>
        <v>92960.8098122596</v>
      </c>
      <c r="H21" s="7">
        <f>Production!B64</f>
        <v>181710.206</v>
      </c>
      <c r="I21" s="7">
        <f>Price!B20</f>
        <v>228.495137833586</v>
      </c>
      <c r="J21" s="7">
        <f>Production!B20</f>
        <v>63991.35317044108</v>
      </c>
      <c r="K21" s="7">
        <f>Price!B89</f>
        <v>250.76793304189775</v>
      </c>
      <c r="L21" s="7">
        <f>Production!B42</f>
        <v>76772.74020299001</v>
      </c>
      <c r="M21" s="7">
        <f>Price!B66</f>
        <v>280.7679319638985</v>
      </c>
      <c r="N21" s="7">
        <f>Price!B20</f>
        <v>228.495137833586</v>
      </c>
    </row>
    <row r="22" spans="1:14" ht="15">
      <c r="A22" s="8" t="s">
        <v>63</v>
      </c>
      <c r="B22" s="5">
        <f>0.001*Welfare!B20</f>
        <v>8891.14766789081</v>
      </c>
      <c r="C22" s="5">
        <f>0.001*Welfare!D20</f>
        <v>1679.1842983395622</v>
      </c>
      <c r="D22" s="34">
        <f>0.001*(Price!B67-Price!B90)*L22</f>
        <v>407.3947552395173</v>
      </c>
      <c r="E22" s="5">
        <f>0.001*Welfare!F20</f>
        <v>744.3249348284997</v>
      </c>
      <c r="F22" s="30">
        <f>0.001*Price!B44*H22</f>
        <v>-1.881401477816898E-05</v>
      </c>
      <c r="G22" s="6">
        <f>SUM(B22:F22)</f>
        <v>11722.051637484372</v>
      </c>
      <c r="H22" s="7">
        <f>Production!B65</f>
        <v>8006.722439999996</v>
      </c>
      <c r="I22" s="7">
        <f>Price!B21</f>
        <v>185.9249999999999</v>
      </c>
      <c r="J22" s="7">
        <f>Production!B21</f>
        <v>15933.963458700937</v>
      </c>
      <c r="K22" s="7">
        <f>Price!B90</f>
        <v>210.7679363884351</v>
      </c>
      <c r="L22" s="7">
        <f>Production!B43</f>
        <v>16325.177333654627</v>
      </c>
      <c r="M22" s="7">
        <f>Price!B67</f>
        <v>235.72293362449366</v>
      </c>
      <c r="N22" s="7">
        <f>Price!B21</f>
        <v>185.9249999999999</v>
      </c>
    </row>
    <row r="23" spans="1:14" ht="15">
      <c r="A23" s="4" t="s">
        <v>64</v>
      </c>
      <c r="B23" s="5">
        <f>0.001*Welfare!B21</f>
        <v>15024.840242095532</v>
      </c>
      <c r="C23" s="5">
        <f>0.001*Welfare!D21</f>
        <v>2412.2517417950344</v>
      </c>
      <c r="D23" s="34">
        <f>0.001*(Price!B68-Price!B91)*L23</f>
        <v>315.3283351241368</v>
      </c>
      <c r="E23" s="5">
        <f>0.001*Welfare!F21</f>
        <v>2259.4831049999993</v>
      </c>
      <c r="F23" s="30">
        <f>0.001*Price!B45*H23</f>
        <v>0</v>
      </c>
      <c r="G23" s="6">
        <f>SUM(B23:F23)</f>
        <v>20011.9034240147</v>
      </c>
      <c r="H23" s="7">
        <f>Production!B66</f>
        <v>27387.674</v>
      </c>
      <c r="I23" s="7">
        <f>Price!B22</f>
        <v>165</v>
      </c>
      <c r="J23" s="7">
        <f>Production!B22</f>
        <v>23676.46089072644</v>
      </c>
      <c r="K23" s="7">
        <f>Price!B91</f>
        <v>203.76793245648102</v>
      </c>
      <c r="L23" s="7">
        <f>Production!B44</f>
        <v>28929.193150871615</v>
      </c>
      <c r="M23" s="7">
        <f>Price!B68</f>
        <v>214.66793694259425</v>
      </c>
      <c r="N23" s="7">
        <f>Price!B22</f>
        <v>165</v>
      </c>
    </row>
    <row r="27" ht="18.75">
      <c r="A27" s="2"/>
    </row>
    <row r="31" spans="2:44" ht="15">
      <c r="B31" s="1"/>
      <c r="Y31" s="29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2:44" ht="15">
      <c r="B32" s="1"/>
      <c r="Y32" s="29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2:44" ht="15">
      <c r="B33" s="1"/>
      <c r="Y33" s="29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2:44" ht="15">
      <c r="B34" s="1"/>
      <c r="Y34" s="29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2:44" ht="15">
      <c r="B35" s="1"/>
      <c r="Y35" s="29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2:44" ht="15">
      <c r="B36" s="1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2:44" ht="15">
      <c r="B37" s="1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2:44" ht="15">
      <c r="B38" s="1"/>
      <c r="Y38" s="2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2:44" ht="15">
      <c r="B39" s="1"/>
      <c r="Y39" s="2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2:44" ht="15">
      <c r="B40" s="1"/>
      <c r="Y40" s="2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2:44" ht="15">
      <c r="B41" s="1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2:44" ht="15">
      <c r="B42" s="1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2:44" ht="15">
      <c r="B43" s="1"/>
      <c r="Y43" s="29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2:44" ht="15">
      <c r="B44" s="1"/>
      <c r="Y44" s="29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2:44" ht="15">
      <c r="B45" s="1"/>
      <c r="Y45" s="29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2:44" ht="15">
      <c r="B46" s="1"/>
      <c r="Y46" s="29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2:44" ht="15">
      <c r="B47" s="1"/>
      <c r="Y47" s="29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2:44" ht="15">
      <c r="B48" s="1"/>
      <c r="Y48" s="29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2:44" ht="15">
      <c r="B49" s="1"/>
      <c r="Y49" s="29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2:44" ht="15">
      <c r="B50" s="1"/>
      <c r="Y50" s="29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3" ht="18.75">
      <c r="A53" s="2"/>
    </row>
    <row r="55" spans="2:4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25" ht="15">
      <c r="A57" s="1"/>
      <c r="B57" s="1"/>
      <c r="X57" s="1"/>
      <c r="Y57" s="1"/>
    </row>
    <row r="58" spans="1:25" ht="15">
      <c r="A58" s="1"/>
      <c r="B58" s="1"/>
      <c r="X58" s="1"/>
      <c r="Y58" s="1"/>
    </row>
    <row r="59" spans="1:25" ht="15">
      <c r="A59" s="1"/>
      <c r="B59" s="1"/>
      <c r="X59" s="1"/>
      <c r="Y59" s="1"/>
    </row>
    <row r="60" spans="1:25" ht="15">
      <c r="A60" s="1"/>
      <c r="B60" s="1"/>
      <c r="X60" s="1"/>
      <c r="Y60" s="1"/>
    </row>
    <row r="61" spans="1:25" ht="15">
      <c r="A61" s="1"/>
      <c r="B61" s="1"/>
      <c r="X61" s="1"/>
      <c r="Y61" s="1"/>
    </row>
    <row r="62" spans="1:25" ht="15">
      <c r="A62" s="1"/>
      <c r="B62" s="1"/>
      <c r="X62" s="1"/>
      <c r="Y62" s="1"/>
    </row>
    <row r="63" spans="1:25" ht="15">
      <c r="A63" s="1"/>
      <c r="B63" s="1"/>
      <c r="X63" s="1"/>
      <c r="Y63" s="1"/>
    </row>
    <row r="64" spans="1:25" ht="15">
      <c r="A64" s="1"/>
      <c r="B64" s="1"/>
      <c r="X64" s="1"/>
      <c r="Y64" s="1"/>
    </row>
    <row r="65" spans="1:25" ht="15">
      <c r="A65" s="1"/>
      <c r="B65" s="1"/>
      <c r="X65" s="1"/>
      <c r="Y65" s="1"/>
    </row>
    <row r="66" spans="1:25" ht="15">
      <c r="A66" s="1"/>
      <c r="B66" s="1"/>
      <c r="X66" s="1"/>
      <c r="Y66" s="1"/>
    </row>
    <row r="67" spans="1:25" ht="15">
      <c r="A67" s="1"/>
      <c r="B67" s="1"/>
      <c r="X67" s="1"/>
      <c r="Y67" s="1"/>
    </row>
    <row r="68" spans="1:25" ht="15">
      <c r="A68" s="1"/>
      <c r="B68" s="1"/>
      <c r="X68" s="1"/>
      <c r="Y68" s="1"/>
    </row>
    <row r="69" spans="1:25" ht="15">
      <c r="A69" s="1"/>
      <c r="B69" s="1"/>
      <c r="X69" s="1"/>
      <c r="Y69" s="1"/>
    </row>
    <row r="70" spans="1:25" ht="15">
      <c r="A70" s="1"/>
      <c r="B70" s="1"/>
      <c r="X70" s="1"/>
      <c r="Y70" s="1"/>
    </row>
    <row r="71" spans="1:25" ht="15">
      <c r="A71" s="1"/>
      <c r="B71" s="1"/>
      <c r="X71" s="1"/>
      <c r="Y71" s="1"/>
    </row>
    <row r="72" spans="1:25" ht="15">
      <c r="A72" s="1"/>
      <c r="B72" s="1"/>
      <c r="X72" s="1"/>
      <c r="Y72" s="1"/>
    </row>
    <row r="73" spans="1:25" ht="15">
      <c r="A73" s="1"/>
      <c r="B73" s="1"/>
      <c r="X73" s="1"/>
      <c r="Y73" s="1"/>
    </row>
    <row r="74" spans="1:25" ht="15">
      <c r="A74" s="1"/>
      <c r="B74" s="1"/>
      <c r="X74" s="1"/>
      <c r="Y74" s="1"/>
    </row>
    <row r="75" spans="1:25" ht="15">
      <c r="A75" s="1"/>
      <c r="B75" s="1"/>
      <c r="X75" s="1"/>
      <c r="Y75" s="1"/>
    </row>
    <row r="76" spans="1:25" ht="15">
      <c r="A76" s="1"/>
      <c r="B76" s="1"/>
      <c r="X76" s="1"/>
      <c r="Y76" s="1"/>
    </row>
    <row r="78" spans="1:26" ht="18.75">
      <c r="A78" s="2"/>
      <c r="B78" s="32"/>
      <c r="X78" s="2"/>
      <c r="Z78" s="32"/>
    </row>
    <row r="79" spans="2:4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">
      <c r="A80" s="3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X80" s="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</row>
    <row r="81" spans="1:44" ht="15">
      <c r="A81" s="33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X81" s="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</row>
    <row r="82" spans="1:44" ht="15">
      <c r="A82" s="33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X82" s="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</row>
    <row r="83" spans="1:44" ht="15">
      <c r="A83" s="33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X83" s="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</row>
    <row r="84" spans="1:44" ht="15">
      <c r="A84" s="33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X84" s="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</row>
    <row r="85" spans="1:44" ht="15">
      <c r="A85" s="33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X85" s="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</row>
    <row r="86" spans="1:44" ht="15">
      <c r="A86" s="3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X86" s="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</row>
    <row r="87" spans="1:44" ht="15">
      <c r="A87" s="33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X87" s="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</row>
    <row r="88" spans="1:44" ht="15">
      <c r="A88" s="3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X88" s="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</row>
    <row r="89" spans="1:44" ht="15">
      <c r="A89" s="3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X89" s="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</row>
    <row r="90" spans="1:44" ht="15">
      <c r="A90" s="33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X90" s="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</row>
    <row r="91" spans="1:44" ht="15">
      <c r="A91" s="3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X91" s="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</row>
    <row r="92" spans="1:44" ht="15">
      <c r="A92" s="33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X92" s="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</row>
    <row r="93" spans="1:44" ht="15">
      <c r="A93" s="3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X93" s="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</row>
    <row r="94" spans="1:44" ht="15">
      <c r="A94" s="33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X94" s="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</row>
    <row r="95" spans="1:44" ht="15">
      <c r="A95" s="33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X95" s="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</row>
    <row r="96" spans="1:44" ht="15">
      <c r="A96" s="33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X96" s="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</row>
    <row r="97" spans="1:44" ht="15">
      <c r="A97" s="33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X97" s="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</row>
    <row r="98" spans="1:44" ht="15">
      <c r="A98" s="33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X98" s="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</row>
    <row r="99" spans="1:44" ht="15">
      <c r="A99" s="33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X99" s="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pane xSplit="1" topLeftCell="B1" activePane="topRight" state="frozen"/>
      <selection pane="topLeft" activeCell="A2" sqref="A2"/>
      <selection pane="topRight" activeCell="O4" sqref="O4"/>
    </sheetView>
  </sheetViews>
  <sheetFormatPr defaultColWidth="9.140625" defaultRowHeight="15"/>
  <cols>
    <col min="1" max="1" width="24.8515625" style="0" customWidth="1"/>
    <col min="2" max="2" width="14.28125" style="0" customWidth="1"/>
    <col min="3" max="4" width="12.140625" style="0" bestFit="1" customWidth="1"/>
    <col min="5" max="5" width="13.28125" style="0" bestFit="1" customWidth="1"/>
    <col min="6" max="6" width="11.140625" style="0" customWidth="1"/>
    <col min="7" max="7" width="11.57421875" style="0" bestFit="1" customWidth="1"/>
    <col min="8" max="8" width="11.140625" style="0" customWidth="1"/>
    <col min="9" max="9" width="10.421875" style="0" customWidth="1"/>
    <col min="10" max="10" width="10.57421875" style="0" customWidth="1"/>
    <col min="11" max="11" width="8.7109375" style="0" customWidth="1"/>
    <col min="12" max="12" width="13.140625" style="0" customWidth="1"/>
    <col min="13" max="13" width="12.7109375" style="0" customWidth="1"/>
    <col min="14" max="14" width="10.140625" style="0" bestFit="1" customWidth="1"/>
    <col min="15" max="15" width="30.421875" style="0" customWidth="1"/>
    <col min="16" max="16" width="12.140625" style="0" customWidth="1"/>
    <col min="17" max="17" width="10.28125" style="0" customWidth="1"/>
    <col min="18" max="18" width="12.28125" style="0" customWidth="1"/>
    <col min="19" max="19" width="11.00390625" style="0" customWidth="1"/>
    <col min="20" max="20" width="13.140625" style="0" customWidth="1"/>
    <col min="21" max="21" width="12.28125" style="0" customWidth="1"/>
    <col min="22" max="22" width="10.8515625" style="0" customWidth="1"/>
    <col min="23" max="23" width="12.8515625" style="0" customWidth="1"/>
    <col min="25" max="25" width="12.7109375" style="0" customWidth="1"/>
  </cols>
  <sheetData>
    <row r="1" spans="1:15" ht="21">
      <c r="A1" s="28" t="s">
        <v>83</v>
      </c>
      <c r="O1" s="2" t="s">
        <v>89</v>
      </c>
    </row>
    <row r="2" spans="2:20" ht="18.75">
      <c r="B2" s="2" t="s">
        <v>34</v>
      </c>
      <c r="D2" s="2"/>
      <c r="E2" s="2" t="s">
        <v>35</v>
      </c>
      <c r="G2" s="2"/>
      <c r="H2" s="2" t="s">
        <v>36</v>
      </c>
      <c r="I2" s="2"/>
      <c r="J2" s="2" t="s">
        <v>34</v>
      </c>
      <c r="O2" s="9"/>
      <c r="P2" s="24" t="s">
        <v>66</v>
      </c>
      <c r="Q2" s="9"/>
      <c r="R2" s="9"/>
      <c r="S2" s="9"/>
      <c r="T2" s="10"/>
    </row>
    <row r="3" spans="1:21" ht="66.75" customHeight="1">
      <c r="A3" s="3" t="s">
        <v>37</v>
      </c>
      <c r="B3" s="3" t="s">
        <v>38</v>
      </c>
      <c r="C3" s="3" t="s">
        <v>39</v>
      </c>
      <c r="D3" s="3" t="s">
        <v>76</v>
      </c>
      <c r="E3" s="3" t="s">
        <v>40</v>
      </c>
      <c r="F3" s="3" t="s">
        <v>76</v>
      </c>
      <c r="G3" s="3" t="s">
        <v>41</v>
      </c>
      <c r="H3" s="3" t="s">
        <v>42</v>
      </c>
      <c r="I3" s="3" t="s">
        <v>65</v>
      </c>
      <c r="J3" s="3" t="s">
        <v>42</v>
      </c>
      <c r="K3" s="3" t="s">
        <v>44</v>
      </c>
      <c r="L3" s="23" t="s">
        <v>71</v>
      </c>
      <c r="M3" t="s">
        <v>43</v>
      </c>
      <c r="N3" s="3" t="s">
        <v>87</v>
      </c>
      <c r="O3" s="11" t="s">
        <v>37</v>
      </c>
      <c r="P3" s="12" t="s">
        <v>69</v>
      </c>
      <c r="Q3" s="12" t="s">
        <v>75</v>
      </c>
      <c r="R3" s="12" t="s">
        <v>78</v>
      </c>
      <c r="S3" s="12" t="s">
        <v>79</v>
      </c>
      <c r="T3" s="12" t="s">
        <v>80</v>
      </c>
      <c r="U3" s="12" t="s">
        <v>81</v>
      </c>
    </row>
    <row r="4" spans="1:21" ht="15.75">
      <c r="A4" s="4" t="s">
        <v>45</v>
      </c>
      <c r="B4" s="5">
        <v>3471.728235229408</v>
      </c>
      <c r="C4" s="5">
        <v>356.6684324392201</v>
      </c>
      <c r="D4" s="5">
        <v>320.2709169295579</v>
      </c>
      <c r="E4" s="6">
        <v>578.4346198858199</v>
      </c>
      <c r="F4">
        <v>81.91207579985311</v>
      </c>
      <c r="G4" s="7">
        <v>4809.014280283859</v>
      </c>
      <c r="H4" s="25">
        <v>14627.797680000003</v>
      </c>
      <c r="I4" s="7">
        <v>79.0870413359202</v>
      </c>
      <c r="J4" s="25">
        <v>4393.1145739375415</v>
      </c>
      <c r="K4" s="7">
        <v>162.3761121802654</v>
      </c>
      <c r="L4" s="25">
        <v>5142.7615662091</v>
      </c>
      <c r="M4" s="7">
        <v>224.65217005429207</v>
      </c>
      <c r="N4" s="7">
        <v>79.0870413359202</v>
      </c>
      <c r="O4" s="13" t="s">
        <v>45</v>
      </c>
      <c r="P4" s="14">
        <f aca="true" t="shared" si="0" ref="P4:P23">B29-B4</f>
        <v>-48.853196311820284</v>
      </c>
      <c r="Q4" s="14">
        <f aca="true" t="shared" si="1" ref="Q4:T23">C29-C4</f>
        <v>-46.87630328964502</v>
      </c>
      <c r="R4" s="14">
        <f t="shared" si="1"/>
        <v>102.82523560136616</v>
      </c>
      <c r="S4" s="14">
        <f t="shared" si="1"/>
        <v>0</v>
      </c>
      <c r="T4" s="14">
        <f t="shared" si="1"/>
        <v>99.48576931402684</v>
      </c>
      <c r="U4" s="27">
        <f>SUM(P4:T4)</f>
        <v>106.58150531392769</v>
      </c>
    </row>
    <row r="5" spans="1:21" ht="15.75">
      <c r="A5" s="4" t="s">
        <v>46</v>
      </c>
      <c r="B5" s="5">
        <v>1123.8271052339455</v>
      </c>
      <c r="C5" s="5">
        <v>316.53961196037466</v>
      </c>
      <c r="D5" s="5">
        <v>167.6725185429651</v>
      </c>
      <c r="E5" s="6">
        <v>767.1286381802399</v>
      </c>
      <c r="F5">
        <v>68.22301179582263</v>
      </c>
      <c r="G5" s="7">
        <v>2443.3908857133474</v>
      </c>
      <c r="H5" s="25">
        <v>15464.385729999998</v>
      </c>
      <c r="I5" s="7">
        <v>99.21229999999998</v>
      </c>
      <c r="J5" s="25">
        <v>5566.436801448499</v>
      </c>
      <c r="K5" s="7">
        <v>113.73150302470135</v>
      </c>
      <c r="L5" s="25">
        <v>1826.3429911262303</v>
      </c>
      <c r="M5" s="7">
        <v>205.53929562315975</v>
      </c>
      <c r="N5" s="7">
        <v>99.21229999999998</v>
      </c>
      <c r="O5" s="13" t="s">
        <v>46</v>
      </c>
      <c r="P5" s="14">
        <f t="shared" si="0"/>
        <v>-16.97078280528899</v>
      </c>
      <c r="Q5" s="14">
        <f t="shared" si="1"/>
        <v>-99.65888707826028</v>
      </c>
      <c r="R5" s="14">
        <f t="shared" si="1"/>
        <v>51.143833734441756</v>
      </c>
      <c r="S5" s="14">
        <f t="shared" si="1"/>
        <v>-338.47998831139813</v>
      </c>
      <c r="T5" s="14">
        <f t="shared" si="1"/>
        <v>-68.22301179582263</v>
      </c>
      <c r="U5" s="27">
        <f aca="true" t="shared" si="2" ref="U5:U23">SUM(P5:T5)</f>
        <v>-472.1888362563283</v>
      </c>
    </row>
    <row r="6" spans="1:21" ht="15.75">
      <c r="A6" s="4" t="s">
        <v>47</v>
      </c>
      <c r="B6" s="5">
        <v>258.82826628743567</v>
      </c>
      <c r="C6" s="5">
        <v>938.3095510776689</v>
      </c>
      <c r="D6" s="5">
        <v>40.352026617298705</v>
      </c>
      <c r="E6" s="6">
        <v>1957.077650801051</v>
      </c>
      <c r="F6">
        <v>254.06074218625926</v>
      </c>
      <c r="G6" s="7">
        <v>3448.6282369697133</v>
      </c>
      <c r="H6" s="25">
        <v>45369.97871</v>
      </c>
      <c r="I6" s="7">
        <v>86.27192281973419</v>
      </c>
      <c r="J6" s="25">
        <v>19475.416150641864</v>
      </c>
      <c r="K6" s="7">
        <v>96.35835699939526</v>
      </c>
      <c r="L6" s="25">
        <v>484.1562699957834</v>
      </c>
      <c r="M6" s="7">
        <v>179.7034030475444</v>
      </c>
      <c r="N6" s="7">
        <v>86.27192281973419</v>
      </c>
      <c r="O6" s="13" t="s">
        <v>47</v>
      </c>
      <c r="P6" s="14">
        <f t="shared" si="0"/>
        <v>-8.891851556207484</v>
      </c>
      <c r="Q6" s="14">
        <f t="shared" si="1"/>
        <v>-261.08961892526656</v>
      </c>
      <c r="R6" s="14">
        <f t="shared" si="1"/>
        <v>15.011948828903535</v>
      </c>
      <c r="S6" s="14">
        <f t="shared" si="1"/>
        <v>-64.1019165471298</v>
      </c>
      <c r="T6" s="14">
        <f t="shared" si="1"/>
        <v>-254.06074218625926</v>
      </c>
      <c r="U6" s="27">
        <f t="shared" si="2"/>
        <v>-573.1321803859596</v>
      </c>
    </row>
    <row r="7" spans="1:21" ht="15.75">
      <c r="A7" s="4" t="s">
        <v>48</v>
      </c>
      <c r="B7" s="5">
        <v>1026.4807892431095</v>
      </c>
      <c r="C7" s="5">
        <v>320.0031040439</v>
      </c>
      <c r="D7" s="5">
        <v>140.76956478245853</v>
      </c>
      <c r="E7" s="6">
        <v>572.2289556749593</v>
      </c>
      <c r="F7">
        <v>69.5268509034875</v>
      </c>
      <c r="G7" s="7">
        <v>2129.009264647915</v>
      </c>
      <c r="H7" s="25">
        <v>13197.924411184986</v>
      </c>
      <c r="I7" s="7">
        <v>86.7149921225501</v>
      </c>
      <c r="J7" s="25">
        <v>5990.018645799357</v>
      </c>
      <c r="K7" s="7">
        <v>106.84544505326689</v>
      </c>
      <c r="L7" s="25">
        <v>1910.1418708539015</v>
      </c>
      <c r="M7" s="7">
        <v>180.54131389442762</v>
      </c>
      <c r="N7" s="7">
        <v>86.7149921225501</v>
      </c>
      <c r="O7" s="13" t="s">
        <v>48</v>
      </c>
      <c r="P7" s="14">
        <f t="shared" si="0"/>
        <v>-37.81954941496576</v>
      </c>
      <c r="Q7" s="14">
        <f t="shared" si="1"/>
        <v>-138.64538383514324</v>
      </c>
      <c r="R7" s="14">
        <f t="shared" si="1"/>
        <v>84.35601889070173</v>
      </c>
      <c r="S7" s="14">
        <f t="shared" si="1"/>
        <v>0</v>
      </c>
      <c r="T7" s="14">
        <f t="shared" si="1"/>
        <v>113.98385441981456</v>
      </c>
      <c r="U7" s="27">
        <f t="shared" si="2"/>
        <v>21.874940060407297</v>
      </c>
    </row>
    <row r="8" spans="1:21" ht="15.75">
      <c r="A8" s="4" t="s">
        <v>49</v>
      </c>
      <c r="B8" s="5">
        <v>701.3116173519797</v>
      </c>
      <c r="C8" s="5">
        <v>108.84510156470658</v>
      </c>
      <c r="D8" s="5">
        <v>141.61247827877102</v>
      </c>
      <c r="E8" s="6">
        <v>534.7097542458888</v>
      </c>
      <c r="F8">
        <v>63.04981372693682</v>
      </c>
      <c r="G8" s="7">
        <v>1549.5287651682831</v>
      </c>
      <c r="H8" s="25">
        <v>11263.755672630581</v>
      </c>
      <c r="I8" s="7">
        <v>94.94342203198919</v>
      </c>
      <c r="J8" s="25">
        <v>2794.0963210355458</v>
      </c>
      <c r="K8" s="7">
        <v>77.91077261385637</v>
      </c>
      <c r="L8" s="25">
        <v>1191.0649867861075</v>
      </c>
      <c r="M8" s="7">
        <v>196.8064498857481</v>
      </c>
      <c r="N8" s="7">
        <v>94.94342203198919</v>
      </c>
      <c r="O8" s="13" t="s">
        <v>49</v>
      </c>
      <c r="P8" s="14">
        <f t="shared" si="0"/>
        <v>-14.95326694652465</v>
      </c>
      <c r="Q8" s="14">
        <f t="shared" si="1"/>
        <v>-26.606069366316135</v>
      </c>
      <c r="R8" s="14">
        <f t="shared" si="1"/>
        <v>25.359840252831162</v>
      </c>
      <c r="S8" s="14">
        <f t="shared" si="1"/>
        <v>0</v>
      </c>
      <c r="T8" s="14">
        <f t="shared" si="1"/>
        <v>100.2064116101863</v>
      </c>
      <c r="U8" s="27">
        <f t="shared" si="2"/>
        <v>84.00691555017667</v>
      </c>
    </row>
    <row r="9" spans="1:21" ht="15.75">
      <c r="A9" s="4" t="s">
        <v>50</v>
      </c>
      <c r="B9" s="5">
        <v>7429.172973780362</v>
      </c>
      <c r="C9" s="5">
        <v>550.8747829143824</v>
      </c>
      <c r="D9" s="5">
        <v>1237.2480860993937</v>
      </c>
      <c r="E9" s="6">
        <v>1386.9066374738418</v>
      </c>
      <c r="F9">
        <v>146.57839598280765</v>
      </c>
      <c r="G9" s="7">
        <v>10750.780876250787</v>
      </c>
      <c r="H9" s="25">
        <v>27824.222805362224</v>
      </c>
      <c r="I9" s="7">
        <v>99.69059313358868</v>
      </c>
      <c r="J9" s="25">
        <v>10642.8080992279</v>
      </c>
      <c r="K9" s="7">
        <v>103.52057046943204</v>
      </c>
      <c r="L9" s="25">
        <v>12014.969836683937</v>
      </c>
      <c r="M9" s="7">
        <v>206.49611705148382</v>
      </c>
      <c r="N9" s="7">
        <v>99.69059313358868</v>
      </c>
      <c r="O9" s="13" t="s">
        <v>50</v>
      </c>
      <c r="P9" s="14">
        <f t="shared" si="0"/>
        <v>-217.65280396748585</v>
      </c>
      <c r="Q9" s="14">
        <f t="shared" si="1"/>
        <v>-90.9028299330954</v>
      </c>
      <c r="R9" s="14">
        <f t="shared" si="1"/>
        <v>303.4400765052667</v>
      </c>
      <c r="S9" s="14">
        <f t="shared" si="1"/>
        <v>0</v>
      </c>
      <c r="T9" s="14">
        <f t="shared" si="1"/>
        <v>240.3038586054558</v>
      </c>
      <c r="U9" s="27">
        <f t="shared" si="2"/>
        <v>235.18830121014122</v>
      </c>
    </row>
    <row r="10" spans="1:21" ht="15.75">
      <c r="A10" s="4" t="s">
        <v>51</v>
      </c>
      <c r="B10" s="5">
        <v>1648.7971951630989</v>
      </c>
      <c r="C10" s="5">
        <v>247.91905126988303</v>
      </c>
      <c r="D10" s="5">
        <v>362.1635635843596</v>
      </c>
      <c r="E10" s="6">
        <v>918.8845840118589</v>
      </c>
      <c r="F10">
        <v>267.9274122538903</v>
      </c>
      <c r="G10" s="7">
        <v>3445.691806283091</v>
      </c>
      <c r="H10" s="25">
        <v>23237.29825999996</v>
      </c>
      <c r="I10" s="7">
        <v>79.08704133592005</v>
      </c>
      <c r="J10" s="25">
        <v>5101.364637136132</v>
      </c>
      <c r="K10" s="7">
        <v>97.1971497450388</v>
      </c>
      <c r="L10" s="25">
        <v>3745.982297356749</v>
      </c>
      <c r="M10" s="7">
        <v>193.87768233589236</v>
      </c>
      <c r="N10" s="7">
        <v>79.08704133592005</v>
      </c>
      <c r="O10" s="13" t="s">
        <v>51</v>
      </c>
      <c r="P10" s="14">
        <f t="shared" si="0"/>
        <v>-65.92560011946034</v>
      </c>
      <c r="Q10" s="14">
        <f t="shared" si="1"/>
        <v>77.33614440426146</v>
      </c>
      <c r="R10" s="14">
        <f t="shared" si="1"/>
        <v>6.068065749395487</v>
      </c>
      <c r="S10" s="14">
        <f t="shared" si="1"/>
        <v>3.410605131648481E-12</v>
      </c>
      <c r="T10" s="14">
        <f t="shared" si="1"/>
        <v>55.17589252687003</v>
      </c>
      <c r="U10" s="27">
        <f t="shared" si="2"/>
        <v>72.65450256107005</v>
      </c>
    </row>
    <row r="11" spans="1:21" ht="15.75">
      <c r="A11" s="4" t="s">
        <v>52</v>
      </c>
      <c r="B11" s="5">
        <v>18348.59915111452</v>
      </c>
      <c r="C11" s="5">
        <v>1833.037276171647</v>
      </c>
      <c r="D11" s="5">
        <v>2526.098298904577</v>
      </c>
      <c r="E11" s="6">
        <v>2833.1212131060424</v>
      </c>
      <c r="F11">
        <v>370.193085705039</v>
      </c>
      <c r="G11" s="7">
        <v>25911.049025001823</v>
      </c>
      <c r="H11" s="25">
        <v>66134.44548999993</v>
      </c>
      <c r="I11" s="7">
        <v>85.67762811391344</v>
      </c>
      <c r="J11" s="25">
        <v>23446.483062559026</v>
      </c>
      <c r="K11" s="7">
        <v>156.3592519424601</v>
      </c>
      <c r="L11" s="25">
        <v>35155.924265945396</v>
      </c>
      <c r="M11" s="7">
        <v>228.21338041865383</v>
      </c>
      <c r="N11" s="7">
        <v>85.67762811391344</v>
      </c>
      <c r="O11" s="13" t="s">
        <v>52</v>
      </c>
      <c r="P11" s="14">
        <f t="shared" si="0"/>
        <v>-672.8764111619676</v>
      </c>
      <c r="Q11" s="14">
        <f t="shared" si="1"/>
        <v>-194.8617391148921</v>
      </c>
      <c r="R11" s="14">
        <f t="shared" si="1"/>
        <v>914.6668504863028</v>
      </c>
      <c r="S11" s="14">
        <f t="shared" si="1"/>
        <v>1.000444171950221E-11</v>
      </c>
      <c r="T11" s="14">
        <f t="shared" si="1"/>
        <v>549.3741401649636</v>
      </c>
      <c r="U11" s="27">
        <f t="shared" si="2"/>
        <v>596.3028403744167</v>
      </c>
    </row>
    <row r="12" spans="1:21" ht="15.75">
      <c r="A12" s="4" t="s">
        <v>53</v>
      </c>
      <c r="B12" s="5">
        <v>3225.0684497779453</v>
      </c>
      <c r="C12" s="5">
        <v>361.04028145239886</v>
      </c>
      <c r="D12" s="5">
        <v>705.8337787222638</v>
      </c>
      <c r="E12" s="6">
        <v>1886.1497552587698</v>
      </c>
      <c r="F12">
        <v>99.1735380706948</v>
      </c>
      <c r="G12" s="7">
        <v>6277.265803282073</v>
      </c>
      <c r="H12" s="25">
        <v>38995.093029999996</v>
      </c>
      <c r="I12" s="7">
        <v>96.73780000000001</v>
      </c>
      <c r="J12" s="25">
        <v>8588.499273606658</v>
      </c>
      <c r="K12" s="7">
        <v>84.07528951231635</v>
      </c>
      <c r="L12" s="25">
        <v>4323.517028138061</v>
      </c>
      <c r="M12" s="7">
        <v>247.3298283816206</v>
      </c>
      <c r="N12" s="7">
        <v>96.73780000000001</v>
      </c>
      <c r="O12" s="13" t="s">
        <v>53</v>
      </c>
      <c r="P12" s="14">
        <f t="shared" si="0"/>
        <v>-83.05091946459106</v>
      </c>
      <c r="Q12" s="14">
        <f t="shared" si="1"/>
        <v>9.53144236822493</v>
      </c>
      <c r="R12" s="14">
        <f t="shared" si="1"/>
        <v>68.65660441992043</v>
      </c>
      <c r="S12" s="14">
        <f t="shared" si="1"/>
        <v>-65.74914257175556</v>
      </c>
      <c r="T12" s="14">
        <f t="shared" si="1"/>
        <v>-99.1735380706948</v>
      </c>
      <c r="U12" s="27">
        <f t="shared" si="2"/>
        <v>-169.78555331889606</v>
      </c>
    </row>
    <row r="13" spans="1:21" ht="15.75">
      <c r="A13" s="4" t="s">
        <v>54</v>
      </c>
      <c r="B13" s="5">
        <v>14189.464426999559</v>
      </c>
      <c r="C13" s="5">
        <v>1218.185676562667</v>
      </c>
      <c r="D13" s="5">
        <v>1373.6747287505884</v>
      </c>
      <c r="E13" s="6">
        <v>699.0965924877993</v>
      </c>
      <c r="F13">
        <v>78.89007073128785</v>
      </c>
      <c r="G13" s="7">
        <v>17559.311495531903</v>
      </c>
      <c r="H13" s="25">
        <v>14975.29626</v>
      </c>
      <c r="I13" s="7">
        <v>93.36664602157244</v>
      </c>
      <c r="J13" s="25">
        <v>15721.721026733338</v>
      </c>
      <c r="K13" s="7">
        <v>154.96848907206189</v>
      </c>
      <c r="L13" s="25">
        <v>21640.913869826796</v>
      </c>
      <c r="M13" s="7">
        <v>218.44430793135032</v>
      </c>
      <c r="N13" s="7">
        <v>93.36664602157244</v>
      </c>
      <c r="O13" s="13" t="s">
        <v>54</v>
      </c>
      <c r="P13" s="14">
        <f t="shared" si="0"/>
        <v>-188.52908060986192</v>
      </c>
      <c r="Q13" s="14">
        <f t="shared" si="1"/>
        <v>96.65164390022483</v>
      </c>
      <c r="R13" s="14">
        <f t="shared" si="1"/>
        <v>49.11064786917382</v>
      </c>
      <c r="S13" s="14">
        <f t="shared" si="1"/>
        <v>0</v>
      </c>
      <c r="T13" s="14">
        <f t="shared" si="1"/>
        <v>129.33412373136736</v>
      </c>
      <c r="U13" s="27">
        <f t="shared" si="2"/>
        <v>86.56733489090408</v>
      </c>
    </row>
    <row r="14" spans="1:21" ht="15.75">
      <c r="A14" s="4" t="s">
        <v>55</v>
      </c>
      <c r="B14" s="5">
        <v>989.5364761141202</v>
      </c>
      <c r="C14" s="5">
        <v>205.56166171873815</v>
      </c>
      <c r="D14" s="5">
        <v>134.523919000393</v>
      </c>
      <c r="E14" s="6">
        <v>860.9805665783837</v>
      </c>
      <c r="F14">
        <v>114.70040157436726</v>
      </c>
      <c r="G14" s="7">
        <v>2305.3030249860026</v>
      </c>
      <c r="H14" s="25">
        <v>21772.98713</v>
      </c>
      <c r="I14" s="7">
        <v>79.08704133592018</v>
      </c>
      <c r="J14" s="25">
        <v>3569.0750379141477</v>
      </c>
      <c r="K14" s="7">
        <v>115.19043983949017</v>
      </c>
      <c r="L14" s="25">
        <v>1709.461064069615</v>
      </c>
      <c r="M14" s="7">
        <v>193.8842000121493</v>
      </c>
      <c r="N14" s="7">
        <v>79.08704133592018</v>
      </c>
      <c r="O14" s="13" t="s">
        <v>55</v>
      </c>
      <c r="P14" s="14">
        <f t="shared" si="0"/>
        <v>-5.830874627184244</v>
      </c>
      <c r="Q14" s="14">
        <f t="shared" si="1"/>
        <v>46.29003747257832</v>
      </c>
      <c r="R14" s="14">
        <f t="shared" si="1"/>
        <v>-15.559114238624218</v>
      </c>
      <c r="S14" s="14">
        <f t="shared" si="1"/>
        <v>0</v>
      </c>
      <c r="T14" s="14">
        <f t="shared" si="1"/>
        <v>188.0423707539319</v>
      </c>
      <c r="U14" s="27">
        <f t="shared" si="2"/>
        <v>212.94241936070176</v>
      </c>
    </row>
    <row r="15" spans="1:21" ht="15.75">
      <c r="A15" s="4" t="s">
        <v>56</v>
      </c>
      <c r="B15" s="5">
        <v>7446.536495737505</v>
      </c>
      <c r="C15" s="5">
        <v>1453.2272323055897</v>
      </c>
      <c r="D15" s="5">
        <v>876.9320112505468</v>
      </c>
      <c r="E15" s="6">
        <v>2352.9823344016877</v>
      </c>
      <c r="F15">
        <v>0</v>
      </c>
      <c r="G15" s="7">
        <v>12129.67807369533</v>
      </c>
      <c r="H15" s="25">
        <v>70200.92789955862</v>
      </c>
      <c r="I15" s="7">
        <v>67.0356476703062</v>
      </c>
      <c r="J15" s="25">
        <v>25077.347649410855</v>
      </c>
      <c r="K15" s="7">
        <v>115.89959613131039</v>
      </c>
      <c r="L15" s="25">
        <v>11246.973040168228</v>
      </c>
      <c r="M15" s="7">
        <v>193.87008722421248</v>
      </c>
      <c r="N15" s="7">
        <v>67.0356476703062</v>
      </c>
      <c r="O15" s="13" t="s">
        <v>56</v>
      </c>
      <c r="P15" s="14">
        <f t="shared" si="0"/>
        <v>-203.28228081842917</v>
      </c>
      <c r="Q15" s="14">
        <f t="shared" si="1"/>
        <v>-178.04578279362568</v>
      </c>
      <c r="R15" s="14">
        <f t="shared" si="1"/>
        <v>271.150070940007</v>
      </c>
      <c r="S15" s="14">
        <f t="shared" si="1"/>
        <v>-290.17129759924137</v>
      </c>
      <c r="T15" s="14">
        <f t="shared" si="1"/>
        <v>0</v>
      </c>
      <c r="U15" s="27">
        <f t="shared" si="2"/>
        <v>-400.3492902712892</v>
      </c>
    </row>
    <row r="16" spans="1:21" ht="15.75">
      <c r="A16" s="4" t="s">
        <v>57</v>
      </c>
      <c r="B16" s="5">
        <v>4136.234338958078</v>
      </c>
      <c r="C16" s="5">
        <v>421.32531695472693</v>
      </c>
      <c r="D16" s="5">
        <v>1072.7937099120418</v>
      </c>
      <c r="E16" s="6">
        <v>2889.093020354081</v>
      </c>
      <c r="F16">
        <v>137.8752763229428</v>
      </c>
      <c r="G16" s="7">
        <v>8657.32166250187</v>
      </c>
      <c r="H16" s="25">
        <v>61274.304280000004</v>
      </c>
      <c r="I16" s="7">
        <v>94.30031248178817</v>
      </c>
      <c r="J16" s="25">
        <v>15790.864883765047</v>
      </c>
      <c r="K16" s="7">
        <v>53.36317168895559</v>
      </c>
      <c r="L16" s="25">
        <v>5605.5845225715975</v>
      </c>
      <c r="M16" s="7">
        <v>244.7426265151743</v>
      </c>
      <c r="N16" s="7">
        <v>94.30031248178817</v>
      </c>
      <c r="O16" s="13" t="s">
        <v>57</v>
      </c>
      <c r="P16" s="14">
        <f t="shared" si="0"/>
        <v>-49.514514319146656</v>
      </c>
      <c r="Q16" s="14">
        <f t="shared" si="1"/>
        <v>16.65222462183408</v>
      </c>
      <c r="R16" s="14">
        <f t="shared" si="1"/>
        <v>37.106012483066934</v>
      </c>
      <c r="S16" s="14">
        <f t="shared" si="1"/>
        <v>-172.3075167416032</v>
      </c>
      <c r="T16" s="14">
        <f t="shared" si="1"/>
        <v>-137.8752763229428</v>
      </c>
      <c r="U16" s="27">
        <f t="shared" si="2"/>
        <v>-305.93907027879163</v>
      </c>
    </row>
    <row r="17" spans="1:21" ht="15.75">
      <c r="A17" s="4" t="s">
        <v>58</v>
      </c>
      <c r="B17" s="5">
        <v>26531.481752150816</v>
      </c>
      <c r="C17" s="5">
        <v>262.51852720240055</v>
      </c>
      <c r="D17" s="5">
        <v>4474.742439394126</v>
      </c>
      <c r="E17" s="6">
        <v>803.9736062759667</v>
      </c>
      <c r="F17">
        <v>72.92887187024066</v>
      </c>
      <c r="G17" s="7">
        <v>32145.645196893547</v>
      </c>
      <c r="H17" s="25">
        <v>13843.712548875863</v>
      </c>
      <c r="I17" s="7">
        <v>116.14999999999999</v>
      </c>
      <c r="J17" s="25">
        <v>3800.986158395952</v>
      </c>
      <c r="K17" s="7">
        <v>138.1317985715503</v>
      </c>
      <c r="L17" s="25">
        <v>31007.29767546111</v>
      </c>
      <c r="M17" s="7">
        <v>282.44435641613137</v>
      </c>
      <c r="N17" s="7">
        <v>116.14999999999999</v>
      </c>
      <c r="O17" s="13" t="s">
        <v>58</v>
      </c>
      <c r="P17" s="14">
        <f t="shared" si="0"/>
        <v>-574.757696971119</v>
      </c>
      <c r="Q17" s="14">
        <f t="shared" si="1"/>
        <v>0.3863804314744357</v>
      </c>
      <c r="R17" s="14">
        <f t="shared" si="1"/>
        <v>519.7601629397541</v>
      </c>
      <c r="S17" s="14">
        <f t="shared" si="1"/>
        <v>0</v>
      </c>
      <c r="T17" s="14">
        <f t="shared" si="1"/>
        <v>96.9201855896611</v>
      </c>
      <c r="U17" s="27">
        <f t="shared" si="2"/>
        <v>42.30903198977062</v>
      </c>
    </row>
    <row r="18" spans="1:21" ht="15.75">
      <c r="A18" s="4" t="s">
        <v>59</v>
      </c>
      <c r="B18" s="5">
        <v>19424.682900489082</v>
      </c>
      <c r="C18" s="5">
        <v>2342.5417982289578</v>
      </c>
      <c r="D18" s="5">
        <v>3088.1100235863914</v>
      </c>
      <c r="E18" s="6">
        <v>7141.388538147537</v>
      </c>
      <c r="F18">
        <v>719.6133064227889</v>
      </c>
      <c r="G18" s="7">
        <v>32716.33656687476</v>
      </c>
      <c r="H18" s="25">
        <v>128557.84947160276</v>
      </c>
      <c r="I18" s="7">
        <v>111.10000000000004</v>
      </c>
      <c r="J18" s="25">
        <v>34601.27960506698</v>
      </c>
      <c r="K18" s="7">
        <v>135.40203281302448</v>
      </c>
      <c r="L18" s="25">
        <v>24476.916906388073</v>
      </c>
      <c r="M18" s="7">
        <v>261.56620763115467</v>
      </c>
      <c r="N18" s="7">
        <v>111.10000000000004</v>
      </c>
      <c r="O18" s="13" t="s">
        <v>59</v>
      </c>
      <c r="P18" s="14">
        <f t="shared" si="0"/>
        <v>-466.33923124172</v>
      </c>
      <c r="Q18" s="14">
        <f t="shared" si="1"/>
        <v>398.53686476960866</v>
      </c>
      <c r="R18" s="14">
        <f t="shared" si="1"/>
        <v>158.626371924262</v>
      </c>
      <c r="S18" s="14">
        <f t="shared" si="1"/>
        <v>0</v>
      </c>
      <c r="T18" s="14">
        <f t="shared" si="1"/>
        <v>1067.9209221705464</v>
      </c>
      <c r="U18" s="27">
        <f t="shared" si="2"/>
        <v>1158.744927622697</v>
      </c>
    </row>
    <row r="19" spans="1:21" ht="15.75">
      <c r="A19" s="4" t="s">
        <v>60</v>
      </c>
      <c r="B19" s="5">
        <v>13115.602458435653</v>
      </c>
      <c r="C19" s="5">
        <v>1078.026991308861</v>
      </c>
      <c r="D19" s="5">
        <v>2147.1449006433127</v>
      </c>
      <c r="E19" s="6">
        <v>3675.286987190297</v>
      </c>
      <c r="F19">
        <v>306.5075035811008</v>
      </c>
      <c r="G19" s="7">
        <v>20322.568841159227</v>
      </c>
      <c r="H19" s="25">
        <v>58222.3681139056</v>
      </c>
      <c r="I19" s="7">
        <v>126.25000000000001</v>
      </c>
      <c r="J19" s="25">
        <v>15792.132512484364</v>
      </c>
      <c r="K19" s="7">
        <v>136.52709543269515</v>
      </c>
      <c r="L19" s="25">
        <v>15900.703546131048</v>
      </c>
      <c r="M19" s="7">
        <v>271.5616801863839</v>
      </c>
      <c r="N19" s="7">
        <v>126.25000000000001</v>
      </c>
      <c r="O19" s="13" t="s">
        <v>60</v>
      </c>
      <c r="P19" s="14">
        <f t="shared" si="0"/>
        <v>-321.72279234528287</v>
      </c>
      <c r="Q19" s="14">
        <f t="shared" si="1"/>
        <v>164.05959140568893</v>
      </c>
      <c r="R19" s="14">
        <f t="shared" si="1"/>
        <v>135.8538665326746</v>
      </c>
      <c r="S19" s="14">
        <f t="shared" si="1"/>
        <v>-1.318767317570746E-11</v>
      </c>
      <c r="T19" s="14">
        <f t="shared" si="1"/>
        <v>503.0461432878639</v>
      </c>
      <c r="U19" s="27">
        <f t="shared" si="2"/>
        <v>481.2368088809314</v>
      </c>
    </row>
    <row r="20" spans="1:21" ht="15.75">
      <c r="A20" s="4" t="s">
        <v>61</v>
      </c>
      <c r="B20" s="5">
        <v>2620.6856694229546</v>
      </c>
      <c r="C20" s="5">
        <v>562.4807686543801</v>
      </c>
      <c r="D20" s="5">
        <v>1828.0961426111328</v>
      </c>
      <c r="E20" s="6">
        <v>2048.5285957934775</v>
      </c>
      <c r="F20">
        <v>228.5446531530005</v>
      </c>
      <c r="G20" s="7">
        <v>7288.335829634945</v>
      </c>
      <c r="H20" s="25">
        <v>51804.40590999999</v>
      </c>
      <c r="I20" s="7">
        <v>79.08704133592016</v>
      </c>
      <c r="J20" s="25">
        <v>13164.840851690473</v>
      </c>
      <c r="K20" s="7">
        <v>85.45196633837828</v>
      </c>
      <c r="L20" s="25">
        <v>14989.577252436204</v>
      </c>
      <c r="M20" s="7">
        <v>207.40978488286183</v>
      </c>
      <c r="N20" s="7">
        <v>79.08704133592016</v>
      </c>
      <c r="O20" s="13" t="s">
        <v>61</v>
      </c>
      <c r="P20" s="14">
        <f t="shared" si="0"/>
        <v>-192.511605421309</v>
      </c>
      <c r="Q20" s="14">
        <f t="shared" si="1"/>
        <v>-72.86867048083315</v>
      </c>
      <c r="R20" s="14">
        <f t="shared" si="1"/>
        <v>203.0471884261549</v>
      </c>
      <c r="S20" s="14">
        <f t="shared" si="1"/>
        <v>0</v>
      </c>
      <c r="T20" s="14">
        <f t="shared" si="1"/>
        <v>407.0456543615941</v>
      </c>
      <c r="U20" s="27">
        <f t="shared" si="2"/>
        <v>344.7125668856068</v>
      </c>
    </row>
    <row r="21" spans="1:21" ht="15.75">
      <c r="A21" s="4" t="s">
        <v>62</v>
      </c>
      <c r="B21" s="5">
        <v>37526.4306883224</v>
      </c>
      <c r="C21" s="5">
        <v>4132.526408371859</v>
      </c>
      <c r="D21" s="5">
        <v>3211.105206202411</v>
      </c>
      <c r="E21" s="6">
        <v>7055.753868624292</v>
      </c>
      <c r="F21">
        <v>838.6274489125392</v>
      </c>
      <c r="G21" s="7">
        <v>52764.4436204335</v>
      </c>
      <c r="H21" s="25">
        <v>190092.37876000002</v>
      </c>
      <c r="I21" s="7">
        <v>74.235</v>
      </c>
      <c r="J21" s="25">
        <v>61877.76690076163</v>
      </c>
      <c r="K21" s="7">
        <v>133.57063822291877</v>
      </c>
      <c r="L21" s="25">
        <v>76467.55574795853</v>
      </c>
      <c r="M21" s="7">
        <v>175.56367925572488</v>
      </c>
      <c r="N21" s="7">
        <v>74.235</v>
      </c>
      <c r="O21" s="13" t="s">
        <v>62</v>
      </c>
      <c r="P21" s="14">
        <f t="shared" si="0"/>
        <v>-1458.3010500178643</v>
      </c>
      <c r="Q21" s="14">
        <f t="shared" si="1"/>
        <v>19.492773140194913</v>
      </c>
      <c r="R21" s="14">
        <f t="shared" si="1"/>
        <v>1357.2518585789758</v>
      </c>
      <c r="S21" s="14">
        <f t="shared" si="1"/>
        <v>0</v>
      </c>
      <c r="T21" s="14">
        <f t="shared" si="1"/>
        <v>1804.5144130963365</v>
      </c>
      <c r="U21" s="27">
        <f t="shared" si="2"/>
        <v>1722.9579947976429</v>
      </c>
    </row>
    <row r="22" spans="1:21" ht="15.75">
      <c r="A22" s="8" t="s">
        <v>63</v>
      </c>
      <c r="B22" s="5">
        <v>8710.378067338032</v>
      </c>
      <c r="C22" s="5">
        <v>1314.5111160394404</v>
      </c>
      <c r="D22" s="5">
        <v>1056.2477687933326</v>
      </c>
      <c r="E22" s="6">
        <v>358.5979411104199</v>
      </c>
      <c r="F22">
        <v>45.13868710725391</v>
      </c>
      <c r="G22" s="7">
        <v>11484.87358038848</v>
      </c>
      <c r="H22" s="25">
        <v>8060.833229999999</v>
      </c>
      <c r="I22" s="7">
        <v>88.97292150291021</v>
      </c>
      <c r="J22" s="25">
        <v>15587.587122144194</v>
      </c>
      <c r="K22" s="7">
        <v>168.66126947537708</v>
      </c>
      <c r="L22" s="25">
        <v>16298.15358277338</v>
      </c>
      <c r="M22" s="7">
        <v>233.46908733210364</v>
      </c>
      <c r="N22" s="7">
        <v>88.97292150291021</v>
      </c>
      <c r="O22" s="18" t="s">
        <v>63</v>
      </c>
      <c r="P22" s="14">
        <f t="shared" si="0"/>
        <v>-151.20337734732857</v>
      </c>
      <c r="Q22" s="14">
        <f t="shared" si="1"/>
        <v>-34.18911951649011</v>
      </c>
      <c r="R22" s="14">
        <f t="shared" si="1"/>
        <v>177.0030767438759</v>
      </c>
      <c r="S22" s="14">
        <f t="shared" si="1"/>
        <v>0</v>
      </c>
      <c r="T22" s="14">
        <f t="shared" si="1"/>
        <v>66.94326952807697</v>
      </c>
      <c r="U22" s="27">
        <f t="shared" si="2"/>
        <v>58.5538494081342</v>
      </c>
    </row>
    <row r="23" spans="1:21" ht="15.75">
      <c r="A23" s="4" t="s">
        <v>64</v>
      </c>
      <c r="B23" s="5">
        <v>14603.434327518149</v>
      </c>
      <c r="C23" s="5">
        <v>1373.6633969862662</v>
      </c>
      <c r="D23" s="5">
        <v>2654.902211228577</v>
      </c>
      <c r="E23" s="6">
        <v>865.6278390475863</v>
      </c>
      <c r="F23">
        <v>154.19470776800682</v>
      </c>
      <c r="G23" s="7">
        <v>19651.822482548585</v>
      </c>
      <c r="H23" s="25">
        <v>27535.97643</v>
      </c>
      <c r="I23" s="7">
        <v>62.872499999999995</v>
      </c>
      <c r="J23" s="25">
        <v>23033.516124331218</v>
      </c>
      <c r="K23" s="7">
        <v>119.27518053009825</v>
      </c>
      <c r="L23" s="25">
        <v>28877.357117210864</v>
      </c>
      <c r="M23" s="7">
        <v>211.2123408613759</v>
      </c>
      <c r="N23" s="7">
        <v>62.872499999999995</v>
      </c>
      <c r="O23" s="13" t="s">
        <v>64</v>
      </c>
      <c r="P23" s="14">
        <f t="shared" si="0"/>
        <v>-342.596571371816</v>
      </c>
      <c r="Q23" s="14">
        <f t="shared" si="1"/>
        <v>-19.575025530353287</v>
      </c>
      <c r="R23" s="14">
        <f t="shared" si="1"/>
        <v>333.57534852627623</v>
      </c>
      <c r="S23" s="14">
        <f t="shared" si="1"/>
        <v>0</v>
      </c>
      <c r="T23" s="14">
        <f t="shared" si="1"/>
        <v>228.67962148278622</v>
      </c>
      <c r="U23" s="27">
        <f t="shared" si="2"/>
        <v>200.08337310689313</v>
      </c>
    </row>
    <row r="24" spans="16:21" ht="15">
      <c r="P24" s="27">
        <f aca="true" t="shared" si="3" ref="P24:U24">SUM(P4:P23)</f>
        <v>-5121.583456839374</v>
      </c>
      <c r="Q24" s="27">
        <f t="shared" si="3"/>
        <v>-334.3823273498303</v>
      </c>
      <c r="R24" s="27">
        <f t="shared" si="3"/>
        <v>4798.453965194727</v>
      </c>
      <c r="S24" s="27">
        <f t="shared" si="3"/>
        <v>-930.8098617711278</v>
      </c>
      <c r="T24" s="27">
        <f t="shared" si="3"/>
        <v>5091.644062267762</v>
      </c>
      <c r="U24" s="27">
        <f t="shared" si="3"/>
        <v>3503.322381502157</v>
      </c>
    </row>
    <row r="25" ht="15">
      <c r="V25" s="22"/>
    </row>
    <row r="26" ht="21">
      <c r="A26" s="28" t="s">
        <v>82</v>
      </c>
    </row>
    <row r="27" spans="2:10" ht="18.75">
      <c r="B27" s="2" t="s">
        <v>34</v>
      </c>
      <c r="D27" s="2"/>
      <c r="E27" s="2" t="s">
        <v>35</v>
      </c>
      <c r="F27" s="26"/>
      <c r="G27" s="2"/>
      <c r="H27" s="2" t="s">
        <v>36</v>
      </c>
      <c r="I27" s="2"/>
      <c r="J27" s="2" t="s">
        <v>34</v>
      </c>
    </row>
    <row r="28" spans="1:14" ht="30">
      <c r="A28" s="3" t="s">
        <v>37</v>
      </c>
      <c r="B28" s="3" t="s">
        <v>38</v>
      </c>
      <c r="C28" s="3" t="s">
        <v>39</v>
      </c>
      <c r="D28" s="3" t="s">
        <v>76</v>
      </c>
      <c r="E28" s="3" t="s">
        <v>40</v>
      </c>
      <c r="F28" s="3" t="s">
        <v>76</v>
      </c>
      <c r="G28" s="3" t="s">
        <v>41</v>
      </c>
      <c r="H28" s="3" t="s">
        <v>42</v>
      </c>
      <c r="I28" s="3" t="s">
        <v>65</v>
      </c>
      <c r="J28" s="3" t="s">
        <v>42</v>
      </c>
      <c r="K28" s="3" t="s">
        <v>44</v>
      </c>
      <c r="L28" s="23" t="s">
        <v>71</v>
      </c>
      <c r="M28" t="s">
        <v>43</v>
      </c>
      <c r="N28" s="3" t="s">
        <v>87</v>
      </c>
    </row>
    <row r="29" spans="1:14" ht="15">
      <c r="A29" s="4" t="s">
        <v>45</v>
      </c>
      <c r="B29" s="5">
        <v>3422.8750389175875</v>
      </c>
      <c r="C29" s="5">
        <v>309.7921291495751</v>
      </c>
      <c r="D29" s="5">
        <v>423.0961525309241</v>
      </c>
      <c r="E29" s="5">
        <v>578.4346198858199</v>
      </c>
      <c r="F29" s="5">
        <v>181.39784511387995</v>
      </c>
      <c r="G29" s="6">
        <v>4915.595785597787</v>
      </c>
      <c r="H29" s="7">
        <v>14627.797680000003</v>
      </c>
      <c r="I29" s="7">
        <v>79.0870413359202</v>
      </c>
      <c r="J29" s="7">
        <v>4094.259667657617</v>
      </c>
      <c r="K29" s="7">
        <v>151.32998602739406</v>
      </c>
      <c r="L29" s="7">
        <v>5106.44961388483</v>
      </c>
      <c r="M29" s="7">
        <v>234.18523468792975</v>
      </c>
      <c r="N29" s="7">
        <v>79.0870413359202</v>
      </c>
    </row>
    <row r="30" spans="1:14" ht="15">
      <c r="A30" s="4" t="s">
        <v>46</v>
      </c>
      <c r="B30" s="5">
        <v>1106.8563224286565</v>
      </c>
      <c r="C30" s="5">
        <v>216.88072488211438</v>
      </c>
      <c r="D30" s="5">
        <v>218.81635227740685</v>
      </c>
      <c r="E30" s="5">
        <v>428.6486498688418</v>
      </c>
      <c r="F30" s="5">
        <v>0</v>
      </c>
      <c r="G30" s="6">
        <v>1971.2020494570197</v>
      </c>
      <c r="H30" s="7">
        <v>11559.773</v>
      </c>
      <c r="I30" s="7">
        <v>74.16212236500519</v>
      </c>
      <c r="J30" s="7">
        <v>4607.588948305936</v>
      </c>
      <c r="K30" s="7">
        <v>94.140656779661</v>
      </c>
      <c r="L30" s="7">
        <v>1812.5008382840183</v>
      </c>
      <c r="M30" s="7">
        <v>214.8668642690715</v>
      </c>
      <c r="N30" s="7">
        <v>74.16212236500519</v>
      </c>
    </row>
    <row r="31" spans="1:14" ht="15">
      <c r="A31" s="4" t="s">
        <v>47</v>
      </c>
      <c r="B31" s="5">
        <v>249.93641473122818</v>
      </c>
      <c r="C31" s="5">
        <v>677.2199321524023</v>
      </c>
      <c r="D31" s="5">
        <v>55.36397544620224</v>
      </c>
      <c r="E31" s="5">
        <v>1892.9757342539212</v>
      </c>
      <c r="F31" s="5">
        <v>0</v>
      </c>
      <c r="G31" s="6">
        <v>2875.496056583754</v>
      </c>
      <c r="H31" s="7">
        <v>44620.77099999999</v>
      </c>
      <c r="I31" s="7">
        <v>84.84728936010188</v>
      </c>
      <c r="J31" s="7">
        <v>16545.44849018438</v>
      </c>
      <c r="K31" s="7">
        <v>81.86178000000002</v>
      </c>
      <c r="L31" s="7">
        <v>475.7671767477224</v>
      </c>
      <c r="M31" s="7">
        <v>198.22957112141071</v>
      </c>
      <c r="N31" s="7">
        <v>84.84728936010188</v>
      </c>
    </row>
    <row r="32" spans="1:14" ht="15">
      <c r="A32" s="4" t="s">
        <v>48</v>
      </c>
      <c r="B32" s="5">
        <v>988.6612398281437</v>
      </c>
      <c r="C32" s="5">
        <v>181.35772020875677</v>
      </c>
      <c r="D32" s="5">
        <v>225.12558367316026</v>
      </c>
      <c r="E32" s="5">
        <v>572.2289556749593</v>
      </c>
      <c r="F32" s="5">
        <v>183.51070532330206</v>
      </c>
      <c r="G32" s="6">
        <v>2150.884204708322</v>
      </c>
      <c r="H32" s="7">
        <v>13197.92441118499</v>
      </c>
      <c r="I32" s="7">
        <v>86.71499212255013</v>
      </c>
      <c r="J32" s="7">
        <v>4509.403552627976</v>
      </c>
      <c r="K32" s="7">
        <v>80.43534719932785</v>
      </c>
      <c r="L32" s="7">
        <v>1874.6231058105936</v>
      </c>
      <c r="M32" s="7">
        <v>200.52646470201924</v>
      </c>
      <c r="N32" s="7">
        <v>86.71499212255013</v>
      </c>
    </row>
    <row r="33" spans="1:14" ht="15">
      <c r="A33" s="4" t="s">
        <v>49</v>
      </c>
      <c r="B33" s="5">
        <v>686.3583504054551</v>
      </c>
      <c r="C33" s="5">
        <v>82.23903219839045</v>
      </c>
      <c r="D33" s="5">
        <v>166.97231853160218</v>
      </c>
      <c r="E33" s="5">
        <v>534.7097542458888</v>
      </c>
      <c r="F33" s="5">
        <v>163.2562253371231</v>
      </c>
      <c r="G33" s="6">
        <v>1633.5356807184596</v>
      </c>
      <c r="H33" s="7">
        <v>11263.755672630576</v>
      </c>
      <c r="I33" s="7">
        <v>94.94342203198913</v>
      </c>
      <c r="J33" s="7">
        <v>2428.711473292985</v>
      </c>
      <c r="K33" s="7">
        <v>67.72235656867556</v>
      </c>
      <c r="L33" s="7">
        <v>1178.2987104921658</v>
      </c>
      <c r="M33" s="7">
        <v>209.42862938795005</v>
      </c>
      <c r="N33" s="7">
        <v>94.94342203198913</v>
      </c>
    </row>
    <row r="34" spans="1:14" ht="15">
      <c r="A34" s="4" t="s">
        <v>50</v>
      </c>
      <c r="B34" s="5">
        <v>7211.520169812876</v>
      </c>
      <c r="C34" s="5">
        <v>459.971952981287</v>
      </c>
      <c r="D34" s="5">
        <v>1540.6881626046604</v>
      </c>
      <c r="E34" s="5">
        <v>1386.9066374738418</v>
      </c>
      <c r="F34" s="5">
        <v>386.88225458826344</v>
      </c>
      <c r="G34" s="6">
        <v>10985.969177460927</v>
      </c>
      <c r="H34" s="7">
        <v>27824.222805362224</v>
      </c>
      <c r="I34" s="7">
        <v>99.69059313358868</v>
      </c>
      <c r="J34" s="7">
        <v>9725.131016735368</v>
      </c>
      <c r="K34" s="7">
        <v>94.59449999999994</v>
      </c>
      <c r="L34" s="7">
        <v>11837.659972161346</v>
      </c>
      <c r="M34" s="7">
        <v>224.74591220713384</v>
      </c>
      <c r="N34" s="7">
        <v>99.69059313358868</v>
      </c>
    </row>
    <row r="35" spans="1:14" ht="15">
      <c r="A35" s="4" t="s">
        <v>51</v>
      </c>
      <c r="B35" s="5">
        <v>1582.8715950436385</v>
      </c>
      <c r="C35" s="5">
        <v>325.2551956741445</v>
      </c>
      <c r="D35" s="5">
        <v>368.2316293337551</v>
      </c>
      <c r="E35" s="5">
        <v>918.8845840118623</v>
      </c>
      <c r="F35" s="5">
        <v>323.1033047807603</v>
      </c>
      <c r="G35" s="6">
        <v>3518.346308844161</v>
      </c>
      <c r="H35" s="7">
        <v>23237.298260000003</v>
      </c>
      <c r="I35" s="7">
        <v>79.08704133592019</v>
      </c>
      <c r="J35" s="7">
        <v>5843.102947273625</v>
      </c>
      <c r="K35" s="7">
        <v>111.32961325828013</v>
      </c>
      <c r="L35" s="7">
        <v>3670.328563396928</v>
      </c>
      <c r="M35" s="7">
        <v>211.6562251605543</v>
      </c>
      <c r="N35" s="7">
        <v>79.08704133592019</v>
      </c>
    </row>
    <row r="36" spans="1:14" ht="15">
      <c r="A36" s="4" t="s">
        <v>52</v>
      </c>
      <c r="B36" s="5">
        <v>17675.72273995255</v>
      </c>
      <c r="C36" s="5">
        <v>1638.1755370567548</v>
      </c>
      <c r="D36" s="5">
        <v>3440.7651493908797</v>
      </c>
      <c r="E36" s="5">
        <v>2833.1212131060524</v>
      </c>
      <c r="F36" s="5">
        <v>919.5672258700026</v>
      </c>
      <c r="G36" s="6">
        <v>26507.35186537624</v>
      </c>
      <c r="H36" s="7">
        <v>66134.44548999998</v>
      </c>
      <c r="I36" s="7">
        <v>85.67762811391351</v>
      </c>
      <c r="J36" s="7">
        <v>22165.23183867632</v>
      </c>
      <c r="K36" s="7">
        <v>147.81487953564184</v>
      </c>
      <c r="L36" s="7">
        <v>34505.28779390844</v>
      </c>
      <c r="M36" s="7">
        <v>247.53191913669428</v>
      </c>
      <c r="N36" s="7">
        <v>85.67762811391351</v>
      </c>
    </row>
    <row r="37" spans="1:14" ht="15">
      <c r="A37" s="4" t="s">
        <v>53</v>
      </c>
      <c r="B37" s="5">
        <v>3142.017530313354</v>
      </c>
      <c r="C37" s="5">
        <v>370.5717238206238</v>
      </c>
      <c r="D37" s="5">
        <v>774.4903831421842</v>
      </c>
      <c r="E37" s="5">
        <v>1820.4006126870142</v>
      </c>
      <c r="F37" s="5">
        <v>0</v>
      </c>
      <c r="G37" s="6">
        <v>6107.480249963177</v>
      </c>
      <c r="H37" s="7">
        <v>38309.401</v>
      </c>
      <c r="I37" s="7">
        <v>95.03675678390348</v>
      </c>
      <c r="J37" s="7">
        <v>8701.128703314711</v>
      </c>
      <c r="K37" s="7">
        <v>85.17785139287818</v>
      </c>
      <c r="L37" s="7">
        <v>4267.485040028259</v>
      </c>
      <c r="M37" s="7">
        <v>266.6642247199316</v>
      </c>
      <c r="N37" s="7">
        <v>95.03675678390348</v>
      </c>
    </row>
    <row r="38" spans="1:14" ht="15">
      <c r="A38" s="4" t="s">
        <v>54</v>
      </c>
      <c r="B38" s="5">
        <v>14000.935346389697</v>
      </c>
      <c r="C38" s="5">
        <v>1314.8373204628917</v>
      </c>
      <c r="D38" s="5">
        <v>1422.7853766197622</v>
      </c>
      <c r="E38" s="5">
        <v>699.0965924877993</v>
      </c>
      <c r="F38" s="5">
        <v>208.2241944626552</v>
      </c>
      <c r="G38" s="6">
        <v>17645.878830422807</v>
      </c>
      <c r="H38" s="7">
        <v>14975.29626</v>
      </c>
      <c r="I38" s="7">
        <v>93.36664602157244</v>
      </c>
      <c r="J38" s="7">
        <v>16333.503601850822</v>
      </c>
      <c r="K38" s="7">
        <v>160.99880987125178</v>
      </c>
      <c r="L38" s="7">
        <v>21496.666548436664</v>
      </c>
      <c r="M38" s="7">
        <v>227.18513570990763</v>
      </c>
      <c r="N38" s="7">
        <v>93.36664602157244</v>
      </c>
    </row>
    <row r="39" spans="1:14" ht="15">
      <c r="A39" s="4" t="s">
        <v>55</v>
      </c>
      <c r="B39" s="5">
        <v>983.705601486936</v>
      </c>
      <c r="C39" s="5">
        <v>251.85169919131647</v>
      </c>
      <c r="D39" s="5">
        <v>118.96480476176878</v>
      </c>
      <c r="E39" s="5">
        <v>860.9805665783837</v>
      </c>
      <c r="F39" s="5">
        <v>302.74277232829917</v>
      </c>
      <c r="G39" s="6">
        <v>2518.245444346704</v>
      </c>
      <c r="H39" s="7">
        <v>21772.987130000005</v>
      </c>
      <c r="I39" s="7">
        <v>79.08704133592019</v>
      </c>
      <c r="J39" s="7">
        <v>3950.545441070099</v>
      </c>
      <c r="K39" s="7">
        <v>127.50224137307805</v>
      </c>
      <c r="L39" s="7">
        <v>1704.4170962702665</v>
      </c>
      <c r="M39" s="7">
        <v>197.30018286409953</v>
      </c>
      <c r="N39" s="7">
        <v>79.08704133592019</v>
      </c>
    </row>
    <row r="40" spans="1:14" ht="15">
      <c r="A40" s="4" t="s">
        <v>56</v>
      </c>
      <c r="B40" s="5">
        <v>7243.254214919076</v>
      </c>
      <c r="C40" s="5">
        <v>1275.181449511964</v>
      </c>
      <c r="D40" s="5">
        <v>1148.0820821905538</v>
      </c>
      <c r="E40" s="5">
        <v>2062.8110368024463</v>
      </c>
      <c r="F40" s="5">
        <v>0</v>
      </c>
      <c r="G40" s="6">
        <v>11729.32878342404</v>
      </c>
      <c r="H40" s="7">
        <v>65729.941</v>
      </c>
      <c r="I40" s="7">
        <v>62.7662524998294</v>
      </c>
      <c r="J40" s="7">
        <v>23490.963495999997</v>
      </c>
      <c r="K40" s="7">
        <v>108.56782862304487</v>
      </c>
      <c r="L40" s="7">
        <v>11092.395777464571</v>
      </c>
      <c r="M40" s="7">
        <v>212.06955225636577</v>
      </c>
      <c r="N40" s="7">
        <v>62.7662524998294</v>
      </c>
    </row>
    <row r="41" spans="1:14" ht="15">
      <c r="A41" s="4" t="s">
        <v>57</v>
      </c>
      <c r="B41" s="5">
        <v>4086.7198246389316</v>
      </c>
      <c r="C41" s="5">
        <v>437.977541576561</v>
      </c>
      <c r="D41" s="5">
        <v>1109.8997223951087</v>
      </c>
      <c r="E41" s="5">
        <v>2716.785503612478</v>
      </c>
      <c r="F41" s="5">
        <v>0</v>
      </c>
      <c r="G41" s="6">
        <v>8351.382592223079</v>
      </c>
      <c r="H41" s="7">
        <v>59418.994999999995</v>
      </c>
      <c r="I41" s="7">
        <v>91.44501698867444</v>
      </c>
      <c r="J41" s="7">
        <v>16099.895610562467</v>
      </c>
      <c r="K41" s="7">
        <v>54.40750079015688</v>
      </c>
      <c r="L41" s="7">
        <v>5571.931513949223</v>
      </c>
      <c r="M41" s="7">
        <v>253.6022898173544</v>
      </c>
      <c r="N41" s="7">
        <v>91.44501698867444</v>
      </c>
    </row>
    <row r="42" spans="1:14" ht="15">
      <c r="A42" s="4" t="s">
        <v>58</v>
      </c>
      <c r="B42" s="5">
        <v>25956.724055179697</v>
      </c>
      <c r="C42" s="5">
        <v>262.904907633875</v>
      </c>
      <c r="D42" s="5">
        <v>4994.5026023338805</v>
      </c>
      <c r="E42" s="5">
        <v>803.9736062759667</v>
      </c>
      <c r="F42" s="5">
        <v>169.84905745990176</v>
      </c>
      <c r="G42" s="6">
        <v>32187.954228883318</v>
      </c>
      <c r="H42" s="7">
        <v>13843.712548875865</v>
      </c>
      <c r="I42" s="7">
        <v>116.15</v>
      </c>
      <c r="J42" s="7">
        <v>3803.78231662479</v>
      </c>
      <c r="K42" s="7">
        <v>138.23341387588044</v>
      </c>
      <c r="L42" s="7">
        <v>30669.59958119529</v>
      </c>
      <c r="M42" s="7">
        <v>301.0820545668467</v>
      </c>
      <c r="N42" s="7">
        <v>116.15</v>
      </c>
    </row>
    <row r="43" spans="1:14" ht="15">
      <c r="A43" s="4" t="s">
        <v>59</v>
      </c>
      <c r="B43" s="5">
        <v>18958.343669247362</v>
      </c>
      <c r="C43" s="5">
        <v>2741.0786629985664</v>
      </c>
      <c r="D43" s="5">
        <v>3246.7363955106534</v>
      </c>
      <c r="E43" s="5">
        <v>7141.388538147537</v>
      </c>
      <c r="F43" s="5">
        <v>1787.5342285933352</v>
      </c>
      <c r="G43" s="6">
        <v>33875.081494497455</v>
      </c>
      <c r="H43" s="7">
        <v>128557.84947160272</v>
      </c>
      <c r="I43" s="7">
        <v>111.1</v>
      </c>
      <c r="J43" s="7">
        <v>37429.087125200625</v>
      </c>
      <c r="K43" s="7">
        <v>146.46783416489075</v>
      </c>
      <c r="L43" s="7">
        <v>24181.316446918998</v>
      </c>
      <c r="M43" s="7">
        <v>280.7341551337116</v>
      </c>
      <c r="N43" s="7">
        <v>111.1</v>
      </c>
    </row>
    <row r="44" spans="1:14" ht="15">
      <c r="A44" s="4" t="s">
        <v>60</v>
      </c>
      <c r="B44" s="5">
        <v>12793.87966609037</v>
      </c>
      <c r="C44" s="5">
        <v>1242.0865827145499</v>
      </c>
      <c r="D44" s="5">
        <v>2282.9987671759873</v>
      </c>
      <c r="E44" s="5">
        <v>3675.286987190284</v>
      </c>
      <c r="F44" s="5">
        <v>809.5536468689647</v>
      </c>
      <c r="G44" s="6">
        <v>20803.805650040154</v>
      </c>
      <c r="H44" s="7">
        <v>58222.36811390557</v>
      </c>
      <c r="I44" s="7">
        <v>126.24999999999994</v>
      </c>
      <c r="J44" s="7">
        <v>16951.256573866616</v>
      </c>
      <c r="K44" s="7">
        <v>146.54802460242968</v>
      </c>
      <c r="L44" s="7">
        <v>15704.472348442097</v>
      </c>
      <c r="M44" s="7">
        <v>291.9205475705422</v>
      </c>
      <c r="N44" s="7">
        <v>126.24999999999994</v>
      </c>
    </row>
    <row r="45" spans="1:14" ht="15">
      <c r="A45" s="4" t="s">
        <v>61</v>
      </c>
      <c r="B45" s="5">
        <v>2428.1740640016455</v>
      </c>
      <c r="C45" s="5">
        <v>489.61209817354694</v>
      </c>
      <c r="D45" s="5">
        <v>2031.1433310372877</v>
      </c>
      <c r="E45" s="5">
        <v>2048.5285957934775</v>
      </c>
      <c r="F45" s="5">
        <v>635.5903075145945</v>
      </c>
      <c r="G45" s="6">
        <v>7633.048396520552</v>
      </c>
      <c r="H45" s="7">
        <v>51804.405909999994</v>
      </c>
      <c r="I45" s="7">
        <v>79.08704133592018</v>
      </c>
      <c r="J45" s="7">
        <v>12282.53030662245</v>
      </c>
      <c r="K45" s="7">
        <v>79.72495665808522</v>
      </c>
      <c r="L45" s="7">
        <v>14428.521328366181</v>
      </c>
      <c r="M45" s="7">
        <v>220.49775553416276</v>
      </c>
      <c r="N45" s="7">
        <v>79.08704133592018</v>
      </c>
    </row>
    <row r="46" spans="1:14" ht="15">
      <c r="A46" s="4" t="s">
        <v>62</v>
      </c>
      <c r="B46" s="5">
        <v>36068.129638304534</v>
      </c>
      <c r="C46" s="5">
        <v>4152.019181512054</v>
      </c>
      <c r="D46" s="5">
        <v>4568.357064781387</v>
      </c>
      <c r="E46" s="5">
        <v>7055.753868624292</v>
      </c>
      <c r="F46" s="5">
        <v>2643.1418620088757</v>
      </c>
      <c r="G46" s="6">
        <v>54487.401615231145</v>
      </c>
      <c r="H46" s="7">
        <v>190092.37876000002</v>
      </c>
      <c r="I46" s="7">
        <v>74.235</v>
      </c>
      <c r="J46" s="7">
        <v>62023.53127695306</v>
      </c>
      <c r="K46" s="7">
        <v>133.88528824558813</v>
      </c>
      <c r="L46" s="7">
        <v>74967.04458413908</v>
      </c>
      <c r="M46" s="7">
        <v>194.82349236078574</v>
      </c>
      <c r="N46" s="7">
        <v>74.235</v>
      </c>
    </row>
    <row r="47" spans="1:14" ht="15">
      <c r="A47" s="8" t="s">
        <v>63</v>
      </c>
      <c r="B47" s="5">
        <v>8559.174689990703</v>
      </c>
      <c r="C47" s="5">
        <v>1280.3219965229503</v>
      </c>
      <c r="D47" s="5">
        <v>1233.2508455372085</v>
      </c>
      <c r="E47" s="5">
        <v>358.5979411104199</v>
      </c>
      <c r="F47" s="5">
        <v>112.08195663533088</v>
      </c>
      <c r="G47" s="6">
        <v>11543.427429796613</v>
      </c>
      <c r="H47" s="7">
        <v>8060.833229999999</v>
      </c>
      <c r="I47" s="7">
        <v>88.97292150291021</v>
      </c>
      <c r="J47" s="7">
        <v>15383.542858315323</v>
      </c>
      <c r="K47" s="7">
        <v>166.4534637196257</v>
      </c>
      <c r="L47" s="7">
        <v>16156.074542890212</v>
      </c>
      <c r="M47" s="7">
        <v>242.78703362630355</v>
      </c>
      <c r="N47" s="7">
        <v>88.97292150291021</v>
      </c>
    </row>
    <row r="48" spans="1:14" ht="15">
      <c r="A48" s="4" t="s">
        <v>64</v>
      </c>
      <c r="B48" s="5">
        <v>14260.837756146333</v>
      </c>
      <c r="C48" s="5">
        <v>1354.088371455913</v>
      </c>
      <c r="D48" s="5">
        <v>2988.4775597548532</v>
      </c>
      <c r="E48" s="5">
        <v>865.6278390475863</v>
      </c>
      <c r="F48" s="5">
        <v>382.87432925079304</v>
      </c>
      <c r="G48" s="6">
        <v>19851.905855655477</v>
      </c>
      <c r="H48" s="7">
        <v>27535.97643</v>
      </c>
      <c r="I48" s="7">
        <v>62.872499999999995</v>
      </c>
      <c r="J48" s="7">
        <v>22868.810743255977</v>
      </c>
      <c r="K48" s="7">
        <v>118.42228147829974</v>
      </c>
      <c r="L48" s="7">
        <v>28536.615405604265</v>
      </c>
      <c r="M48" s="7">
        <v>223.14659854527574</v>
      </c>
      <c r="N48" s="7">
        <v>62.872499999999995</v>
      </c>
    </row>
    <row r="51" spans="2:10" ht="18.75">
      <c r="B51" s="24" t="s">
        <v>67</v>
      </c>
      <c r="C51" s="9"/>
      <c r="D51" s="10"/>
      <c r="F51" s="24" t="s">
        <v>68</v>
      </c>
      <c r="G51" s="9"/>
      <c r="J51" s="9"/>
    </row>
    <row r="52" spans="1:10" ht="50.25">
      <c r="A52" s="11" t="s">
        <v>37</v>
      </c>
      <c r="B52" s="12" t="s">
        <v>73</v>
      </c>
      <c r="C52" s="12" t="s">
        <v>72</v>
      </c>
      <c r="D52" s="12" t="s">
        <v>74</v>
      </c>
      <c r="F52" s="12" t="s">
        <v>84</v>
      </c>
      <c r="G52" s="12" t="s">
        <v>85</v>
      </c>
      <c r="H52" s="12" t="s">
        <v>86</v>
      </c>
      <c r="J52" s="12"/>
    </row>
    <row r="53" spans="1:10" ht="15.75">
      <c r="A53" s="13" t="s">
        <v>45</v>
      </c>
      <c r="B53" s="15">
        <f>(H29-H4)*1000</f>
        <v>0</v>
      </c>
      <c r="C53" s="15">
        <f>(J29-J4)*1000</f>
        <v>-298854.9062799248</v>
      </c>
      <c r="D53" s="15">
        <f>(L29-L4)*1000</f>
        <v>-36311.95232427035</v>
      </c>
      <c r="F53" s="16">
        <f>M29-M4</f>
        <v>9.533064633637679</v>
      </c>
      <c r="G53" s="16">
        <f>K29-K4</f>
        <v>-11.046126152871352</v>
      </c>
      <c r="H53" s="17">
        <f>N29-N4</f>
        <v>0</v>
      </c>
      <c r="J53" s="20"/>
    </row>
    <row r="54" spans="1:10" ht="15.75">
      <c r="A54" s="13" t="s">
        <v>46</v>
      </c>
      <c r="B54" s="15">
        <f aca="true" t="shared" si="4" ref="B54:B72">(H30-H5)*1000</f>
        <v>-3904612.729999999</v>
      </c>
      <c r="C54" s="15">
        <f aca="true" t="shared" si="5" ref="C54:C72">(J30-J5)*1000</f>
        <v>-958847.8531425626</v>
      </c>
      <c r="D54" s="15">
        <f aca="true" t="shared" si="6" ref="D54:D72">(L30-L5)*1000</f>
        <v>-13842.152842212045</v>
      </c>
      <c r="F54" s="16">
        <f aca="true" t="shared" si="7" ref="F54:F72">M30-M5</f>
        <v>9.327568645911754</v>
      </c>
      <c r="G54" s="16">
        <f aca="true" t="shared" si="8" ref="G54:G72">K30-K5</f>
        <v>-19.590846245040353</v>
      </c>
      <c r="H54" s="17">
        <f aca="true" t="shared" si="9" ref="H54:H72">N30-N5</f>
        <v>-25.050177634994796</v>
      </c>
      <c r="J54" s="20"/>
    </row>
    <row r="55" spans="1:10" ht="15.75">
      <c r="A55" s="13" t="s">
        <v>47</v>
      </c>
      <c r="B55" s="15">
        <f t="shared" si="4"/>
        <v>-749207.7100000097</v>
      </c>
      <c r="C55" s="15">
        <f t="shared" si="5"/>
        <v>-2929967.6604574854</v>
      </c>
      <c r="D55" s="15">
        <f t="shared" si="6"/>
        <v>-8389.093248061045</v>
      </c>
      <c r="F55" s="16">
        <f t="shared" si="7"/>
        <v>18.5261680738663</v>
      </c>
      <c r="G55" s="16">
        <f t="shared" si="8"/>
        <v>-14.49657699939523</v>
      </c>
      <c r="H55" s="17">
        <f t="shared" si="9"/>
        <v>-1.4246334596323038</v>
      </c>
      <c r="J55" s="20"/>
    </row>
    <row r="56" spans="1:10" ht="15.75">
      <c r="A56" s="13" t="s">
        <v>48</v>
      </c>
      <c r="B56" s="15">
        <f t="shared" si="4"/>
        <v>3.637978807091713E-09</v>
      </c>
      <c r="C56" s="15">
        <f t="shared" si="5"/>
        <v>-1480615.093171381</v>
      </c>
      <c r="D56" s="15">
        <f t="shared" si="6"/>
        <v>-35518.765043307896</v>
      </c>
      <c r="F56" s="16">
        <f t="shared" si="7"/>
        <v>19.985150807591623</v>
      </c>
      <c r="G56" s="16">
        <f t="shared" si="8"/>
        <v>-26.410097853939035</v>
      </c>
      <c r="H56" s="17">
        <f t="shared" si="9"/>
        <v>0</v>
      </c>
      <c r="J56" s="20"/>
    </row>
    <row r="57" spans="1:10" ht="15.75">
      <c r="A57" s="13" t="s">
        <v>49</v>
      </c>
      <c r="B57" s="15">
        <f t="shared" si="4"/>
        <v>-5.4569682106375694E-09</v>
      </c>
      <c r="C57" s="15">
        <f t="shared" si="5"/>
        <v>-365384.84774256084</v>
      </c>
      <c r="D57" s="15">
        <f t="shared" si="6"/>
        <v>-12766.2762939417</v>
      </c>
      <c r="F57" s="16">
        <f t="shared" si="7"/>
        <v>12.62217950220196</v>
      </c>
      <c r="G57" s="16">
        <f t="shared" si="8"/>
        <v>-10.188416045180801</v>
      </c>
      <c r="H57" s="17">
        <f t="shared" si="9"/>
        <v>0</v>
      </c>
      <c r="J57" s="20"/>
    </row>
    <row r="58" spans="1:10" ht="15.75">
      <c r="A58" s="13" t="s">
        <v>50</v>
      </c>
      <c r="B58" s="15">
        <f t="shared" si="4"/>
        <v>0</v>
      </c>
      <c r="C58" s="15">
        <f t="shared" si="5"/>
        <v>-917677.0824925315</v>
      </c>
      <c r="D58" s="15">
        <f t="shared" si="6"/>
        <v>-177309.86452259094</v>
      </c>
      <c r="F58" s="16">
        <f t="shared" si="7"/>
        <v>18.24979515565002</v>
      </c>
      <c r="G58" s="16">
        <f t="shared" si="8"/>
        <v>-8.926070469432105</v>
      </c>
      <c r="H58" s="17">
        <f t="shared" si="9"/>
        <v>0</v>
      </c>
      <c r="J58" s="20"/>
    </row>
    <row r="59" spans="1:10" ht="15.75">
      <c r="A59" s="13" t="s">
        <v>51</v>
      </c>
      <c r="B59" s="15">
        <f t="shared" si="4"/>
        <v>4.3655745685100555E-08</v>
      </c>
      <c r="C59" s="15">
        <f t="shared" si="5"/>
        <v>741738.3101374935</v>
      </c>
      <c r="D59" s="15">
        <f t="shared" si="6"/>
        <v>-75653.73395982079</v>
      </c>
      <c r="F59" s="16">
        <f t="shared" si="7"/>
        <v>17.77854282466194</v>
      </c>
      <c r="G59" s="16">
        <f t="shared" si="8"/>
        <v>14.132463513241333</v>
      </c>
      <c r="H59" s="17">
        <f t="shared" si="9"/>
        <v>1.4210854715202004E-13</v>
      </c>
      <c r="J59" s="20"/>
    </row>
    <row r="60" spans="1:10" ht="15.75">
      <c r="A60" s="13" t="s">
        <v>52</v>
      </c>
      <c r="B60" s="15">
        <f t="shared" si="4"/>
        <v>5.820766091346741E-08</v>
      </c>
      <c r="C60" s="15">
        <f t="shared" si="5"/>
        <v>-1281251.223882704</v>
      </c>
      <c r="D60" s="15">
        <f t="shared" si="6"/>
        <v>-650636.4720369529</v>
      </c>
      <c r="F60" s="16">
        <f t="shared" si="7"/>
        <v>19.318538718040458</v>
      </c>
      <c r="G60" s="16">
        <f t="shared" si="8"/>
        <v>-8.544372406818269</v>
      </c>
      <c r="H60" s="17">
        <f t="shared" si="9"/>
        <v>0</v>
      </c>
      <c r="J60" s="20"/>
    </row>
    <row r="61" spans="1:10" ht="15.75">
      <c r="A61" s="13" t="s">
        <v>53</v>
      </c>
      <c r="B61" s="15">
        <f t="shared" si="4"/>
        <v>-685692.0299999984</v>
      </c>
      <c r="C61" s="15">
        <f t="shared" si="5"/>
        <v>112629.42970805307</v>
      </c>
      <c r="D61" s="15">
        <f t="shared" si="6"/>
        <v>-56031.988109801205</v>
      </c>
      <c r="F61" s="16">
        <f t="shared" si="7"/>
        <v>19.334396338311024</v>
      </c>
      <c r="G61" s="16">
        <f t="shared" si="8"/>
        <v>1.1025618805618365</v>
      </c>
      <c r="H61" s="17">
        <f t="shared" si="9"/>
        <v>-1.7010432160965223</v>
      </c>
      <c r="J61" s="20"/>
    </row>
    <row r="62" spans="1:10" ht="15.75">
      <c r="A62" s="13" t="s">
        <v>54</v>
      </c>
      <c r="B62" s="15">
        <f t="shared" si="4"/>
        <v>0</v>
      </c>
      <c r="C62" s="15">
        <f t="shared" si="5"/>
        <v>611782.5751174842</v>
      </c>
      <c r="D62" s="15">
        <f t="shared" si="6"/>
        <v>-144247.32139013213</v>
      </c>
      <c r="F62" s="16">
        <f t="shared" si="7"/>
        <v>8.740827778557303</v>
      </c>
      <c r="G62" s="16">
        <f t="shared" si="8"/>
        <v>6.030320799189894</v>
      </c>
      <c r="H62" s="17">
        <f t="shared" si="9"/>
        <v>0</v>
      </c>
      <c r="J62" s="20"/>
    </row>
    <row r="63" spans="1:10" ht="15.75">
      <c r="A63" s="13" t="s">
        <v>55</v>
      </c>
      <c r="B63" s="15">
        <f t="shared" si="4"/>
        <v>3.637978807091713E-09</v>
      </c>
      <c r="C63" s="15">
        <f t="shared" si="5"/>
        <v>381470.4031559513</v>
      </c>
      <c r="D63" s="15">
        <f t="shared" si="6"/>
        <v>-5043.967799348593</v>
      </c>
      <c r="F63" s="16">
        <f t="shared" si="7"/>
        <v>3.4159828519502184</v>
      </c>
      <c r="G63" s="16">
        <f t="shared" si="8"/>
        <v>12.311801533587882</v>
      </c>
      <c r="H63" s="17">
        <f t="shared" si="9"/>
        <v>0</v>
      </c>
      <c r="J63" s="20"/>
    </row>
    <row r="64" spans="1:10" ht="15.75">
      <c r="A64" s="13" t="s">
        <v>56</v>
      </c>
      <c r="B64" s="15">
        <f t="shared" si="4"/>
        <v>-4470986.899558615</v>
      </c>
      <c r="C64" s="15">
        <f t="shared" si="5"/>
        <v>-1586384.1534108578</v>
      </c>
      <c r="D64" s="15">
        <f t="shared" si="6"/>
        <v>-154577.26270365674</v>
      </c>
      <c r="F64" s="16">
        <f t="shared" si="7"/>
        <v>18.199465032153284</v>
      </c>
      <c r="G64" s="16">
        <f t="shared" si="8"/>
        <v>-7.331767508265514</v>
      </c>
      <c r="H64" s="17">
        <f t="shared" si="9"/>
        <v>-4.269395170476805</v>
      </c>
      <c r="J64" s="20"/>
    </row>
    <row r="65" spans="1:10" ht="15.75">
      <c r="A65" s="13" t="s">
        <v>57</v>
      </c>
      <c r="B65" s="15">
        <f t="shared" si="4"/>
        <v>-1855309.2800000086</v>
      </c>
      <c r="C65" s="15">
        <f t="shared" si="5"/>
        <v>309030.72679742036</v>
      </c>
      <c r="D65" s="15">
        <f t="shared" si="6"/>
        <v>-33653.00862237473</v>
      </c>
      <c r="F65" s="16">
        <f t="shared" si="7"/>
        <v>8.85966330218011</v>
      </c>
      <c r="G65" s="16">
        <f t="shared" si="8"/>
        <v>1.044329101201292</v>
      </c>
      <c r="H65" s="17">
        <f t="shared" si="9"/>
        <v>-2.8552954931137293</v>
      </c>
      <c r="J65" s="20"/>
    </row>
    <row r="66" spans="1:10" ht="15.75">
      <c r="A66" s="13" t="s">
        <v>58</v>
      </c>
      <c r="B66" s="15">
        <f t="shared" si="4"/>
        <v>1.8189894035458565E-09</v>
      </c>
      <c r="C66" s="15">
        <f t="shared" si="5"/>
        <v>2796.158228838067</v>
      </c>
      <c r="D66" s="15">
        <f t="shared" si="6"/>
        <v>-337698.0942658229</v>
      </c>
      <c r="F66" s="16">
        <f t="shared" si="7"/>
        <v>18.637698150715323</v>
      </c>
      <c r="G66" s="16">
        <f t="shared" si="8"/>
        <v>0.10161530433015287</v>
      </c>
      <c r="H66" s="17">
        <f t="shared" si="9"/>
        <v>0</v>
      </c>
      <c r="J66" s="20"/>
    </row>
    <row r="67" spans="1:10" ht="15.75">
      <c r="A67" s="13" t="s">
        <v>59</v>
      </c>
      <c r="B67" s="15">
        <f t="shared" si="4"/>
        <v>-4.3655745685100555E-08</v>
      </c>
      <c r="C67" s="15">
        <f t="shared" si="5"/>
        <v>2827807.520133647</v>
      </c>
      <c r="D67" s="15">
        <f t="shared" si="6"/>
        <v>-295600.45946907485</v>
      </c>
      <c r="F67" s="16">
        <f t="shared" si="7"/>
        <v>19.167947502556956</v>
      </c>
      <c r="G67" s="16">
        <f t="shared" si="8"/>
        <v>11.06580135186627</v>
      </c>
      <c r="H67" s="17">
        <f t="shared" si="9"/>
        <v>0</v>
      </c>
      <c r="J67" s="20"/>
    </row>
    <row r="68" spans="1:10" ht="15.75">
      <c r="A68" s="13" t="s">
        <v>60</v>
      </c>
      <c r="B68" s="15">
        <f t="shared" si="4"/>
        <v>-2.9103830456733704E-08</v>
      </c>
      <c r="C68" s="15">
        <f t="shared" si="5"/>
        <v>1159124.061382252</v>
      </c>
      <c r="D68" s="15">
        <f t="shared" si="6"/>
        <v>-196231.1976889505</v>
      </c>
      <c r="F68" s="16">
        <f t="shared" si="7"/>
        <v>20.358867384158316</v>
      </c>
      <c r="G68" s="16">
        <f t="shared" si="8"/>
        <v>10.02092916973453</v>
      </c>
      <c r="H68" s="17">
        <f t="shared" si="9"/>
        <v>0</v>
      </c>
      <c r="J68" s="20"/>
    </row>
    <row r="69" spans="1:10" ht="15.75">
      <c r="A69" s="13" t="s">
        <v>61</v>
      </c>
      <c r="B69" s="15">
        <f t="shared" si="4"/>
        <v>7.275957614183426E-09</v>
      </c>
      <c r="C69" s="15">
        <f t="shared" si="5"/>
        <v>-882310.5450680233</v>
      </c>
      <c r="D69" s="15">
        <f t="shared" si="6"/>
        <v>-561055.9240700222</v>
      </c>
      <c r="F69" s="16">
        <f t="shared" si="7"/>
        <v>13.087970651300935</v>
      </c>
      <c r="G69" s="16">
        <f t="shared" si="8"/>
        <v>-5.727009680293065</v>
      </c>
      <c r="H69" s="17">
        <f t="shared" si="9"/>
        <v>0</v>
      </c>
      <c r="J69" s="20"/>
    </row>
    <row r="70" spans="1:10" ht="15.75">
      <c r="A70" s="13" t="s">
        <v>62</v>
      </c>
      <c r="B70" s="15">
        <f t="shared" si="4"/>
        <v>0</v>
      </c>
      <c r="C70" s="15">
        <f t="shared" si="5"/>
        <v>145764.37619142962</v>
      </c>
      <c r="D70" s="15">
        <f t="shared" si="6"/>
        <v>-1500511.1638194504</v>
      </c>
      <c r="F70" s="16">
        <f t="shared" si="7"/>
        <v>19.259813105060857</v>
      </c>
      <c r="G70" s="16">
        <f t="shared" si="8"/>
        <v>0.3146500226693547</v>
      </c>
      <c r="H70" s="17">
        <f t="shared" si="9"/>
        <v>0</v>
      </c>
      <c r="J70" s="20"/>
    </row>
    <row r="71" spans="1:10" ht="15.75">
      <c r="A71" s="18" t="s">
        <v>63</v>
      </c>
      <c r="B71" s="15">
        <f t="shared" si="4"/>
        <v>0</v>
      </c>
      <c r="C71" s="15">
        <f t="shared" si="5"/>
        <v>-204044.26382887142</v>
      </c>
      <c r="D71" s="15">
        <f t="shared" si="6"/>
        <v>-142079.03988316865</v>
      </c>
      <c r="F71" s="16">
        <f t="shared" si="7"/>
        <v>9.317946294199913</v>
      </c>
      <c r="G71" s="16">
        <f t="shared" si="8"/>
        <v>-2.2078057557513944</v>
      </c>
      <c r="H71" s="17">
        <f t="shared" si="9"/>
        <v>0</v>
      </c>
      <c r="J71" s="20"/>
    </row>
    <row r="72" spans="1:10" ht="15.75">
      <c r="A72" s="13" t="s">
        <v>64</v>
      </c>
      <c r="B72" s="15">
        <f t="shared" si="4"/>
        <v>0</v>
      </c>
      <c r="C72" s="15">
        <f t="shared" si="5"/>
        <v>-164705.38107524044</v>
      </c>
      <c r="D72" s="15">
        <f t="shared" si="6"/>
        <v>-340741.711606599</v>
      </c>
      <c r="F72" s="16">
        <f t="shared" si="7"/>
        <v>11.93425768389983</v>
      </c>
      <c r="G72" s="16">
        <f t="shared" si="8"/>
        <v>-0.8528990517985164</v>
      </c>
      <c r="H72" s="17">
        <f t="shared" si="9"/>
        <v>0</v>
      </c>
      <c r="J72" s="20"/>
    </row>
    <row r="73" spans="1:4" ht="15.75">
      <c r="A73" s="13" t="s">
        <v>41</v>
      </c>
      <c r="B73" s="19">
        <f>SUM(B53:B72)</f>
        <v>-11665808.649558589</v>
      </c>
      <c r="C73" s="19">
        <f>SUM(C53:C72)</f>
        <v>-4777899.449699573</v>
      </c>
      <c r="D73" s="19">
        <f>SUM(D53:D72)</f>
        <v>-4777899.44969956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Cornelis van Kooten</dc:creator>
  <cp:keywords/>
  <dc:description/>
  <cp:lastModifiedBy>Windows User</cp:lastModifiedBy>
  <dcterms:created xsi:type="dcterms:W3CDTF">2013-02-15T23:56:20Z</dcterms:created>
  <dcterms:modified xsi:type="dcterms:W3CDTF">2013-05-11T23:13:34Z</dcterms:modified>
  <cp:category/>
  <cp:version/>
  <cp:contentType/>
  <cp:contentStatus/>
</cp:coreProperties>
</file>