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15" windowWidth="10290" windowHeight="7800" tabRatio="717" firstSheet="3"/>
  </bookViews>
  <sheets>
    <sheet name="BEC_StandLabel_FDI" sheetId="8" r:id="rId1"/>
    <sheet name="TipsyLimits" sheetId="17" r:id="rId2"/>
    <sheet name="ExistingTreatments" sheetId="3" r:id="rId3"/>
    <sheet name="RegulationSilvCosts" sheetId="1" r:id="rId4"/>
    <sheet name="FFEPSilvCosts" sheetId="5" r:id="rId5"/>
    <sheet name="MoFR_Rates" sheetId="2" r:id="rId6"/>
    <sheet name="InventoryLU" sheetId="9" r:id="rId7"/>
    <sheet name="LUs" sheetId="16" r:id="rId8"/>
    <sheet name="BEC sum" sheetId="22" r:id="rId9"/>
    <sheet name="InventoryLU_Blk" sheetId="10" r:id="rId10"/>
    <sheet name="RegenOptions" sheetId="11" r:id="rId11"/>
    <sheet name="NoMgmt" sheetId="14" r:id="rId12"/>
    <sheet name="Reg" sheetId="13" r:id="rId13"/>
    <sheet name="FFEP" sheetId="12" r:id="rId14"/>
    <sheet name="MasterSilv" sheetId="15" r:id="rId15"/>
    <sheet name="MasterCosts" sheetId="20" r:id="rId16"/>
    <sheet name="TipsyOutputs" sheetId="18" r:id="rId17"/>
    <sheet name="7LUTipsy60_100" sheetId="19" r:id="rId18"/>
    <sheet name="BEC Silviculture Surrogate" sheetId="7" r:id="rId19"/>
    <sheet name="Sheet3" sheetId="23" r:id="rId20"/>
  </sheets>
  <calcPr calcId="125725"/>
  <pivotCaches>
    <pivotCache cacheId="3" r:id="rId21"/>
  </pivotCaches>
</workbook>
</file>

<file path=xl/calcChain.xml><?xml version="1.0" encoding="utf-8"?>
<calcChain xmlns="http://schemas.openxmlformats.org/spreadsheetml/2006/main">
  <c r="J985" i="10"/>
  <c r="H985"/>
  <c r="I985" s="1"/>
  <c r="G9" i="9"/>
  <c r="G10"/>
  <c r="G11"/>
  <c r="G12"/>
  <c r="G13"/>
  <c r="G14"/>
  <c r="G15"/>
  <c r="G16"/>
  <c r="G17"/>
  <c r="G18"/>
  <c r="G19"/>
  <c r="G20"/>
  <c r="G21"/>
  <c r="G22"/>
  <c r="G23"/>
  <c r="G24"/>
  <c r="G25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2"/>
  <c r="G3"/>
  <c r="G4"/>
  <c r="G5"/>
  <c r="G6"/>
  <c r="G7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6"/>
  <c r="G27"/>
  <c r="G28"/>
  <c r="G29"/>
  <c r="G30"/>
  <c r="G31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32"/>
  <c r="G33"/>
  <c r="G34"/>
  <c r="G35"/>
  <c r="G36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7"/>
  <c r="G38"/>
  <c r="G39"/>
  <c r="G40"/>
  <c r="G41"/>
  <c r="G42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8"/>
  <c r="Q2" i="8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K28" i="1"/>
  <c r="L28"/>
  <c r="C28"/>
  <c r="B28"/>
  <c r="J28"/>
  <c r="A28"/>
  <c r="A16" i="7"/>
  <c r="F16" s="1"/>
  <c r="J16"/>
  <c r="H16" s="1"/>
  <c r="A17"/>
  <c r="F17" s="1"/>
  <c r="J17"/>
  <c r="H17" s="1"/>
  <c r="J3"/>
  <c r="H3" s="1"/>
  <c r="J4"/>
  <c r="H4" s="1"/>
  <c r="J5"/>
  <c r="H5" s="1"/>
  <c r="J6"/>
  <c r="H6" s="1"/>
  <c r="J7"/>
  <c r="H7" s="1"/>
  <c r="J8"/>
  <c r="H8" s="1"/>
  <c r="J9"/>
  <c r="H9" s="1"/>
  <c r="J10"/>
  <c r="H10" s="1"/>
  <c r="J11"/>
  <c r="H11" s="1"/>
  <c r="J12"/>
  <c r="H12" s="1"/>
  <c r="J13"/>
  <c r="H13" s="1"/>
  <c r="J14"/>
  <c r="H14" s="1"/>
  <c r="J15"/>
  <c r="H15" s="1"/>
  <c r="J18"/>
  <c r="H18" s="1"/>
  <c r="J19"/>
  <c r="H19" s="1"/>
  <c r="J20"/>
  <c r="H20" s="1"/>
  <c r="J21"/>
  <c r="H21" s="1"/>
  <c r="J22"/>
  <c r="H22" s="1"/>
  <c r="J23"/>
  <c r="H23" s="1"/>
  <c r="J24"/>
  <c r="H24" s="1"/>
  <c r="J25"/>
  <c r="H25" s="1"/>
  <c r="J26"/>
  <c r="H26" s="1"/>
  <c r="J27"/>
  <c r="H27" s="1"/>
  <c r="J28"/>
  <c r="H28" s="1"/>
  <c r="J29"/>
  <c r="H29" s="1"/>
  <c r="J30"/>
  <c r="H30" s="1"/>
  <c r="J31"/>
  <c r="H31" s="1"/>
  <c r="J32"/>
  <c r="H32" s="1"/>
  <c r="J33"/>
  <c r="H33" s="1"/>
  <c r="J34"/>
  <c r="H34" s="1"/>
  <c r="J35"/>
  <c r="H35" s="1"/>
  <c r="J36"/>
  <c r="H36" s="1"/>
  <c r="J37"/>
  <c r="H37" s="1"/>
  <c r="J38"/>
  <c r="H38" s="1"/>
  <c r="J39"/>
  <c r="H39" s="1"/>
  <c r="J40"/>
  <c r="H40" s="1"/>
  <c r="J41"/>
  <c r="H41" s="1"/>
  <c r="J42"/>
  <c r="H42" s="1"/>
  <c r="J43"/>
  <c r="H43" s="1"/>
  <c r="J44"/>
  <c r="H44" s="1"/>
  <c r="J45"/>
  <c r="H45" s="1"/>
  <c r="J46"/>
  <c r="H46" s="1"/>
  <c r="J47"/>
  <c r="H47" s="1"/>
  <c r="J48"/>
  <c r="H48" s="1"/>
  <c r="J49"/>
  <c r="H49" s="1"/>
  <c r="J50"/>
  <c r="H50" s="1"/>
  <c r="J51"/>
  <c r="H51" s="1"/>
  <c r="J52"/>
  <c r="H52" s="1"/>
  <c r="J53"/>
  <c r="H53" s="1"/>
  <c r="J54"/>
  <c r="H54" s="1"/>
  <c r="J55"/>
  <c r="H55" s="1"/>
  <c r="J56"/>
  <c r="H56" s="1"/>
  <c r="J57"/>
  <c r="H57" s="1"/>
  <c r="J58"/>
  <c r="H58" s="1"/>
  <c r="J59"/>
  <c r="H59" s="1"/>
  <c r="J60"/>
  <c r="H60" s="1"/>
  <c r="J61"/>
  <c r="H61" s="1"/>
  <c r="J62"/>
  <c r="H62" s="1"/>
  <c r="J2"/>
  <c r="H2" s="1"/>
  <c r="G51"/>
  <c r="G52" s="1"/>
  <c r="G48"/>
  <c r="G49" s="1"/>
  <c r="G29"/>
  <c r="G26"/>
  <c r="G23"/>
  <c r="G20"/>
  <c r="E36" i="8"/>
  <c r="L12" i="1"/>
  <c r="L13"/>
  <c r="M13" i="5"/>
  <c r="M12"/>
  <c r="A12"/>
  <c r="A13"/>
  <c r="E13"/>
  <c r="B13" s="1"/>
  <c r="E12"/>
  <c r="C12" s="1"/>
  <c r="L12"/>
  <c r="L13"/>
  <c r="K13" i="1"/>
  <c r="K12"/>
  <c r="A12" i="7"/>
  <c r="A13"/>
  <c r="F12"/>
  <c r="F13"/>
  <c r="A12" i="1"/>
  <c r="A13"/>
  <c r="E13"/>
  <c r="C13" s="1"/>
  <c r="E12"/>
  <c r="B12" s="1"/>
  <c r="C821" i="19"/>
  <c r="A821" s="1"/>
  <c r="C841"/>
  <c r="A841" s="1"/>
  <c r="C1031"/>
  <c r="A1031" s="1"/>
  <c r="C861"/>
  <c r="A861" s="1"/>
  <c r="C881"/>
  <c r="A881" s="1"/>
  <c r="C1046"/>
  <c r="A1046" s="1"/>
  <c r="C901"/>
  <c r="A901" s="1"/>
  <c r="C1061"/>
  <c r="A1061" s="1"/>
  <c r="C921"/>
  <c r="A921" s="1"/>
  <c r="C1076"/>
  <c r="A1076" s="1"/>
  <c r="C1131"/>
  <c r="A1131" s="1"/>
  <c r="C1246"/>
  <c r="A1246" s="1"/>
  <c r="C1151"/>
  <c r="A1151" s="1"/>
  <c r="C1561"/>
  <c r="A1561" s="1"/>
  <c r="C1581"/>
  <c r="A1581" s="1"/>
  <c r="C1601"/>
  <c r="A1601" s="1"/>
  <c r="C1621"/>
  <c r="A1621" s="1"/>
  <c r="C1641"/>
  <c r="A1641" s="1"/>
  <c r="C1661"/>
  <c r="A1661" s="1"/>
  <c r="C2006"/>
  <c r="A2006" s="1"/>
  <c r="C2016"/>
  <c r="A2016" s="1"/>
  <c r="C265"/>
  <c r="A265" s="1"/>
  <c r="C290"/>
  <c r="A290" s="1"/>
  <c r="C670"/>
  <c r="A670" s="1"/>
  <c r="C690"/>
  <c r="A690" s="1"/>
  <c r="C950"/>
  <c r="A950" s="1"/>
  <c r="C1270"/>
  <c r="A1270" s="1"/>
  <c r="C1290"/>
  <c r="A1290" s="1"/>
  <c r="C1310"/>
  <c r="A1310" s="1"/>
  <c r="C1410"/>
  <c r="A1410" s="1"/>
  <c r="C1430"/>
  <c r="A1430" s="1"/>
  <c r="C1955"/>
  <c r="A1955" s="1"/>
  <c r="C1965"/>
  <c r="A1965" s="1"/>
  <c r="C1975"/>
  <c r="A1975" s="1"/>
  <c r="C240"/>
  <c r="A240" s="1"/>
  <c r="C710"/>
  <c r="A710" s="1"/>
  <c r="C730"/>
  <c r="A730" s="1"/>
  <c r="C750"/>
  <c r="A750" s="1"/>
  <c r="C965"/>
  <c r="A965" s="1"/>
  <c r="C980"/>
  <c r="A980" s="1"/>
  <c r="C1100"/>
  <c r="A1100" s="1"/>
  <c r="C1330"/>
  <c r="A1330" s="1"/>
  <c r="C1350"/>
  <c r="A1350" s="1"/>
  <c r="C1370"/>
  <c r="A1370" s="1"/>
  <c r="C1450"/>
  <c r="A1450" s="1"/>
  <c r="C1470"/>
  <c r="A1470" s="1"/>
  <c r="C1490"/>
  <c r="A1490" s="1"/>
  <c r="C1510"/>
  <c r="A1510" s="1"/>
  <c r="C1985"/>
  <c r="A1985" s="1"/>
  <c r="C1995"/>
  <c r="A1995" s="1"/>
  <c r="C2005"/>
  <c r="A2005" s="1"/>
  <c r="C10"/>
  <c r="A10" s="1"/>
  <c r="C25"/>
  <c r="A25" s="1"/>
  <c r="C40"/>
  <c r="A40" s="1"/>
  <c r="C115"/>
  <c r="A115" s="1"/>
  <c r="C130"/>
  <c r="A130" s="1"/>
  <c r="C145"/>
  <c r="A145" s="1"/>
  <c r="C160"/>
  <c r="A160" s="1"/>
  <c r="C310"/>
  <c r="A310" s="1"/>
  <c r="C330"/>
  <c r="A330" s="1"/>
  <c r="C350"/>
  <c r="A350" s="1"/>
  <c r="C450"/>
  <c r="A450" s="1"/>
  <c r="C1390"/>
  <c r="A1390" s="1"/>
  <c r="C1690"/>
  <c r="A1690" s="1"/>
  <c r="C1710"/>
  <c r="A1710" s="1"/>
  <c r="C1730"/>
  <c r="A1730" s="1"/>
  <c r="C1750"/>
  <c r="A1750" s="1"/>
  <c r="C1770"/>
  <c r="A1770" s="1"/>
  <c r="C1850"/>
  <c r="A1850" s="1"/>
  <c r="C1865"/>
  <c r="A1865" s="1"/>
  <c r="C1880"/>
  <c r="A1880" s="1"/>
  <c r="C1925"/>
  <c r="A1925" s="1"/>
  <c r="C1940"/>
  <c r="A1940" s="1"/>
  <c r="C555"/>
  <c r="A555" s="1"/>
  <c r="C575"/>
  <c r="A575" s="1"/>
  <c r="C595"/>
  <c r="A595" s="1"/>
  <c r="C610"/>
  <c r="A610" s="1"/>
  <c r="C625"/>
  <c r="A625" s="1"/>
  <c r="C640"/>
  <c r="A640" s="1"/>
  <c r="C655"/>
  <c r="A655" s="1"/>
  <c r="C1180"/>
  <c r="A1180" s="1"/>
  <c r="C1195"/>
  <c r="A1195" s="1"/>
  <c r="C55"/>
  <c r="A55" s="1"/>
  <c r="C70"/>
  <c r="A70" s="1"/>
  <c r="C85"/>
  <c r="A85" s="1"/>
  <c r="C100"/>
  <c r="A100" s="1"/>
  <c r="C175"/>
  <c r="A175" s="1"/>
  <c r="C190"/>
  <c r="A190" s="1"/>
  <c r="C205"/>
  <c r="A205" s="1"/>
  <c r="C220"/>
  <c r="A220" s="1"/>
  <c r="C370"/>
  <c r="A370" s="1"/>
  <c r="C390"/>
  <c r="A390" s="1"/>
  <c r="C410"/>
  <c r="A410" s="1"/>
  <c r="C430"/>
  <c r="A430" s="1"/>
  <c r="C465"/>
  <c r="A465" s="1"/>
  <c r="C480"/>
  <c r="A480" s="1"/>
  <c r="C495"/>
  <c r="A495" s="1"/>
  <c r="C510"/>
  <c r="A510" s="1"/>
  <c r="C525"/>
  <c r="A525" s="1"/>
  <c r="C540"/>
  <c r="A540" s="1"/>
  <c r="C1790"/>
  <c r="A1790" s="1"/>
  <c r="C1810"/>
  <c r="A1810" s="1"/>
  <c r="C1830"/>
  <c r="A1830" s="1"/>
  <c r="C1895"/>
  <c r="A1895" s="1"/>
  <c r="C1910"/>
  <c r="A1910" s="1"/>
  <c r="C770"/>
  <c r="A770" s="1"/>
  <c r="C790"/>
  <c r="A790" s="1"/>
  <c r="C810"/>
  <c r="A810" s="1"/>
  <c r="C995"/>
  <c r="A995" s="1"/>
  <c r="C1010"/>
  <c r="A1010" s="1"/>
  <c r="C1025"/>
  <c r="A1025" s="1"/>
  <c r="C1120"/>
  <c r="A1120" s="1"/>
  <c r="C1210"/>
  <c r="A1210" s="1"/>
  <c r="C1225"/>
  <c r="A1225" s="1"/>
  <c r="C1240"/>
  <c r="A1240" s="1"/>
  <c r="C1530"/>
  <c r="A1530" s="1"/>
  <c r="C1550"/>
  <c r="A1550" s="1"/>
  <c r="C830"/>
  <c r="A830" s="1"/>
  <c r="C850"/>
  <c r="A850" s="1"/>
  <c r="C870"/>
  <c r="A870" s="1"/>
  <c r="C890"/>
  <c r="A890" s="1"/>
  <c r="C910"/>
  <c r="A910" s="1"/>
  <c r="C930"/>
  <c r="A930" s="1"/>
  <c r="C1040"/>
  <c r="A1040" s="1"/>
  <c r="C1055"/>
  <c r="A1055" s="1"/>
  <c r="C1070"/>
  <c r="A1070" s="1"/>
  <c r="C1085"/>
  <c r="A1085" s="1"/>
  <c r="C1140"/>
  <c r="A1140" s="1"/>
  <c r="C1160"/>
  <c r="A1160" s="1"/>
  <c r="C1255"/>
  <c r="A1255" s="1"/>
  <c r="C1570"/>
  <c r="A1570" s="1"/>
  <c r="C1590"/>
  <c r="A1590" s="1"/>
  <c r="C1610"/>
  <c r="A1610" s="1"/>
  <c r="C1630"/>
  <c r="A1630" s="1"/>
  <c r="C1650"/>
  <c r="A1650" s="1"/>
  <c r="C1670"/>
  <c r="A1670" s="1"/>
  <c r="C2015"/>
  <c r="A2015" s="1"/>
  <c r="C2025"/>
  <c r="A2025" s="1"/>
  <c r="C270"/>
  <c r="A270" s="1"/>
  <c r="C275"/>
  <c r="A275" s="1"/>
  <c r="C295"/>
  <c r="A295" s="1"/>
  <c r="C300"/>
  <c r="A300" s="1"/>
  <c r="C675"/>
  <c r="A675" s="1"/>
  <c r="C680"/>
  <c r="A680" s="1"/>
  <c r="C955"/>
  <c r="A955" s="1"/>
  <c r="C695"/>
  <c r="A695" s="1"/>
  <c r="C700"/>
  <c r="A700" s="1"/>
  <c r="C1275"/>
  <c r="A1275" s="1"/>
  <c r="C1280"/>
  <c r="A1280" s="1"/>
  <c r="C1295"/>
  <c r="A1295" s="1"/>
  <c r="C1300"/>
  <c r="A1300" s="1"/>
  <c r="C1315"/>
  <c r="A1315" s="1"/>
  <c r="C1320"/>
  <c r="A1320" s="1"/>
  <c r="C1415"/>
  <c r="A1415" s="1"/>
  <c r="C1420"/>
  <c r="A1420" s="1"/>
  <c r="C1435"/>
  <c r="A1435" s="1"/>
  <c r="C1440"/>
  <c r="A1440" s="1"/>
  <c r="C245"/>
  <c r="A245" s="1"/>
  <c r="C250"/>
  <c r="A250" s="1"/>
  <c r="C715"/>
  <c r="A715" s="1"/>
  <c r="C720"/>
  <c r="A720" s="1"/>
  <c r="C970"/>
  <c r="A970" s="1"/>
  <c r="C735"/>
  <c r="A735" s="1"/>
  <c r="C740"/>
  <c r="A740" s="1"/>
  <c r="C985"/>
  <c r="A985" s="1"/>
  <c r="C755"/>
  <c r="A755" s="1"/>
  <c r="C760"/>
  <c r="A760" s="1"/>
  <c r="C1105"/>
  <c r="A1105" s="1"/>
  <c r="C1110"/>
  <c r="A1110" s="1"/>
  <c r="C1335"/>
  <c r="A1335" s="1"/>
  <c r="C1340"/>
  <c r="A1340" s="1"/>
  <c r="C1355"/>
  <c r="A1355" s="1"/>
  <c r="C1360"/>
  <c r="A1360" s="1"/>
  <c r="C1375"/>
  <c r="A1375" s="1"/>
  <c r="C1380"/>
  <c r="A1380" s="1"/>
  <c r="C1455"/>
  <c r="A1455" s="1"/>
  <c r="C1460"/>
  <c r="A1460" s="1"/>
  <c r="C1475"/>
  <c r="A1475" s="1"/>
  <c r="C1480"/>
  <c r="A1480" s="1"/>
  <c r="C1495"/>
  <c r="A1495" s="1"/>
  <c r="C1500"/>
  <c r="A1500" s="1"/>
  <c r="C1515"/>
  <c r="A1515" s="1"/>
  <c r="C1520"/>
  <c r="A1520" s="1"/>
  <c r="C15"/>
  <c r="A15" s="1"/>
  <c r="C30"/>
  <c r="A30" s="1"/>
  <c r="C45"/>
  <c r="A45" s="1"/>
  <c r="C120"/>
  <c r="A120" s="1"/>
  <c r="C135"/>
  <c r="A135" s="1"/>
  <c r="C150"/>
  <c r="A150" s="1"/>
  <c r="C165"/>
  <c r="A165" s="1"/>
  <c r="C315"/>
  <c r="A315" s="1"/>
  <c r="C320"/>
  <c r="A320" s="1"/>
  <c r="C335"/>
  <c r="A335" s="1"/>
  <c r="C340"/>
  <c r="A340" s="1"/>
  <c r="C355"/>
  <c r="A355" s="1"/>
  <c r="C360"/>
  <c r="A360" s="1"/>
  <c r="C455"/>
  <c r="A455" s="1"/>
  <c r="C1395"/>
  <c r="A1395" s="1"/>
  <c r="C1400"/>
  <c r="A1400" s="1"/>
  <c r="C1695"/>
  <c r="A1695" s="1"/>
  <c r="C1700"/>
  <c r="A1700" s="1"/>
  <c r="C1855"/>
  <c r="A1855" s="1"/>
  <c r="C1715"/>
  <c r="A1715" s="1"/>
  <c r="C1720"/>
  <c r="A1720" s="1"/>
  <c r="C1735"/>
  <c r="A1735" s="1"/>
  <c r="C1740"/>
  <c r="A1740" s="1"/>
  <c r="C1870"/>
  <c r="A1870" s="1"/>
  <c r="C1755"/>
  <c r="A1755" s="1"/>
  <c r="C1760"/>
  <c r="A1760" s="1"/>
  <c r="C1885"/>
  <c r="A1885" s="1"/>
  <c r="C1775"/>
  <c r="A1775" s="1"/>
  <c r="C1780"/>
  <c r="A1780" s="1"/>
  <c r="C1930"/>
  <c r="A1930" s="1"/>
  <c r="C1945"/>
  <c r="A1945" s="1"/>
  <c r="C600"/>
  <c r="A600" s="1"/>
  <c r="C615"/>
  <c r="A615" s="1"/>
  <c r="C560"/>
  <c r="A560" s="1"/>
  <c r="C565"/>
  <c r="A565" s="1"/>
  <c r="C630"/>
  <c r="A630" s="1"/>
  <c r="C645"/>
  <c r="A645" s="1"/>
  <c r="C580"/>
  <c r="A580" s="1"/>
  <c r="C585"/>
  <c r="A585" s="1"/>
  <c r="C660"/>
  <c r="A660" s="1"/>
  <c r="C1185"/>
  <c r="A1185" s="1"/>
  <c r="C1200"/>
  <c r="A1200" s="1"/>
  <c r="C60"/>
  <c r="A60" s="1"/>
  <c r="C75"/>
  <c r="A75" s="1"/>
  <c r="C90"/>
  <c r="A90" s="1"/>
  <c r="C105"/>
  <c r="A105" s="1"/>
  <c r="C180"/>
  <c r="A180" s="1"/>
  <c r="C195"/>
  <c r="A195" s="1"/>
  <c r="C210"/>
  <c r="A210" s="1"/>
  <c r="C225"/>
  <c r="A225" s="1"/>
  <c r="C375"/>
  <c r="A375" s="1"/>
  <c r="C380"/>
  <c r="A380" s="1"/>
  <c r="C395"/>
  <c r="A395" s="1"/>
  <c r="C400"/>
  <c r="A400" s="1"/>
  <c r="C415"/>
  <c r="A415" s="1"/>
  <c r="C420"/>
  <c r="A420" s="1"/>
  <c r="C435"/>
  <c r="A435" s="1"/>
  <c r="C440"/>
  <c r="A440" s="1"/>
  <c r="C470"/>
  <c r="A470" s="1"/>
  <c r="C485"/>
  <c r="A485" s="1"/>
  <c r="C500"/>
  <c r="A500" s="1"/>
  <c r="C515"/>
  <c r="A515" s="1"/>
  <c r="C530"/>
  <c r="A530" s="1"/>
  <c r="C545"/>
  <c r="A545" s="1"/>
  <c r="C1795"/>
  <c r="A1795" s="1"/>
  <c r="C1800"/>
  <c r="A1800" s="1"/>
  <c r="C1815"/>
  <c r="A1815" s="1"/>
  <c r="C1820"/>
  <c r="A1820" s="1"/>
  <c r="C1900"/>
  <c r="A1900" s="1"/>
  <c r="C1835"/>
  <c r="A1835" s="1"/>
  <c r="C1840"/>
  <c r="A1840" s="1"/>
  <c r="C1915"/>
  <c r="A1915" s="1"/>
  <c r="C775"/>
  <c r="A775" s="1"/>
  <c r="C780"/>
  <c r="A780" s="1"/>
  <c r="C1000"/>
  <c r="A1000" s="1"/>
  <c r="C795"/>
  <c r="A795" s="1"/>
  <c r="C800"/>
  <c r="A800" s="1"/>
  <c r="C1015"/>
  <c r="A1015" s="1"/>
  <c r="C815"/>
  <c r="A815" s="1"/>
  <c r="C820"/>
  <c r="A820" s="1"/>
  <c r="C1030"/>
  <c r="A1030" s="1"/>
  <c r="C1215"/>
  <c r="A1215" s="1"/>
  <c r="C1230"/>
  <c r="A1230" s="1"/>
  <c r="C1125"/>
  <c r="A1125" s="1"/>
  <c r="C1130"/>
  <c r="A1130" s="1"/>
  <c r="C1245"/>
  <c r="A1245" s="1"/>
  <c r="C1535"/>
  <c r="A1535" s="1"/>
  <c r="C1540"/>
  <c r="A1540" s="1"/>
  <c r="C1555"/>
  <c r="A1555" s="1"/>
  <c r="C1560"/>
  <c r="A1560" s="1"/>
  <c r="C835"/>
  <c r="A835" s="1"/>
  <c r="C840"/>
  <c r="A840" s="1"/>
  <c r="C855"/>
  <c r="A855" s="1"/>
  <c r="C860"/>
  <c r="A860" s="1"/>
  <c r="C1045"/>
  <c r="A1045" s="1"/>
  <c r="C875"/>
  <c r="A875" s="1"/>
  <c r="C880"/>
  <c r="A880" s="1"/>
  <c r="C895"/>
  <c r="A895" s="1"/>
  <c r="C900"/>
  <c r="A900" s="1"/>
  <c r="C1060"/>
  <c r="A1060" s="1"/>
  <c r="C915"/>
  <c r="A915" s="1"/>
  <c r="C920"/>
  <c r="A920" s="1"/>
  <c r="C1075"/>
  <c r="A1075" s="1"/>
  <c r="C935"/>
  <c r="A935" s="1"/>
  <c r="C940"/>
  <c r="A940" s="1"/>
  <c r="C1090"/>
  <c r="A1090" s="1"/>
  <c r="C1145"/>
  <c r="A1145" s="1"/>
  <c r="C1150"/>
  <c r="A1150" s="1"/>
  <c r="C1260"/>
  <c r="A1260" s="1"/>
  <c r="C1165"/>
  <c r="A1165" s="1"/>
  <c r="C1170"/>
  <c r="A1170" s="1"/>
  <c r="C1575"/>
  <c r="A1575" s="1"/>
  <c r="C1580"/>
  <c r="A1580" s="1"/>
  <c r="C1595"/>
  <c r="A1595" s="1"/>
  <c r="C1600"/>
  <c r="A1600" s="1"/>
  <c r="C1615"/>
  <c r="A1615" s="1"/>
  <c r="C1620"/>
  <c r="A1620" s="1"/>
  <c r="C1635"/>
  <c r="A1635" s="1"/>
  <c r="C1640"/>
  <c r="A1640" s="1"/>
  <c r="C1655"/>
  <c r="A1655" s="1"/>
  <c r="C1660"/>
  <c r="A1660" s="1"/>
  <c r="C1675"/>
  <c r="A1675" s="1"/>
  <c r="C1680"/>
  <c r="A1680" s="1"/>
  <c r="C255"/>
  <c r="A255" s="1"/>
  <c r="C260"/>
  <c r="A260" s="1"/>
  <c r="C280"/>
  <c r="A280" s="1"/>
  <c r="C285"/>
  <c r="A285" s="1"/>
  <c r="C665"/>
  <c r="A665" s="1"/>
  <c r="C945"/>
  <c r="A945" s="1"/>
  <c r="C685"/>
  <c r="A685" s="1"/>
  <c r="C1265"/>
  <c r="A1265" s="1"/>
  <c r="C1285"/>
  <c r="A1285" s="1"/>
  <c r="C1305"/>
  <c r="A1305" s="1"/>
  <c r="C1405"/>
  <c r="A1405" s="1"/>
  <c r="C1425"/>
  <c r="A1425" s="1"/>
  <c r="C1950"/>
  <c r="A1950" s="1"/>
  <c r="C1960"/>
  <c r="A1960" s="1"/>
  <c r="C1970"/>
  <c r="A1970" s="1"/>
  <c r="C230"/>
  <c r="A230" s="1"/>
  <c r="C235"/>
  <c r="A235" s="1"/>
  <c r="C705"/>
  <c r="A705" s="1"/>
  <c r="C960"/>
  <c r="A960" s="1"/>
  <c r="C725"/>
  <c r="A725" s="1"/>
  <c r="C975"/>
  <c r="A975" s="1"/>
  <c r="C745"/>
  <c r="A745" s="1"/>
  <c r="C1095"/>
  <c r="A1095" s="1"/>
  <c r="C1325"/>
  <c r="A1325" s="1"/>
  <c r="C1345"/>
  <c r="A1345" s="1"/>
  <c r="C1365"/>
  <c r="A1365" s="1"/>
  <c r="C1445"/>
  <c r="A1445" s="1"/>
  <c r="C1465"/>
  <c r="A1465" s="1"/>
  <c r="C1485"/>
  <c r="A1485" s="1"/>
  <c r="C1505"/>
  <c r="A1505" s="1"/>
  <c r="C1980"/>
  <c r="A1980" s="1"/>
  <c r="C1990"/>
  <c r="A1990" s="1"/>
  <c r="C2000"/>
  <c r="A2000" s="1"/>
  <c r="C5"/>
  <c r="A5" s="1"/>
  <c r="C20"/>
  <c r="A20" s="1"/>
  <c r="C35"/>
  <c r="A35" s="1"/>
  <c r="C110"/>
  <c r="A110" s="1"/>
  <c r="C125"/>
  <c r="A125" s="1"/>
  <c r="C140"/>
  <c r="A140" s="1"/>
  <c r="C155"/>
  <c r="A155" s="1"/>
  <c r="C305"/>
  <c r="A305" s="1"/>
  <c r="C325"/>
  <c r="A325" s="1"/>
  <c r="C345"/>
  <c r="A345" s="1"/>
  <c r="C445"/>
  <c r="A445" s="1"/>
  <c r="C1385"/>
  <c r="A1385" s="1"/>
  <c r="C1685"/>
  <c r="A1685" s="1"/>
  <c r="C1845"/>
  <c r="A1845" s="1"/>
  <c r="C1705"/>
  <c r="A1705" s="1"/>
  <c r="C1725"/>
  <c r="A1725" s="1"/>
  <c r="C1860"/>
  <c r="A1860" s="1"/>
  <c r="C1745"/>
  <c r="A1745" s="1"/>
  <c r="C1875"/>
  <c r="A1875" s="1"/>
  <c r="C1765"/>
  <c r="A1765" s="1"/>
  <c r="C1920"/>
  <c r="A1920" s="1"/>
  <c r="C1935"/>
  <c r="A1935" s="1"/>
  <c r="C590"/>
  <c r="A590" s="1"/>
  <c r="C605"/>
  <c r="A605" s="1"/>
  <c r="C550"/>
  <c r="A550" s="1"/>
  <c r="C620"/>
  <c r="A620" s="1"/>
  <c r="C635"/>
  <c r="A635" s="1"/>
  <c r="C570"/>
  <c r="A570" s="1"/>
  <c r="C650"/>
  <c r="A650" s="1"/>
  <c r="C1175"/>
  <c r="A1175" s="1"/>
  <c r="C1190"/>
  <c r="A1190" s="1"/>
  <c r="C50"/>
  <c r="A50" s="1"/>
  <c r="C65"/>
  <c r="A65" s="1"/>
  <c r="C80"/>
  <c r="A80" s="1"/>
  <c r="C95"/>
  <c r="A95" s="1"/>
  <c r="C170"/>
  <c r="A170" s="1"/>
  <c r="C185"/>
  <c r="A185" s="1"/>
  <c r="C200"/>
  <c r="A200" s="1"/>
  <c r="C215"/>
  <c r="A215" s="1"/>
  <c r="C365"/>
  <c r="A365" s="1"/>
  <c r="C385"/>
  <c r="A385" s="1"/>
  <c r="C405"/>
  <c r="A405" s="1"/>
  <c r="C425"/>
  <c r="A425" s="1"/>
  <c r="C460"/>
  <c r="A460" s="1"/>
  <c r="C475"/>
  <c r="A475" s="1"/>
  <c r="C490"/>
  <c r="A490" s="1"/>
  <c r="C505"/>
  <c r="A505" s="1"/>
  <c r="C520"/>
  <c r="A520" s="1"/>
  <c r="C535"/>
  <c r="A535" s="1"/>
  <c r="C1785"/>
  <c r="A1785" s="1"/>
  <c r="C1805"/>
  <c r="A1805" s="1"/>
  <c r="C1890"/>
  <c r="A1890" s="1"/>
  <c r="C1825"/>
  <c r="A1825" s="1"/>
  <c r="C1905"/>
  <c r="A1905" s="1"/>
  <c r="C765"/>
  <c r="A765" s="1"/>
  <c r="C990"/>
  <c r="A990" s="1"/>
  <c r="C785"/>
  <c r="A785" s="1"/>
  <c r="C1005"/>
  <c r="A1005" s="1"/>
  <c r="C805"/>
  <c r="A805" s="1"/>
  <c r="C1020"/>
  <c r="A1020" s="1"/>
  <c r="C1205"/>
  <c r="A1205" s="1"/>
  <c r="C1220"/>
  <c r="A1220" s="1"/>
  <c r="C1115"/>
  <c r="A1115" s="1"/>
  <c r="C1235"/>
  <c r="A1235" s="1"/>
  <c r="C1525"/>
  <c r="A1525" s="1"/>
  <c r="C1545"/>
  <c r="A1545" s="1"/>
  <c r="C825"/>
  <c r="A825" s="1"/>
  <c r="C845"/>
  <c r="A845" s="1"/>
  <c r="C1035"/>
  <c r="A1035" s="1"/>
  <c r="C865"/>
  <c r="A865" s="1"/>
  <c r="C885"/>
  <c r="A885" s="1"/>
  <c r="C1050"/>
  <c r="A1050" s="1"/>
  <c r="C905"/>
  <c r="A905" s="1"/>
  <c r="C1065"/>
  <c r="A1065" s="1"/>
  <c r="C925"/>
  <c r="A925" s="1"/>
  <c r="C1080"/>
  <c r="A1080" s="1"/>
  <c r="C1135"/>
  <c r="A1135" s="1"/>
  <c r="C1250"/>
  <c r="A1250" s="1"/>
  <c r="C1155"/>
  <c r="A1155" s="1"/>
  <c r="C1565"/>
  <c r="A1565" s="1"/>
  <c r="C1585"/>
  <c r="A1585" s="1"/>
  <c r="C1605"/>
  <c r="A1605" s="1"/>
  <c r="C1625"/>
  <c r="A1625" s="1"/>
  <c r="C1645"/>
  <c r="A1645" s="1"/>
  <c r="C1665"/>
  <c r="A1665" s="1"/>
  <c r="C2010"/>
  <c r="A2010" s="1"/>
  <c r="C2020"/>
  <c r="A2020" s="1"/>
  <c r="C264"/>
  <c r="A264" s="1"/>
  <c r="C289"/>
  <c r="A289" s="1"/>
  <c r="C669"/>
  <c r="A669" s="1"/>
  <c r="C689"/>
  <c r="A689" s="1"/>
  <c r="C949"/>
  <c r="A949" s="1"/>
  <c r="C1269"/>
  <c r="A1269" s="1"/>
  <c r="C1289"/>
  <c r="A1289" s="1"/>
  <c r="C1309"/>
  <c r="A1309" s="1"/>
  <c r="C1409"/>
  <c r="A1409" s="1"/>
  <c r="C1429"/>
  <c r="A1429" s="1"/>
  <c r="C1954"/>
  <c r="A1954" s="1"/>
  <c r="C1964"/>
  <c r="A1964" s="1"/>
  <c r="C1974"/>
  <c r="A1974" s="1"/>
  <c r="C239"/>
  <c r="A239" s="1"/>
  <c r="C709"/>
  <c r="A709" s="1"/>
  <c r="C729"/>
  <c r="A729" s="1"/>
  <c r="C749"/>
  <c r="A749" s="1"/>
  <c r="C964"/>
  <c r="A964" s="1"/>
  <c r="C979"/>
  <c r="A979" s="1"/>
  <c r="C1099"/>
  <c r="A1099" s="1"/>
  <c r="C1329"/>
  <c r="A1329" s="1"/>
  <c r="C1349"/>
  <c r="A1349" s="1"/>
  <c r="C1369"/>
  <c r="A1369" s="1"/>
  <c r="C1449"/>
  <c r="A1449"/>
  <c r="C1469"/>
  <c r="A1469" s="1"/>
  <c r="C1489"/>
  <c r="A1489" s="1"/>
  <c r="C1509"/>
  <c r="A1509" s="1"/>
  <c r="C1984"/>
  <c r="A1984" s="1"/>
  <c r="C1994"/>
  <c r="A1994" s="1"/>
  <c r="C2004"/>
  <c r="A2004" s="1"/>
  <c r="C9"/>
  <c r="A9" s="1"/>
  <c r="C24"/>
  <c r="A24" s="1"/>
  <c r="C39"/>
  <c r="A39" s="1"/>
  <c r="C114"/>
  <c r="A114" s="1"/>
  <c r="C129"/>
  <c r="A129" s="1"/>
  <c r="C144"/>
  <c r="A144" s="1"/>
  <c r="C159"/>
  <c r="A159" s="1"/>
  <c r="C309"/>
  <c r="A309" s="1"/>
  <c r="C329"/>
  <c r="A329" s="1"/>
  <c r="C349"/>
  <c r="A349" s="1"/>
  <c r="C449"/>
  <c r="A449" s="1"/>
  <c r="C1389"/>
  <c r="A1389" s="1"/>
  <c r="C1689"/>
  <c r="A1689" s="1"/>
  <c r="C1709"/>
  <c r="A1709" s="1"/>
  <c r="C1729"/>
  <c r="A1729" s="1"/>
  <c r="C1749"/>
  <c r="A1749" s="1"/>
  <c r="C1769"/>
  <c r="A1769" s="1"/>
  <c r="C1849"/>
  <c r="A1849" s="1"/>
  <c r="C1864"/>
  <c r="A1864" s="1"/>
  <c r="C1879"/>
  <c r="A1879" s="1"/>
  <c r="C1924"/>
  <c r="A1924" s="1"/>
  <c r="C1939"/>
  <c r="A1939" s="1"/>
  <c r="C554"/>
  <c r="A554" s="1"/>
  <c r="C574"/>
  <c r="A574" s="1"/>
  <c r="C594"/>
  <c r="A594" s="1"/>
  <c r="C609"/>
  <c r="A609" s="1"/>
  <c r="C624"/>
  <c r="A624" s="1"/>
  <c r="C639"/>
  <c r="A639" s="1"/>
  <c r="C654"/>
  <c r="A654" s="1"/>
  <c r="C1179"/>
  <c r="A1179" s="1"/>
  <c r="C1194"/>
  <c r="A1194" s="1"/>
  <c r="C54"/>
  <c r="A54" s="1"/>
  <c r="C69"/>
  <c r="A69" s="1"/>
  <c r="C84"/>
  <c r="A84" s="1"/>
  <c r="C99"/>
  <c r="A99" s="1"/>
  <c r="C174"/>
  <c r="A174" s="1"/>
  <c r="C189"/>
  <c r="A189" s="1"/>
  <c r="C204"/>
  <c r="A204" s="1"/>
  <c r="C219"/>
  <c r="A219" s="1"/>
  <c r="C369"/>
  <c r="A369" s="1"/>
  <c r="C389"/>
  <c r="A389" s="1"/>
  <c r="C409"/>
  <c r="A409" s="1"/>
  <c r="C429"/>
  <c r="A429" s="1"/>
  <c r="C464"/>
  <c r="A464" s="1"/>
  <c r="C479"/>
  <c r="A479" s="1"/>
  <c r="C494"/>
  <c r="A494" s="1"/>
  <c r="C509"/>
  <c r="A509" s="1"/>
  <c r="C524"/>
  <c r="A524" s="1"/>
  <c r="C539"/>
  <c r="A539" s="1"/>
  <c r="C1789"/>
  <c r="A1789" s="1"/>
  <c r="C1809"/>
  <c r="A1809" s="1"/>
  <c r="C1829"/>
  <c r="A1829" s="1"/>
  <c r="C1894"/>
  <c r="A1894" s="1"/>
  <c r="C1909"/>
  <c r="A1909" s="1"/>
  <c r="C769"/>
  <c r="A769" s="1"/>
  <c r="C789"/>
  <c r="A789" s="1"/>
  <c r="C809"/>
  <c r="A809" s="1"/>
  <c r="C994"/>
  <c r="A994" s="1"/>
  <c r="C1009"/>
  <c r="A1009" s="1"/>
  <c r="C1024"/>
  <c r="A1024" s="1"/>
  <c r="C1119"/>
  <c r="A1119" s="1"/>
  <c r="C1209"/>
  <c r="A1209" s="1"/>
  <c r="C1224"/>
  <c r="A1224" s="1"/>
  <c r="C1239"/>
  <c r="A1239" s="1"/>
  <c r="C1529"/>
  <c r="A1529" s="1"/>
  <c r="C1549"/>
  <c r="A1549" s="1"/>
  <c r="C829"/>
  <c r="A829" s="1"/>
  <c r="C849"/>
  <c r="A849" s="1"/>
  <c r="C869"/>
  <c r="A869" s="1"/>
  <c r="C889"/>
  <c r="A889" s="1"/>
  <c r="C909"/>
  <c r="A909" s="1"/>
  <c r="C929"/>
  <c r="A929" s="1"/>
  <c r="C1039"/>
  <c r="A1039" s="1"/>
  <c r="C1054"/>
  <c r="A1054" s="1"/>
  <c r="C1069"/>
  <c r="A1069" s="1"/>
  <c r="C1084"/>
  <c r="A1084" s="1"/>
  <c r="C1139"/>
  <c r="A1139" s="1"/>
  <c r="C1159"/>
  <c r="A1159" s="1"/>
  <c r="C1254"/>
  <c r="A1254" s="1"/>
  <c r="C1569"/>
  <c r="A1569" s="1"/>
  <c r="C1589"/>
  <c r="A1589" s="1"/>
  <c r="C1609"/>
  <c r="A1609" s="1"/>
  <c r="C1629"/>
  <c r="A1629" s="1"/>
  <c r="C1649"/>
  <c r="A1649" s="1"/>
  <c r="C1669"/>
  <c r="A1669" s="1"/>
  <c r="C2014"/>
  <c r="A2014" s="1"/>
  <c r="C2024"/>
  <c r="A2024" s="1"/>
  <c r="C269"/>
  <c r="A269" s="1"/>
  <c r="C274"/>
  <c r="A274" s="1"/>
  <c r="C294"/>
  <c r="A294" s="1"/>
  <c r="C299"/>
  <c r="A299" s="1"/>
  <c r="C674"/>
  <c r="A674" s="1"/>
  <c r="C679"/>
  <c r="A679" s="1"/>
  <c r="C954"/>
  <c r="A954" s="1"/>
  <c r="C694"/>
  <c r="A694" s="1"/>
  <c r="C699"/>
  <c r="A699" s="1"/>
  <c r="C1274"/>
  <c r="A1274" s="1"/>
  <c r="C1279"/>
  <c r="A1279" s="1"/>
  <c r="C1294"/>
  <c r="A1294" s="1"/>
  <c r="C1299"/>
  <c r="A1299" s="1"/>
  <c r="C1314"/>
  <c r="A1314" s="1"/>
  <c r="C1319"/>
  <c r="A1319" s="1"/>
  <c r="C1414"/>
  <c r="A1414" s="1"/>
  <c r="C1419"/>
  <c r="A1419" s="1"/>
  <c r="C1434"/>
  <c r="A1434" s="1"/>
  <c r="C1439"/>
  <c r="A1439" s="1"/>
  <c r="C244"/>
  <c r="A244" s="1"/>
  <c r="C249"/>
  <c r="A249" s="1"/>
  <c r="C714"/>
  <c r="A714" s="1"/>
  <c r="C719"/>
  <c r="A719" s="1"/>
  <c r="C969"/>
  <c r="A969" s="1"/>
  <c r="C734"/>
  <c r="A734" s="1"/>
  <c r="C739"/>
  <c r="A739" s="1"/>
  <c r="C984"/>
  <c r="A984" s="1"/>
  <c r="C754"/>
  <c r="A754" s="1"/>
  <c r="C759"/>
  <c r="A759" s="1"/>
  <c r="C1104"/>
  <c r="A1104" s="1"/>
  <c r="C1109"/>
  <c r="A1109" s="1"/>
  <c r="C1334"/>
  <c r="A1334" s="1"/>
  <c r="C1339"/>
  <c r="A1339" s="1"/>
  <c r="C1354"/>
  <c r="A1354" s="1"/>
  <c r="C1359"/>
  <c r="A1359" s="1"/>
  <c r="C1374"/>
  <c r="A1374" s="1"/>
  <c r="C1379"/>
  <c r="A1379" s="1"/>
  <c r="C1454"/>
  <c r="A1454" s="1"/>
  <c r="C1459"/>
  <c r="A1459" s="1"/>
  <c r="C1474"/>
  <c r="A1474" s="1"/>
  <c r="C1479"/>
  <c r="A1479" s="1"/>
  <c r="C1494"/>
  <c r="A1494" s="1"/>
  <c r="C1499"/>
  <c r="A1499" s="1"/>
  <c r="C1514"/>
  <c r="A1514" s="1"/>
  <c r="C1519"/>
  <c r="A1519" s="1"/>
  <c r="C14"/>
  <c r="A14" s="1"/>
  <c r="C29"/>
  <c r="A29" s="1"/>
  <c r="C44"/>
  <c r="A44" s="1"/>
  <c r="C119"/>
  <c r="A119" s="1"/>
  <c r="C134"/>
  <c r="A134" s="1"/>
  <c r="C149"/>
  <c r="A149" s="1"/>
  <c r="C164"/>
  <c r="A164" s="1"/>
  <c r="C314"/>
  <c r="A314" s="1"/>
  <c r="C319"/>
  <c r="A319" s="1"/>
  <c r="C334"/>
  <c r="A334" s="1"/>
  <c r="C339"/>
  <c r="A339" s="1"/>
  <c r="C354"/>
  <c r="A354" s="1"/>
  <c r="C359"/>
  <c r="A359" s="1"/>
  <c r="C454"/>
  <c r="A454" s="1"/>
  <c r="C1394"/>
  <c r="A1394" s="1"/>
  <c r="C1399"/>
  <c r="A1399" s="1"/>
  <c r="C1694"/>
  <c r="A1694" s="1"/>
  <c r="C1699"/>
  <c r="A1699" s="1"/>
  <c r="C1854"/>
  <c r="A1854" s="1"/>
  <c r="C1714"/>
  <c r="A1714" s="1"/>
  <c r="C1719"/>
  <c r="A1719" s="1"/>
  <c r="C1734"/>
  <c r="A1734" s="1"/>
  <c r="C1739"/>
  <c r="A1739" s="1"/>
  <c r="C1869"/>
  <c r="A1869" s="1"/>
  <c r="C1754"/>
  <c r="A1754" s="1"/>
  <c r="C1759"/>
  <c r="A1759" s="1"/>
  <c r="C1884"/>
  <c r="A1884" s="1"/>
  <c r="C1774"/>
  <c r="A1774" s="1"/>
  <c r="C1779"/>
  <c r="A1779" s="1"/>
  <c r="C1929"/>
  <c r="A1929" s="1"/>
  <c r="C1944"/>
  <c r="A1944" s="1"/>
  <c r="C599"/>
  <c r="A599" s="1"/>
  <c r="C614"/>
  <c r="A614" s="1"/>
  <c r="C559"/>
  <c r="A559" s="1"/>
  <c r="C564"/>
  <c r="A564" s="1"/>
  <c r="C629"/>
  <c r="A629" s="1"/>
  <c r="C644"/>
  <c r="A644" s="1"/>
  <c r="C579"/>
  <c r="A579" s="1"/>
  <c r="C584"/>
  <c r="A584" s="1"/>
  <c r="C659"/>
  <c r="A659" s="1"/>
  <c r="C1184"/>
  <c r="A1184" s="1"/>
  <c r="C1199"/>
  <c r="A1199" s="1"/>
  <c r="C59"/>
  <c r="A59" s="1"/>
  <c r="C74"/>
  <c r="A74" s="1"/>
  <c r="C89"/>
  <c r="A89" s="1"/>
  <c r="C104"/>
  <c r="A104" s="1"/>
  <c r="C179"/>
  <c r="A179" s="1"/>
  <c r="C194"/>
  <c r="A194" s="1"/>
  <c r="C209"/>
  <c r="A209" s="1"/>
  <c r="C224"/>
  <c r="A224" s="1"/>
  <c r="C374"/>
  <c r="A374" s="1"/>
  <c r="C379"/>
  <c r="A379" s="1"/>
  <c r="C394"/>
  <c r="A394" s="1"/>
  <c r="C399"/>
  <c r="A399" s="1"/>
  <c r="C414"/>
  <c r="A414" s="1"/>
  <c r="C419"/>
  <c r="A419" s="1"/>
  <c r="C434"/>
  <c r="A434" s="1"/>
  <c r="C439"/>
  <c r="A439" s="1"/>
  <c r="C469"/>
  <c r="A469" s="1"/>
  <c r="C484"/>
  <c r="A484" s="1"/>
  <c r="C499"/>
  <c r="A499" s="1"/>
  <c r="C514"/>
  <c r="A514" s="1"/>
  <c r="C529"/>
  <c r="A529" s="1"/>
  <c r="C544"/>
  <c r="A544" s="1"/>
  <c r="C1794"/>
  <c r="A1794" s="1"/>
  <c r="C1799"/>
  <c r="A1799" s="1"/>
  <c r="C1814"/>
  <c r="A1814" s="1"/>
  <c r="C1819"/>
  <c r="A1819" s="1"/>
  <c r="C1899"/>
  <c r="A1899" s="1"/>
  <c r="C1834"/>
  <c r="A1834" s="1"/>
  <c r="C1839"/>
  <c r="A1839" s="1"/>
  <c r="C1914"/>
  <c r="A1914" s="1"/>
  <c r="C774"/>
  <c r="A774" s="1"/>
  <c r="C779"/>
  <c r="A779" s="1"/>
  <c r="C999"/>
  <c r="A999" s="1"/>
  <c r="C794"/>
  <c r="A794" s="1"/>
  <c r="C799"/>
  <c r="A799" s="1"/>
  <c r="C1014"/>
  <c r="A1014" s="1"/>
  <c r="C814"/>
  <c r="A814" s="1"/>
  <c r="C819"/>
  <c r="A819" s="1"/>
  <c r="C1029"/>
  <c r="A1029" s="1"/>
  <c r="C1214"/>
  <c r="A1214" s="1"/>
  <c r="C1229"/>
  <c r="A1229" s="1"/>
  <c r="C1124"/>
  <c r="A1124" s="1"/>
  <c r="C1129"/>
  <c r="A1129" s="1"/>
  <c r="C1244"/>
  <c r="A1244" s="1"/>
  <c r="C1534"/>
  <c r="A1534" s="1"/>
  <c r="C1539"/>
  <c r="A1539" s="1"/>
  <c r="C1554"/>
  <c r="A1554" s="1"/>
  <c r="C1559"/>
  <c r="A1559" s="1"/>
  <c r="C834"/>
  <c r="A834" s="1"/>
  <c r="C839"/>
  <c r="A839" s="1"/>
  <c r="C854"/>
  <c r="A854" s="1"/>
  <c r="C859"/>
  <c r="A859" s="1"/>
  <c r="C1044"/>
  <c r="A1044" s="1"/>
  <c r="C874"/>
  <c r="A874" s="1"/>
  <c r="C879"/>
  <c r="A879" s="1"/>
  <c r="C894"/>
  <c r="A894" s="1"/>
  <c r="C899"/>
  <c r="A899" s="1"/>
  <c r="C1059"/>
  <c r="A1059" s="1"/>
  <c r="C914"/>
  <c r="A914" s="1"/>
  <c r="C919"/>
  <c r="A919" s="1"/>
  <c r="C1074"/>
  <c r="A1074" s="1"/>
  <c r="C934"/>
  <c r="A934" s="1"/>
  <c r="C939"/>
  <c r="A939" s="1"/>
  <c r="C1089"/>
  <c r="A1089" s="1"/>
  <c r="C1144"/>
  <c r="A1144" s="1"/>
  <c r="C1149"/>
  <c r="A1149" s="1"/>
  <c r="C1259"/>
  <c r="A1259" s="1"/>
  <c r="C1164"/>
  <c r="A1164" s="1"/>
  <c r="C1169"/>
  <c r="A1169" s="1"/>
  <c r="C1574"/>
  <c r="A1574" s="1"/>
  <c r="C1579"/>
  <c r="A1579" s="1"/>
  <c r="C1594"/>
  <c r="A1594" s="1"/>
  <c r="C1599"/>
  <c r="A1599" s="1"/>
  <c r="C1614"/>
  <c r="A1614" s="1"/>
  <c r="C1619"/>
  <c r="A1619" s="1"/>
  <c r="C1634"/>
  <c r="A1634" s="1"/>
  <c r="C1639"/>
  <c r="A1639" s="1"/>
  <c r="C1654"/>
  <c r="A1654" s="1"/>
  <c r="C1659"/>
  <c r="A1659" s="1"/>
  <c r="C1674"/>
  <c r="A1674" s="1"/>
  <c r="C1679"/>
  <c r="A1679" s="1"/>
  <c r="C254"/>
  <c r="A254" s="1"/>
  <c r="C259"/>
  <c r="A259" s="1"/>
  <c r="C279"/>
  <c r="A279" s="1"/>
  <c r="C284"/>
  <c r="A284" s="1"/>
  <c r="C664"/>
  <c r="A664" s="1"/>
  <c r="C944"/>
  <c r="A944" s="1"/>
  <c r="C684"/>
  <c r="A684" s="1"/>
  <c r="C1264"/>
  <c r="A1264" s="1"/>
  <c r="C1284"/>
  <c r="A1284" s="1"/>
  <c r="C1304"/>
  <c r="A1304" s="1"/>
  <c r="C1404"/>
  <c r="A1404" s="1"/>
  <c r="C1424"/>
  <c r="A1424" s="1"/>
  <c r="C1949"/>
  <c r="A1949" s="1"/>
  <c r="C1959"/>
  <c r="A1959" s="1"/>
  <c r="C1969"/>
  <c r="A1969" s="1"/>
  <c r="C229"/>
  <c r="A229" s="1"/>
  <c r="C234"/>
  <c r="A234" s="1"/>
  <c r="C704"/>
  <c r="A704" s="1"/>
  <c r="C959"/>
  <c r="A959" s="1"/>
  <c r="C724"/>
  <c r="A724" s="1"/>
  <c r="C974"/>
  <c r="A974" s="1"/>
  <c r="C744"/>
  <c r="A744" s="1"/>
  <c r="C1094"/>
  <c r="A1094" s="1"/>
  <c r="C1324"/>
  <c r="A1324" s="1"/>
  <c r="C1344"/>
  <c r="A1344" s="1"/>
  <c r="C1364"/>
  <c r="A1364" s="1"/>
  <c r="C1444"/>
  <c r="A1444" s="1"/>
  <c r="C1464"/>
  <c r="A1464" s="1"/>
  <c r="C1484"/>
  <c r="A1484" s="1"/>
  <c r="C1504"/>
  <c r="A1504" s="1"/>
  <c r="C1979"/>
  <c r="A1979" s="1"/>
  <c r="C1989"/>
  <c r="A1989" s="1"/>
  <c r="C1999"/>
  <c r="A1999" s="1"/>
  <c r="C4"/>
  <c r="A4" s="1"/>
  <c r="C19"/>
  <c r="A19" s="1"/>
  <c r="C34"/>
  <c r="A34" s="1"/>
  <c r="C109"/>
  <c r="A109" s="1"/>
  <c r="C124"/>
  <c r="A124" s="1"/>
  <c r="C139"/>
  <c r="A139" s="1"/>
  <c r="C154"/>
  <c r="A154" s="1"/>
  <c r="C304"/>
  <c r="A304" s="1"/>
  <c r="C324"/>
  <c r="A324" s="1"/>
  <c r="C344"/>
  <c r="A344" s="1"/>
  <c r="C444"/>
  <c r="A444" s="1"/>
  <c r="C1384"/>
  <c r="A1384" s="1"/>
  <c r="C1684"/>
  <c r="A1684" s="1"/>
  <c r="C1844"/>
  <c r="A1844" s="1"/>
  <c r="C1704"/>
  <c r="A1704" s="1"/>
  <c r="C1724"/>
  <c r="A1724" s="1"/>
  <c r="C1859"/>
  <c r="A1859" s="1"/>
  <c r="C1744"/>
  <c r="A1744" s="1"/>
  <c r="C1874"/>
  <c r="A1874" s="1"/>
  <c r="C1764"/>
  <c r="A1764" s="1"/>
  <c r="C1919"/>
  <c r="A1919" s="1"/>
  <c r="C1934"/>
  <c r="A1934" s="1"/>
  <c r="C589"/>
  <c r="A589" s="1"/>
  <c r="C604"/>
  <c r="A604" s="1"/>
  <c r="C549"/>
  <c r="A549" s="1"/>
  <c r="C619"/>
  <c r="A619" s="1"/>
  <c r="C634"/>
  <c r="A634" s="1"/>
  <c r="C569"/>
  <c r="A569" s="1"/>
  <c r="C649"/>
  <c r="A649" s="1"/>
  <c r="C1174"/>
  <c r="A1174" s="1"/>
  <c r="C1189"/>
  <c r="A1189" s="1"/>
  <c r="C49"/>
  <c r="A49" s="1"/>
  <c r="C64"/>
  <c r="A64" s="1"/>
  <c r="C79"/>
  <c r="A79" s="1"/>
  <c r="C94"/>
  <c r="A94" s="1"/>
  <c r="C169"/>
  <c r="A169" s="1"/>
  <c r="C184"/>
  <c r="A184" s="1"/>
  <c r="C199"/>
  <c r="A199" s="1"/>
  <c r="C214"/>
  <c r="A214" s="1"/>
  <c r="C364"/>
  <c r="A364" s="1"/>
  <c r="C384"/>
  <c r="A384" s="1"/>
  <c r="C404"/>
  <c r="A404" s="1"/>
  <c r="C424"/>
  <c r="A424" s="1"/>
  <c r="C459"/>
  <c r="A459" s="1"/>
  <c r="C474"/>
  <c r="A474" s="1"/>
  <c r="C489"/>
  <c r="A489" s="1"/>
  <c r="C504"/>
  <c r="A504" s="1"/>
  <c r="C519"/>
  <c r="A519" s="1"/>
  <c r="C534"/>
  <c r="A534" s="1"/>
  <c r="C1784"/>
  <c r="A1784" s="1"/>
  <c r="C1804"/>
  <c r="A1804" s="1"/>
  <c r="C1889"/>
  <c r="A1889" s="1"/>
  <c r="C1824"/>
  <c r="A1824" s="1"/>
  <c r="C1904"/>
  <c r="A1904" s="1"/>
  <c r="C764"/>
  <c r="A764" s="1"/>
  <c r="C989"/>
  <c r="A989" s="1"/>
  <c r="C784"/>
  <c r="A784" s="1"/>
  <c r="C1004"/>
  <c r="A1004" s="1"/>
  <c r="C804"/>
  <c r="A804" s="1"/>
  <c r="C1019"/>
  <c r="A1019" s="1"/>
  <c r="C1204"/>
  <c r="A1204" s="1"/>
  <c r="C1219"/>
  <c r="A1219" s="1"/>
  <c r="C1114"/>
  <c r="A1114" s="1"/>
  <c r="C1234"/>
  <c r="A1234" s="1"/>
  <c r="C1524"/>
  <c r="A1524" s="1"/>
  <c r="C1544"/>
  <c r="A1544" s="1"/>
  <c r="C824"/>
  <c r="A824" s="1"/>
  <c r="C844"/>
  <c r="A844" s="1"/>
  <c r="C1034"/>
  <c r="A1034" s="1"/>
  <c r="C864"/>
  <c r="A864" s="1"/>
  <c r="C884"/>
  <c r="A884" s="1"/>
  <c r="C1049"/>
  <c r="A1049" s="1"/>
  <c r="C904"/>
  <c r="A904" s="1"/>
  <c r="C1064"/>
  <c r="A1064" s="1"/>
  <c r="C924"/>
  <c r="A924" s="1"/>
  <c r="C1079"/>
  <c r="A1079" s="1"/>
  <c r="C1134"/>
  <c r="A1134" s="1"/>
  <c r="C1249"/>
  <c r="A1249" s="1"/>
  <c r="C1154"/>
  <c r="A1154" s="1"/>
  <c r="C1564"/>
  <c r="A1564" s="1"/>
  <c r="C1584"/>
  <c r="A1584" s="1"/>
  <c r="C1604"/>
  <c r="A1604" s="1"/>
  <c r="C1624"/>
  <c r="A1624" s="1"/>
  <c r="C1644"/>
  <c r="A1644" s="1"/>
  <c r="C1664"/>
  <c r="A1664" s="1"/>
  <c r="C2009"/>
  <c r="A2009" s="1"/>
  <c r="C2019"/>
  <c r="A2019" s="1"/>
  <c r="C263"/>
  <c r="A263" s="1"/>
  <c r="C288"/>
  <c r="A288" s="1"/>
  <c r="C668"/>
  <c r="A668" s="1"/>
  <c r="C688"/>
  <c r="A688" s="1"/>
  <c r="C948"/>
  <c r="A948" s="1"/>
  <c r="C1268"/>
  <c r="A1268" s="1"/>
  <c r="C1288"/>
  <c r="A1288" s="1"/>
  <c r="C1308"/>
  <c r="A1308" s="1"/>
  <c r="C1408"/>
  <c r="A1408" s="1"/>
  <c r="C1428"/>
  <c r="A1428" s="1"/>
  <c r="C1953"/>
  <c r="A1953" s="1"/>
  <c r="C1963"/>
  <c r="A1963" s="1"/>
  <c r="C1973"/>
  <c r="A1973" s="1"/>
  <c r="C238"/>
  <c r="A238" s="1"/>
  <c r="C708"/>
  <c r="A708" s="1"/>
  <c r="C728"/>
  <c r="A728" s="1"/>
  <c r="C748"/>
  <c r="A748" s="1"/>
  <c r="C963"/>
  <c r="A963" s="1"/>
  <c r="C978"/>
  <c r="A978" s="1"/>
  <c r="C1098"/>
  <c r="A1098" s="1"/>
  <c r="C1328"/>
  <c r="A1328" s="1"/>
  <c r="C1348"/>
  <c r="A1348" s="1"/>
  <c r="C1368"/>
  <c r="A1368" s="1"/>
  <c r="C1448"/>
  <c r="A1448" s="1"/>
  <c r="C1468"/>
  <c r="A1468" s="1"/>
  <c r="C1488"/>
  <c r="A1488" s="1"/>
  <c r="C1508"/>
  <c r="A1508" s="1"/>
  <c r="C1983"/>
  <c r="A1983" s="1"/>
  <c r="C1993"/>
  <c r="A1993" s="1"/>
  <c r="C2003"/>
  <c r="A2003" s="1"/>
  <c r="C8"/>
  <c r="A8" s="1"/>
  <c r="C23"/>
  <c r="A23" s="1"/>
  <c r="C38"/>
  <c r="A38" s="1"/>
  <c r="C113"/>
  <c r="A113" s="1"/>
  <c r="C128"/>
  <c r="A128" s="1"/>
  <c r="C143"/>
  <c r="A143" s="1"/>
  <c r="C158"/>
  <c r="A158" s="1"/>
  <c r="C308"/>
  <c r="A308" s="1"/>
  <c r="C328"/>
  <c r="A328" s="1"/>
  <c r="C348"/>
  <c r="A348" s="1"/>
  <c r="C448"/>
  <c r="A448" s="1"/>
  <c r="C1388"/>
  <c r="A1388" s="1"/>
  <c r="C1688"/>
  <c r="A1688" s="1"/>
  <c r="C1708"/>
  <c r="A1708" s="1"/>
  <c r="C1728"/>
  <c r="A1728" s="1"/>
  <c r="C1748"/>
  <c r="A1748" s="1"/>
  <c r="C1768"/>
  <c r="A1768" s="1"/>
  <c r="C1848"/>
  <c r="A1848" s="1"/>
  <c r="C1863"/>
  <c r="A1863" s="1"/>
  <c r="C1878"/>
  <c r="A1878" s="1"/>
  <c r="C1923"/>
  <c r="A1923" s="1"/>
  <c r="C1938"/>
  <c r="A1938" s="1"/>
  <c r="C553"/>
  <c r="A553" s="1"/>
  <c r="C573"/>
  <c r="A573" s="1"/>
  <c r="C593"/>
  <c r="A593" s="1"/>
  <c r="C608"/>
  <c r="A608" s="1"/>
  <c r="C623"/>
  <c r="A623" s="1"/>
  <c r="C638"/>
  <c r="A638" s="1"/>
  <c r="C653"/>
  <c r="A653" s="1"/>
  <c r="C1178"/>
  <c r="A1178" s="1"/>
  <c r="C1193"/>
  <c r="A1193" s="1"/>
  <c r="C53"/>
  <c r="A53" s="1"/>
  <c r="C68"/>
  <c r="A68" s="1"/>
  <c r="C83"/>
  <c r="A83" s="1"/>
  <c r="C98"/>
  <c r="A98" s="1"/>
  <c r="C173"/>
  <c r="A173" s="1"/>
  <c r="C188"/>
  <c r="A188" s="1"/>
  <c r="C203"/>
  <c r="A203" s="1"/>
  <c r="C218"/>
  <c r="A218" s="1"/>
  <c r="C368"/>
  <c r="A368" s="1"/>
  <c r="C388"/>
  <c r="A388" s="1"/>
  <c r="C408"/>
  <c r="A408" s="1"/>
  <c r="C428"/>
  <c r="A428" s="1"/>
  <c r="C463"/>
  <c r="A463" s="1"/>
  <c r="C478"/>
  <c r="A478" s="1"/>
  <c r="C493"/>
  <c r="A493" s="1"/>
  <c r="C508"/>
  <c r="A508" s="1"/>
  <c r="C523"/>
  <c r="A523" s="1"/>
  <c r="C538"/>
  <c r="A538" s="1"/>
  <c r="C1788"/>
  <c r="A1788" s="1"/>
  <c r="C1808"/>
  <c r="A1808" s="1"/>
  <c r="C1828"/>
  <c r="A1828" s="1"/>
  <c r="C1893"/>
  <c r="A1893" s="1"/>
  <c r="C1908"/>
  <c r="A1908" s="1"/>
  <c r="C768"/>
  <c r="A768" s="1"/>
  <c r="C788"/>
  <c r="A788" s="1"/>
  <c r="C808"/>
  <c r="A808" s="1"/>
  <c r="C993"/>
  <c r="A993" s="1"/>
  <c r="C1008"/>
  <c r="A1008" s="1"/>
  <c r="C1023"/>
  <c r="A1023" s="1"/>
  <c r="C1118"/>
  <c r="A1118" s="1"/>
  <c r="C1208"/>
  <c r="A1208" s="1"/>
  <c r="C1223"/>
  <c r="A1223" s="1"/>
  <c r="C1238"/>
  <c r="A1238" s="1"/>
  <c r="C1528"/>
  <c r="A1528" s="1"/>
  <c r="C1548"/>
  <c r="A1548" s="1"/>
  <c r="C828"/>
  <c r="A828" s="1"/>
  <c r="C848"/>
  <c r="A848" s="1"/>
  <c r="C868"/>
  <c r="A868" s="1"/>
  <c r="C888"/>
  <c r="A888" s="1"/>
  <c r="C908"/>
  <c r="A908" s="1"/>
  <c r="C928"/>
  <c r="A928" s="1"/>
  <c r="C1038"/>
  <c r="A1038" s="1"/>
  <c r="C1053"/>
  <c r="A1053" s="1"/>
  <c r="C1068"/>
  <c r="A1068" s="1"/>
  <c r="C1083"/>
  <c r="A1083" s="1"/>
  <c r="C1138"/>
  <c r="A1138" s="1"/>
  <c r="C1158"/>
  <c r="A1158" s="1"/>
  <c r="C1253"/>
  <c r="A1253" s="1"/>
  <c r="C1568"/>
  <c r="A1568" s="1"/>
  <c r="C1588"/>
  <c r="A1588" s="1"/>
  <c r="C1608"/>
  <c r="A1608" s="1"/>
  <c r="C1628"/>
  <c r="A1628" s="1"/>
  <c r="C1648"/>
  <c r="A1648" s="1"/>
  <c r="C1668"/>
  <c r="A1668" s="1"/>
  <c r="C2013"/>
  <c r="A2013" s="1"/>
  <c r="C2023"/>
  <c r="A2023" s="1"/>
  <c r="C268"/>
  <c r="A268" s="1"/>
  <c r="C273"/>
  <c r="A273" s="1"/>
  <c r="C293"/>
  <c r="A293" s="1"/>
  <c r="C298"/>
  <c r="A298" s="1"/>
  <c r="C673"/>
  <c r="A673" s="1"/>
  <c r="C678"/>
  <c r="A678" s="1"/>
  <c r="C953"/>
  <c r="A953" s="1"/>
  <c r="C693"/>
  <c r="A693" s="1"/>
  <c r="C698"/>
  <c r="A698" s="1"/>
  <c r="C1273"/>
  <c r="A1273" s="1"/>
  <c r="C1278"/>
  <c r="A1278" s="1"/>
  <c r="C1293"/>
  <c r="A1293" s="1"/>
  <c r="C1298"/>
  <c r="A1298" s="1"/>
  <c r="C1313"/>
  <c r="A1313" s="1"/>
  <c r="C1318"/>
  <c r="A1318" s="1"/>
  <c r="C1413"/>
  <c r="A1413" s="1"/>
  <c r="C1418"/>
  <c r="A1418" s="1"/>
  <c r="C1433"/>
  <c r="A1433" s="1"/>
  <c r="C1438"/>
  <c r="A1438" s="1"/>
  <c r="C243"/>
  <c r="A243" s="1"/>
  <c r="C248"/>
  <c r="A248" s="1"/>
  <c r="C713"/>
  <c r="A713" s="1"/>
  <c r="C718"/>
  <c r="A718" s="1"/>
  <c r="C968"/>
  <c r="A968" s="1"/>
  <c r="C733"/>
  <c r="A733" s="1"/>
  <c r="C738"/>
  <c r="A738" s="1"/>
  <c r="C983"/>
  <c r="A983" s="1"/>
  <c r="C753"/>
  <c r="A753" s="1"/>
  <c r="C758"/>
  <c r="A758" s="1"/>
  <c r="C1103"/>
  <c r="A1103" s="1"/>
  <c r="C1108"/>
  <c r="A1108" s="1"/>
  <c r="C1333"/>
  <c r="A1333" s="1"/>
  <c r="C1338"/>
  <c r="A1338" s="1"/>
  <c r="C1353"/>
  <c r="A1353" s="1"/>
  <c r="C1358"/>
  <c r="A1358" s="1"/>
  <c r="C1373"/>
  <c r="A1373" s="1"/>
  <c r="C1378"/>
  <c r="A1378" s="1"/>
  <c r="C1453"/>
  <c r="A1453" s="1"/>
  <c r="C1458"/>
  <c r="A1458" s="1"/>
  <c r="C1473"/>
  <c r="A1473" s="1"/>
  <c r="C1478"/>
  <c r="A1478" s="1"/>
  <c r="C1493"/>
  <c r="A1493" s="1"/>
  <c r="C1498"/>
  <c r="A1498" s="1"/>
  <c r="C1513"/>
  <c r="A1513" s="1"/>
  <c r="C1518"/>
  <c r="A1518" s="1"/>
  <c r="C13"/>
  <c r="A13" s="1"/>
  <c r="C28"/>
  <c r="A28" s="1"/>
  <c r="C43"/>
  <c r="A43" s="1"/>
  <c r="C118"/>
  <c r="A118" s="1"/>
  <c r="C133"/>
  <c r="A133" s="1"/>
  <c r="C148"/>
  <c r="A148" s="1"/>
  <c r="C163"/>
  <c r="A163" s="1"/>
  <c r="C313"/>
  <c r="A313" s="1"/>
  <c r="C318"/>
  <c r="A318" s="1"/>
  <c r="C333"/>
  <c r="A333" s="1"/>
  <c r="C338"/>
  <c r="A338" s="1"/>
  <c r="C353"/>
  <c r="A353" s="1"/>
  <c r="C358"/>
  <c r="A358" s="1"/>
  <c r="C453"/>
  <c r="A453" s="1"/>
  <c r="C1393"/>
  <c r="A1393" s="1"/>
  <c r="C1398"/>
  <c r="A1398" s="1"/>
  <c r="C1693"/>
  <c r="A1693" s="1"/>
  <c r="C1698"/>
  <c r="A1698" s="1"/>
  <c r="C1853"/>
  <c r="A1853" s="1"/>
  <c r="C1713"/>
  <c r="A1713" s="1"/>
  <c r="C1718"/>
  <c r="A1718" s="1"/>
  <c r="C1733"/>
  <c r="A1733" s="1"/>
  <c r="C1738"/>
  <c r="A1738" s="1"/>
  <c r="C1868"/>
  <c r="A1868" s="1"/>
  <c r="C1753"/>
  <c r="A1753" s="1"/>
  <c r="C1758"/>
  <c r="A1758" s="1"/>
  <c r="C1883"/>
  <c r="A1883" s="1"/>
  <c r="C1773"/>
  <c r="A1773" s="1"/>
  <c r="C1778"/>
  <c r="A1778" s="1"/>
  <c r="C1928"/>
  <c r="A1928" s="1"/>
  <c r="C1943"/>
  <c r="A1943" s="1"/>
  <c r="C598"/>
  <c r="A598" s="1"/>
  <c r="C613"/>
  <c r="A613" s="1"/>
  <c r="C558"/>
  <c r="A558" s="1"/>
  <c r="C563"/>
  <c r="A563" s="1"/>
  <c r="C628"/>
  <c r="A628" s="1"/>
  <c r="C643"/>
  <c r="A643" s="1"/>
  <c r="C578"/>
  <c r="A578" s="1"/>
  <c r="C583"/>
  <c r="A583" s="1"/>
  <c r="C658"/>
  <c r="A658" s="1"/>
  <c r="C1183"/>
  <c r="A1183" s="1"/>
  <c r="C1198"/>
  <c r="A1198" s="1"/>
  <c r="C58"/>
  <c r="A58" s="1"/>
  <c r="C73"/>
  <c r="A73" s="1"/>
  <c r="C88"/>
  <c r="A88" s="1"/>
  <c r="C103"/>
  <c r="A103" s="1"/>
  <c r="C178"/>
  <c r="A178" s="1"/>
  <c r="C193"/>
  <c r="A193" s="1"/>
  <c r="C208"/>
  <c r="A208" s="1"/>
  <c r="C223"/>
  <c r="A223" s="1"/>
  <c r="C373"/>
  <c r="A373" s="1"/>
  <c r="C378"/>
  <c r="A378" s="1"/>
  <c r="C393"/>
  <c r="A393" s="1"/>
  <c r="C398"/>
  <c r="A398" s="1"/>
  <c r="C413"/>
  <c r="A413" s="1"/>
  <c r="C418"/>
  <c r="A418" s="1"/>
  <c r="C433"/>
  <c r="A433" s="1"/>
  <c r="C438"/>
  <c r="A438" s="1"/>
  <c r="C468"/>
  <c r="A468" s="1"/>
  <c r="C483"/>
  <c r="A483" s="1"/>
  <c r="C498"/>
  <c r="A498" s="1"/>
  <c r="C513"/>
  <c r="A513" s="1"/>
  <c r="C528"/>
  <c r="A528" s="1"/>
  <c r="C543"/>
  <c r="A543" s="1"/>
  <c r="C1793"/>
  <c r="A1793" s="1"/>
  <c r="C1798"/>
  <c r="A1798" s="1"/>
  <c r="C1813"/>
  <c r="A1813" s="1"/>
  <c r="C1818"/>
  <c r="A1818" s="1"/>
  <c r="C1898"/>
  <c r="A1898" s="1"/>
  <c r="C1833"/>
  <c r="A1833" s="1"/>
  <c r="C1838"/>
  <c r="A1838" s="1"/>
  <c r="C1913"/>
  <c r="A1913" s="1"/>
  <c r="C773"/>
  <c r="A773" s="1"/>
  <c r="C778"/>
  <c r="A778" s="1"/>
  <c r="C998"/>
  <c r="A998" s="1"/>
  <c r="C793"/>
  <c r="A793" s="1"/>
  <c r="C798"/>
  <c r="A798" s="1"/>
  <c r="C1013"/>
  <c r="A1013" s="1"/>
  <c r="C813"/>
  <c r="A813" s="1"/>
  <c r="C818"/>
  <c r="A818" s="1"/>
  <c r="C1028"/>
  <c r="A1028" s="1"/>
  <c r="C1213"/>
  <c r="A1213" s="1"/>
  <c r="C1228"/>
  <c r="A1228" s="1"/>
  <c r="C1123"/>
  <c r="A1123" s="1"/>
  <c r="C1128"/>
  <c r="A1128" s="1"/>
  <c r="C1243"/>
  <c r="A1243" s="1"/>
  <c r="C1533"/>
  <c r="A1533" s="1"/>
  <c r="C1538"/>
  <c r="A1538" s="1"/>
  <c r="C1553"/>
  <c r="A1553" s="1"/>
  <c r="C1558"/>
  <c r="A1558" s="1"/>
  <c r="C833"/>
  <c r="A833" s="1"/>
  <c r="C838"/>
  <c r="A838" s="1"/>
  <c r="C853"/>
  <c r="A853" s="1"/>
  <c r="C858"/>
  <c r="A858" s="1"/>
  <c r="C1043"/>
  <c r="A1043" s="1"/>
  <c r="C873"/>
  <c r="A873" s="1"/>
  <c r="C878"/>
  <c r="A878" s="1"/>
  <c r="C893"/>
  <c r="A893" s="1"/>
  <c r="C898"/>
  <c r="A898" s="1"/>
  <c r="C1058"/>
  <c r="A1058" s="1"/>
  <c r="C913"/>
  <c r="A913" s="1"/>
  <c r="C918"/>
  <c r="A918" s="1"/>
  <c r="C1073"/>
  <c r="A1073" s="1"/>
  <c r="C933"/>
  <c r="A933" s="1"/>
  <c r="C938"/>
  <c r="A938" s="1"/>
  <c r="C1088"/>
  <c r="A1088" s="1"/>
  <c r="C1143"/>
  <c r="A1143" s="1"/>
  <c r="C1148"/>
  <c r="A1148" s="1"/>
  <c r="C1258"/>
  <c r="A1258" s="1"/>
  <c r="C1163"/>
  <c r="A1163" s="1"/>
  <c r="C1168"/>
  <c r="A1168" s="1"/>
  <c r="C1573"/>
  <c r="A1573" s="1"/>
  <c r="C1578"/>
  <c r="A1578" s="1"/>
  <c r="C1593"/>
  <c r="A1593" s="1"/>
  <c r="C1598"/>
  <c r="A1598" s="1"/>
  <c r="C1613"/>
  <c r="A1613" s="1"/>
  <c r="C1618"/>
  <c r="A1618" s="1"/>
  <c r="C1633"/>
  <c r="A1633" s="1"/>
  <c r="C1638"/>
  <c r="A1638" s="1"/>
  <c r="C1653"/>
  <c r="A1653" s="1"/>
  <c r="C1658"/>
  <c r="A1658" s="1"/>
  <c r="C1673"/>
  <c r="A1673" s="1"/>
  <c r="C1678"/>
  <c r="A1678" s="1"/>
  <c r="C253"/>
  <c r="A253" s="1"/>
  <c r="C258"/>
  <c r="A258" s="1"/>
  <c r="C278"/>
  <c r="A278" s="1"/>
  <c r="C283"/>
  <c r="A283" s="1"/>
  <c r="C663"/>
  <c r="A663" s="1"/>
  <c r="C943"/>
  <c r="A943" s="1"/>
  <c r="C683"/>
  <c r="A683" s="1"/>
  <c r="C1263"/>
  <c r="A1263" s="1"/>
  <c r="C1283"/>
  <c r="A1283" s="1"/>
  <c r="C1303"/>
  <c r="A1303" s="1"/>
  <c r="C1403"/>
  <c r="A1403" s="1"/>
  <c r="C1423"/>
  <c r="A1423" s="1"/>
  <c r="C1948"/>
  <c r="A1948" s="1"/>
  <c r="C1958"/>
  <c r="A1958" s="1"/>
  <c r="C1968"/>
  <c r="A1968" s="1"/>
  <c r="C228"/>
  <c r="A228" s="1"/>
  <c r="C233"/>
  <c r="A233" s="1"/>
  <c r="C703"/>
  <c r="A703" s="1"/>
  <c r="C958"/>
  <c r="A958" s="1"/>
  <c r="C723"/>
  <c r="A723" s="1"/>
  <c r="C973"/>
  <c r="A973" s="1"/>
  <c r="C743"/>
  <c r="A743" s="1"/>
  <c r="C1093"/>
  <c r="A1093" s="1"/>
  <c r="C1323"/>
  <c r="A1323" s="1"/>
  <c r="C1343"/>
  <c r="A1343" s="1"/>
  <c r="C1363"/>
  <c r="A1363" s="1"/>
  <c r="C1443"/>
  <c r="A1443" s="1"/>
  <c r="C1463"/>
  <c r="A1463" s="1"/>
  <c r="C1483"/>
  <c r="A1483" s="1"/>
  <c r="C1503"/>
  <c r="A1503" s="1"/>
  <c r="C1978"/>
  <c r="A1978" s="1"/>
  <c r="C1988"/>
  <c r="A1988" s="1"/>
  <c r="C1998"/>
  <c r="A1998" s="1"/>
  <c r="C3"/>
  <c r="A3" s="1"/>
  <c r="C18"/>
  <c r="A18" s="1"/>
  <c r="C33"/>
  <c r="A33" s="1"/>
  <c r="C108"/>
  <c r="A108" s="1"/>
  <c r="C123"/>
  <c r="A123" s="1"/>
  <c r="C138"/>
  <c r="A138" s="1"/>
  <c r="C153"/>
  <c r="A153" s="1"/>
  <c r="C303"/>
  <c r="A303" s="1"/>
  <c r="C323"/>
  <c r="A323" s="1"/>
  <c r="C343"/>
  <c r="A343" s="1"/>
  <c r="C443"/>
  <c r="A443" s="1"/>
  <c r="C1383"/>
  <c r="A1383" s="1"/>
  <c r="C1683"/>
  <c r="A1683" s="1"/>
  <c r="C1843"/>
  <c r="A1843" s="1"/>
  <c r="C1703"/>
  <c r="A1703" s="1"/>
  <c r="C1723"/>
  <c r="A1723" s="1"/>
  <c r="C1858"/>
  <c r="A1858" s="1"/>
  <c r="C1743"/>
  <c r="A1743" s="1"/>
  <c r="C1873"/>
  <c r="A1873" s="1"/>
  <c r="C1763"/>
  <c r="A1763" s="1"/>
  <c r="C1918"/>
  <c r="A1918" s="1"/>
  <c r="C1933"/>
  <c r="A1933" s="1"/>
  <c r="C588"/>
  <c r="A588" s="1"/>
  <c r="C603"/>
  <c r="A603" s="1"/>
  <c r="C548"/>
  <c r="A548" s="1"/>
  <c r="C618"/>
  <c r="A618" s="1"/>
  <c r="C633"/>
  <c r="A633" s="1"/>
  <c r="C568"/>
  <c r="A568" s="1"/>
  <c r="C648"/>
  <c r="A648" s="1"/>
  <c r="C1173"/>
  <c r="A1173" s="1"/>
  <c r="C1188"/>
  <c r="A1188" s="1"/>
  <c r="C48"/>
  <c r="A48" s="1"/>
  <c r="C63"/>
  <c r="A63" s="1"/>
  <c r="C78"/>
  <c r="A78" s="1"/>
  <c r="C93"/>
  <c r="A93" s="1"/>
  <c r="C168"/>
  <c r="A168" s="1"/>
  <c r="C183"/>
  <c r="A183" s="1"/>
  <c r="C198"/>
  <c r="A198" s="1"/>
  <c r="C213"/>
  <c r="A213" s="1"/>
  <c r="C363"/>
  <c r="A363" s="1"/>
  <c r="C383"/>
  <c r="A383" s="1"/>
  <c r="C403"/>
  <c r="A403" s="1"/>
  <c r="C423"/>
  <c r="A423" s="1"/>
  <c r="C458"/>
  <c r="A458" s="1"/>
  <c r="C473"/>
  <c r="A473" s="1"/>
  <c r="C488"/>
  <c r="A488" s="1"/>
  <c r="C503"/>
  <c r="A503" s="1"/>
  <c r="C518"/>
  <c r="A518" s="1"/>
  <c r="C533"/>
  <c r="A533" s="1"/>
  <c r="C1783"/>
  <c r="A1783" s="1"/>
  <c r="C1803"/>
  <c r="A1803" s="1"/>
  <c r="C1888"/>
  <c r="A1888" s="1"/>
  <c r="C1823"/>
  <c r="A1823" s="1"/>
  <c r="C1903"/>
  <c r="A1903" s="1"/>
  <c r="C763"/>
  <c r="A763" s="1"/>
  <c r="C988"/>
  <c r="A988" s="1"/>
  <c r="C783"/>
  <c r="A783" s="1"/>
  <c r="C1003"/>
  <c r="A1003" s="1"/>
  <c r="C803"/>
  <c r="A803" s="1"/>
  <c r="C1018"/>
  <c r="A1018" s="1"/>
  <c r="C1203"/>
  <c r="A1203" s="1"/>
  <c r="C1218"/>
  <c r="A1218" s="1"/>
  <c r="C1113"/>
  <c r="A1113" s="1"/>
  <c r="C1233"/>
  <c r="A1233" s="1"/>
  <c r="C1523"/>
  <c r="A1523" s="1"/>
  <c r="C1543"/>
  <c r="A1543" s="1"/>
  <c r="C823"/>
  <c r="A823" s="1"/>
  <c r="C843"/>
  <c r="A843" s="1"/>
  <c r="C1033"/>
  <c r="A1033" s="1"/>
  <c r="C863"/>
  <c r="A863" s="1"/>
  <c r="C883"/>
  <c r="A883" s="1"/>
  <c r="C1048"/>
  <c r="A1048" s="1"/>
  <c r="C903"/>
  <c r="A903" s="1"/>
  <c r="C1063"/>
  <c r="A1063" s="1"/>
  <c r="C923"/>
  <c r="A923" s="1"/>
  <c r="C1078"/>
  <c r="A1078" s="1"/>
  <c r="C1133"/>
  <c r="A1133" s="1"/>
  <c r="C1248"/>
  <c r="A1248" s="1"/>
  <c r="C1153"/>
  <c r="A1153" s="1"/>
  <c r="C1563"/>
  <c r="A1563" s="1"/>
  <c r="C1583"/>
  <c r="A1583" s="1"/>
  <c r="C1603"/>
  <c r="A1603" s="1"/>
  <c r="C1623"/>
  <c r="A1623" s="1"/>
  <c r="C1643"/>
  <c r="A1643" s="1"/>
  <c r="C1663"/>
  <c r="A1663" s="1"/>
  <c r="C2008"/>
  <c r="A2008" s="1"/>
  <c r="C2018"/>
  <c r="A2018" s="1"/>
  <c r="C262"/>
  <c r="A262" s="1"/>
  <c r="C287"/>
  <c r="A287" s="1"/>
  <c r="C667"/>
  <c r="A667" s="1"/>
  <c r="C687"/>
  <c r="A687" s="1"/>
  <c r="C947"/>
  <c r="A947" s="1"/>
  <c r="C1267"/>
  <c r="A1267" s="1"/>
  <c r="C1287"/>
  <c r="A1287" s="1"/>
  <c r="C1307"/>
  <c r="A1307" s="1"/>
  <c r="C1407"/>
  <c r="A1407" s="1"/>
  <c r="C1427"/>
  <c r="A1427" s="1"/>
  <c r="C1952"/>
  <c r="A1952" s="1"/>
  <c r="C1962"/>
  <c r="A1962" s="1"/>
  <c r="C1972"/>
  <c r="A1972" s="1"/>
  <c r="C237"/>
  <c r="A237" s="1"/>
  <c r="C707"/>
  <c r="A707" s="1"/>
  <c r="C727"/>
  <c r="A727" s="1"/>
  <c r="C747"/>
  <c r="A747" s="1"/>
  <c r="C962"/>
  <c r="A962" s="1"/>
  <c r="C977"/>
  <c r="A977" s="1"/>
  <c r="C1097"/>
  <c r="A1097" s="1"/>
  <c r="C1327"/>
  <c r="A1327" s="1"/>
  <c r="C1347"/>
  <c r="A1347" s="1"/>
  <c r="C1367"/>
  <c r="A1367" s="1"/>
  <c r="C1447"/>
  <c r="A1447" s="1"/>
  <c r="C1467"/>
  <c r="A1467" s="1"/>
  <c r="C1487"/>
  <c r="A1487" s="1"/>
  <c r="C1507"/>
  <c r="A1507" s="1"/>
  <c r="C1982"/>
  <c r="A1982" s="1"/>
  <c r="C1992"/>
  <c r="A1992" s="1"/>
  <c r="C2002"/>
  <c r="A2002" s="1"/>
  <c r="C7"/>
  <c r="A7" s="1"/>
  <c r="C22"/>
  <c r="A22" s="1"/>
  <c r="C37"/>
  <c r="A37" s="1"/>
  <c r="C112"/>
  <c r="A112" s="1"/>
  <c r="C127"/>
  <c r="A127" s="1"/>
  <c r="C142"/>
  <c r="A142" s="1"/>
  <c r="C157"/>
  <c r="A157" s="1"/>
  <c r="C307"/>
  <c r="A307" s="1"/>
  <c r="C327"/>
  <c r="A327" s="1"/>
  <c r="C347"/>
  <c r="A347" s="1"/>
  <c r="C447"/>
  <c r="A447" s="1"/>
  <c r="C1387"/>
  <c r="A1387" s="1"/>
  <c r="C1687"/>
  <c r="A1687" s="1"/>
  <c r="C1707"/>
  <c r="A1707" s="1"/>
  <c r="C1727"/>
  <c r="A1727" s="1"/>
  <c r="C1747"/>
  <c r="A1747" s="1"/>
  <c r="C1767"/>
  <c r="A1767" s="1"/>
  <c r="C1847"/>
  <c r="A1847" s="1"/>
  <c r="C1862"/>
  <c r="A1862" s="1"/>
  <c r="C1877"/>
  <c r="A1877" s="1"/>
  <c r="C1922"/>
  <c r="A1922" s="1"/>
  <c r="C1937"/>
  <c r="A1937" s="1"/>
  <c r="C552"/>
  <c r="A552" s="1"/>
  <c r="C572"/>
  <c r="A572" s="1"/>
  <c r="C592"/>
  <c r="A592" s="1"/>
  <c r="C607"/>
  <c r="A607" s="1"/>
  <c r="C622"/>
  <c r="A622" s="1"/>
  <c r="C637"/>
  <c r="A637" s="1"/>
  <c r="C652"/>
  <c r="A652" s="1"/>
  <c r="C1177"/>
  <c r="A1177" s="1"/>
  <c r="C1192"/>
  <c r="A1192" s="1"/>
  <c r="C52"/>
  <c r="A52" s="1"/>
  <c r="C67"/>
  <c r="A67" s="1"/>
  <c r="C82"/>
  <c r="A82" s="1"/>
  <c r="C97"/>
  <c r="A97" s="1"/>
  <c r="C172"/>
  <c r="A172" s="1"/>
  <c r="C187"/>
  <c r="A187" s="1"/>
  <c r="C202"/>
  <c r="A202" s="1"/>
  <c r="C217"/>
  <c r="A217" s="1"/>
  <c r="C367"/>
  <c r="A367" s="1"/>
  <c r="C387"/>
  <c r="A387" s="1"/>
  <c r="C407"/>
  <c r="A407" s="1"/>
  <c r="C427"/>
  <c r="A427" s="1"/>
  <c r="C462"/>
  <c r="A462" s="1"/>
  <c r="C477"/>
  <c r="A477" s="1"/>
  <c r="C492"/>
  <c r="A492" s="1"/>
  <c r="C507"/>
  <c r="A507" s="1"/>
  <c r="C522"/>
  <c r="A522" s="1"/>
  <c r="C537"/>
  <c r="A537" s="1"/>
  <c r="C1787"/>
  <c r="A1787" s="1"/>
  <c r="C1807"/>
  <c r="A1807" s="1"/>
  <c r="C1827"/>
  <c r="A1827" s="1"/>
  <c r="C1892"/>
  <c r="A1892" s="1"/>
  <c r="C1907"/>
  <c r="A1907" s="1"/>
  <c r="C767"/>
  <c r="A767" s="1"/>
  <c r="C787"/>
  <c r="A787" s="1"/>
  <c r="C807"/>
  <c r="A807" s="1"/>
  <c r="C992"/>
  <c r="A992" s="1"/>
  <c r="C1007"/>
  <c r="A1007" s="1"/>
  <c r="C1022"/>
  <c r="A1022" s="1"/>
  <c r="C1117"/>
  <c r="A1117" s="1"/>
  <c r="C1207"/>
  <c r="A1207" s="1"/>
  <c r="C1222"/>
  <c r="A1222" s="1"/>
  <c r="C1237"/>
  <c r="A1237" s="1"/>
  <c r="C1527"/>
  <c r="A1527" s="1"/>
  <c r="C1547"/>
  <c r="A1547" s="1"/>
  <c r="C827"/>
  <c r="A827" s="1"/>
  <c r="C847"/>
  <c r="A847" s="1"/>
  <c r="C867"/>
  <c r="A867" s="1"/>
  <c r="C887"/>
  <c r="A887" s="1"/>
  <c r="C907"/>
  <c r="A907" s="1"/>
  <c r="C927"/>
  <c r="A927" s="1"/>
  <c r="C1037"/>
  <c r="A1037" s="1"/>
  <c r="C1052"/>
  <c r="A1052" s="1"/>
  <c r="C1067"/>
  <c r="A1067" s="1"/>
  <c r="C1082"/>
  <c r="A1082" s="1"/>
  <c r="C1137"/>
  <c r="A1137" s="1"/>
  <c r="C1157"/>
  <c r="A1157" s="1"/>
  <c r="C1252"/>
  <c r="A1252" s="1"/>
  <c r="C1567"/>
  <c r="A1567" s="1"/>
  <c r="C1587"/>
  <c r="A1587" s="1"/>
  <c r="C1607"/>
  <c r="A1607" s="1"/>
  <c r="C1627"/>
  <c r="A1627" s="1"/>
  <c r="C1647"/>
  <c r="A1647" s="1"/>
  <c r="C1667"/>
  <c r="A1667" s="1"/>
  <c r="C2012"/>
  <c r="A2012" s="1"/>
  <c r="C2022"/>
  <c r="A2022" s="1"/>
  <c r="C267"/>
  <c r="A267" s="1"/>
  <c r="C272"/>
  <c r="A272" s="1"/>
  <c r="C292"/>
  <c r="A292" s="1"/>
  <c r="C297"/>
  <c r="A297" s="1"/>
  <c r="C672"/>
  <c r="A672" s="1"/>
  <c r="C677"/>
  <c r="A677" s="1"/>
  <c r="C952"/>
  <c r="A952" s="1"/>
  <c r="C692"/>
  <c r="A692" s="1"/>
  <c r="C697"/>
  <c r="A697" s="1"/>
  <c r="C1272"/>
  <c r="A1272" s="1"/>
  <c r="C1277"/>
  <c r="A1277" s="1"/>
  <c r="C1292"/>
  <c r="A1292" s="1"/>
  <c r="C1297"/>
  <c r="A1297" s="1"/>
  <c r="C1312"/>
  <c r="A1312" s="1"/>
  <c r="C1317"/>
  <c r="A1317" s="1"/>
  <c r="C1412"/>
  <c r="A1412" s="1"/>
  <c r="C1417"/>
  <c r="A1417" s="1"/>
  <c r="C1432"/>
  <c r="A1432" s="1"/>
  <c r="C1437"/>
  <c r="A1437" s="1"/>
  <c r="C242"/>
  <c r="A242" s="1"/>
  <c r="C247"/>
  <c r="A247" s="1"/>
  <c r="C712"/>
  <c r="A712" s="1"/>
  <c r="C717"/>
  <c r="A717" s="1"/>
  <c r="C967"/>
  <c r="A967" s="1"/>
  <c r="C732"/>
  <c r="A732" s="1"/>
  <c r="C737"/>
  <c r="A737" s="1"/>
  <c r="C982"/>
  <c r="A982" s="1"/>
  <c r="C752"/>
  <c r="A752" s="1"/>
  <c r="C757"/>
  <c r="A757" s="1"/>
  <c r="C1102"/>
  <c r="A1102" s="1"/>
  <c r="C1107"/>
  <c r="A1107" s="1"/>
  <c r="C1332"/>
  <c r="A1332" s="1"/>
  <c r="C1337"/>
  <c r="A1337" s="1"/>
  <c r="C1352"/>
  <c r="A1352" s="1"/>
  <c r="C1357"/>
  <c r="A1357" s="1"/>
  <c r="C1372"/>
  <c r="A1372" s="1"/>
  <c r="C1377"/>
  <c r="A1377" s="1"/>
  <c r="C1452"/>
  <c r="A1452" s="1"/>
  <c r="C1457"/>
  <c r="A1457" s="1"/>
  <c r="C1472"/>
  <c r="A1472" s="1"/>
  <c r="C1477"/>
  <c r="A1477" s="1"/>
  <c r="C1492"/>
  <c r="A1492" s="1"/>
  <c r="C1497"/>
  <c r="A1497" s="1"/>
  <c r="C1512"/>
  <c r="A1512" s="1"/>
  <c r="C1517"/>
  <c r="A1517" s="1"/>
  <c r="C12"/>
  <c r="A12" s="1"/>
  <c r="C27"/>
  <c r="A27" s="1"/>
  <c r="C42"/>
  <c r="A42" s="1"/>
  <c r="C117"/>
  <c r="A117" s="1"/>
  <c r="C132"/>
  <c r="A132" s="1"/>
  <c r="C147"/>
  <c r="A147" s="1"/>
  <c r="C162"/>
  <c r="A162" s="1"/>
  <c r="C312"/>
  <c r="A312" s="1"/>
  <c r="C317"/>
  <c r="A317" s="1"/>
  <c r="C332"/>
  <c r="A332" s="1"/>
  <c r="C337"/>
  <c r="A337" s="1"/>
  <c r="C352"/>
  <c r="A352" s="1"/>
  <c r="C357"/>
  <c r="A357" s="1"/>
  <c r="C452"/>
  <c r="A452" s="1"/>
  <c r="C1392"/>
  <c r="A1392" s="1"/>
  <c r="C1397"/>
  <c r="A1397" s="1"/>
  <c r="C1692"/>
  <c r="A1692" s="1"/>
  <c r="C1697"/>
  <c r="A1697" s="1"/>
  <c r="C1852"/>
  <c r="A1852" s="1"/>
  <c r="C1712"/>
  <c r="A1712" s="1"/>
  <c r="C1717"/>
  <c r="A1717" s="1"/>
  <c r="C1732"/>
  <c r="A1732" s="1"/>
  <c r="C1737"/>
  <c r="A1737" s="1"/>
  <c r="C1867"/>
  <c r="A1867" s="1"/>
  <c r="C1752"/>
  <c r="A1752" s="1"/>
  <c r="C1757"/>
  <c r="A1757" s="1"/>
  <c r="C1882"/>
  <c r="A1882" s="1"/>
  <c r="C1772"/>
  <c r="A1772" s="1"/>
  <c r="C1777"/>
  <c r="A1777" s="1"/>
  <c r="C1927"/>
  <c r="A1927" s="1"/>
  <c r="C1942"/>
  <c r="A1942" s="1"/>
  <c r="C597"/>
  <c r="A597" s="1"/>
  <c r="C612"/>
  <c r="A612" s="1"/>
  <c r="C557"/>
  <c r="A557" s="1"/>
  <c r="C562"/>
  <c r="A562" s="1"/>
  <c r="C627"/>
  <c r="A627" s="1"/>
  <c r="C642"/>
  <c r="A642" s="1"/>
  <c r="C577"/>
  <c r="A577" s="1"/>
  <c r="C582"/>
  <c r="A582" s="1"/>
  <c r="C657"/>
  <c r="A657" s="1"/>
  <c r="C1182"/>
  <c r="A1182" s="1"/>
  <c r="C1197"/>
  <c r="A1197" s="1"/>
  <c r="C57"/>
  <c r="A57" s="1"/>
  <c r="C72"/>
  <c r="A72" s="1"/>
  <c r="C87"/>
  <c r="A87" s="1"/>
  <c r="C102"/>
  <c r="A102" s="1"/>
  <c r="C177"/>
  <c r="A177" s="1"/>
  <c r="C192"/>
  <c r="A192" s="1"/>
  <c r="C207"/>
  <c r="A207" s="1"/>
  <c r="C222"/>
  <c r="A222" s="1"/>
  <c r="C372"/>
  <c r="A372" s="1"/>
  <c r="C377"/>
  <c r="A377" s="1"/>
  <c r="C392"/>
  <c r="A392" s="1"/>
  <c r="C397"/>
  <c r="A397" s="1"/>
  <c r="C412"/>
  <c r="A412" s="1"/>
  <c r="C417"/>
  <c r="A417" s="1"/>
  <c r="C432"/>
  <c r="A432" s="1"/>
  <c r="C437"/>
  <c r="A437" s="1"/>
  <c r="C467"/>
  <c r="A467" s="1"/>
  <c r="C482"/>
  <c r="A482" s="1"/>
  <c r="C497"/>
  <c r="A497" s="1"/>
  <c r="C512"/>
  <c r="A512" s="1"/>
  <c r="C527"/>
  <c r="A527" s="1"/>
  <c r="C542"/>
  <c r="A542" s="1"/>
  <c r="C1792"/>
  <c r="A1792" s="1"/>
  <c r="C1797"/>
  <c r="A1797" s="1"/>
  <c r="C1812"/>
  <c r="A1812" s="1"/>
  <c r="C1817"/>
  <c r="A1817" s="1"/>
  <c r="C1897"/>
  <c r="A1897" s="1"/>
  <c r="C1832"/>
  <c r="A1832" s="1"/>
  <c r="C1837"/>
  <c r="A1837" s="1"/>
  <c r="C1912"/>
  <c r="A1912" s="1"/>
  <c r="C772"/>
  <c r="A772" s="1"/>
  <c r="C777"/>
  <c r="A777" s="1"/>
  <c r="C997"/>
  <c r="A997" s="1"/>
  <c r="C792"/>
  <c r="A792" s="1"/>
  <c r="C797"/>
  <c r="A797" s="1"/>
  <c r="C1012"/>
  <c r="A1012" s="1"/>
  <c r="C812"/>
  <c r="A812" s="1"/>
  <c r="C817"/>
  <c r="A817" s="1"/>
  <c r="C1027"/>
  <c r="A1027" s="1"/>
  <c r="C1212"/>
  <c r="A1212" s="1"/>
  <c r="C1227"/>
  <c r="A1227" s="1"/>
  <c r="C1122"/>
  <c r="A1122" s="1"/>
  <c r="C1127"/>
  <c r="A1127" s="1"/>
  <c r="C1242"/>
  <c r="A1242" s="1"/>
  <c r="C1532"/>
  <c r="A1532" s="1"/>
  <c r="C1537"/>
  <c r="A1537" s="1"/>
  <c r="C1552"/>
  <c r="A1552" s="1"/>
  <c r="C1557"/>
  <c r="A1557" s="1"/>
  <c r="C832"/>
  <c r="A832" s="1"/>
  <c r="C837"/>
  <c r="A837" s="1"/>
  <c r="C852"/>
  <c r="A852" s="1"/>
  <c r="C857"/>
  <c r="A857" s="1"/>
  <c r="C1042"/>
  <c r="A1042" s="1"/>
  <c r="C872"/>
  <c r="A872" s="1"/>
  <c r="C877"/>
  <c r="A877" s="1"/>
  <c r="C892"/>
  <c r="A892" s="1"/>
  <c r="C897"/>
  <c r="A897" s="1"/>
  <c r="C1057"/>
  <c r="A1057" s="1"/>
  <c r="C912"/>
  <c r="A912" s="1"/>
  <c r="C917"/>
  <c r="A917" s="1"/>
  <c r="C1072"/>
  <c r="A1072" s="1"/>
  <c r="C932"/>
  <c r="A932" s="1"/>
  <c r="C937"/>
  <c r="A937" s="1"/>
  <c r="C1087"/>
  <c r="A1087" s="1"/>
  <c r="C1142"/>
  <c r="A1142" s="1"/>
  <c r="C1147"/>
  <c r="A1147" s="1"/>
  <c r="C1257"/>
  <c r="A1257" s="1"/>
  <c r="C1162"/>
  <c r="A1162" s="1"/>
  <c r="C1167"/>
  <c r="A1167" s="1"/>
  <c r="C1572"/>
  <c r="A1572" s="1"/>
  <c r="C1577"/>
  <c r="A1577" s="1"/>
  <c r="C1592"/>
  <c r="A1592" s="1"/>
  <c r="C1597"/>
  <c r="A1597" s="1"/>
  <c r="C1612"/>
  <c r="A1612" s="1"/>
  <c r="C1617"/>
  <c r="A1617" s="1"/>
  <c r="C1632"/>
  <c r="A1632" s="1"/>
  <c r="C1637"/>
  <c r="A1637" s="1"/>
  <c r="C1652"/>
  <c r="A1652" s="1"/>
  <c r="C1657"/>
  <c r="A1657" s="1"/>
  <c r="C1672"/>
  <c r="A1672" s="1"/>
  <c r="C1677"/>
  <c r="A1677" s="1"/>
  <c r="C252"/>
  <c r="A252" s="1"/>
  <c r="C257"/>
  <c r="A257" s="1"/>
  <c r="C277"/>
  <c r="A277" s="1"/>
  <c r="C282"/>
  <c r="A282" s="1"/>
  <c r="C662"/>
  <c r="A662" s="1"/>
  <c r="C942"/>
  <c r="A942" s="1"/>
  <c r="C682"/>
  <c r="A682" s="1"/>
  <c r="C1262"/>
  <c r="A1262" s="1"/>
  <c r="C1282"/>
  <c r="A1282" s="1"/>
  <c r="C1302"/>
  <c r="A1302" s="1"/>
  <c r="C1402"/>
  <c r="A1402" s="1"/>
  <c r="C1422"/>
  <c r="A1422" s="1"/>
  <c r="C1947"/>
  <c r="A1947" s="1"/>
  <c r="C1957"/>
  <c r="A1957" s="1"/>
  <c r="C1967"/>
  <c r="A1967" s="1"/>
  <c r="C227"/>
  <c r="A227" s="1"/>
  <c r="C232"/>
  <c r="A232" s="1"/>
  <c r="C702"/>
  <c r="A702" s="1"/>
  <c r="C957"/>
  <c r="A957" s="1"/>
  <c r="C722"/>
  <c r="A722" s="1"/>
  <c r="C972"/>
  <c r="A972" s="1"/>
  <c r="C742"/>
  <c r="A742" s="1"/>
  <c r="C1092"/>
  <c r="A1092" s="1"/>
  <c r="C1322"/>
  <c r="A1322" s="1"/>
  <c r="C1342"/>
  <c r="A1342" s="1"/>
  <c r="C1362"/>
  <c r="A1362" s="1"/>
  <c r="C1442"/>
  <c r="A1442" s="1"/>
  <c r="C1462"/>
  <c r="A1462" s="1"/>
  <c r="C1482"/>
  <c r="A1482" s="1"/>
  <c r="C1502"/>
  <c r="A1502" s="1"/>
  <c r="C1977"/>
  <c r="A1977" s="1"/>
  <c r="C1987"/>
  <c r="A1987" s="1"/>
  <c r="C1997"/>
  <c r="A1997" s="1"/>
  <c r="C2"/>
  <c r="A2" s="1"/>
  <c r="C17"/>
  <c r="A17" s="1"/>
  <c r="C32"/>
  <c r="A32" s="1"/>
  <c r="C107"/>
  <c r="A107" s="1"/>
  <c r="C122"/>
  <c r="A122" s="1"/>
  <c r="C137"/>
  <c r="A137" s="1"/>
  <c r="C152"/>
  <c r="A152" s="1"/>
  <c r="C302"/>
  <c r="A302" s="1"/>
  <c r="C322"/>
  <c r="A322" s="1"/>
  <c r="C342"/>
  <c r="A342" s="1"/>
  <c r="C442"/>
  <c r="A442" s="1"/>
  <c r="C1382"/>
  <c r="A1382" s="1"/>
  <c r="C1682"/>
  <c r="A1682" s="1"/>
  <c r="C1842"/>
  <c r="A1842" s="1"/>
  <c r="C1702"/>
  <c r="A1702" s="1"/>
  <c r="C1722"/>
  <c r="A1722" s="1"/>
  <c r="C1857"/>
  <c r="A1857" s="1"/>
  <c r="C1742"/>
  <c r="A1742" s="1"/>
  <c r="C1872"/>
  <c r="A1872" s="1"/>
  <c r="C1762"/>
  <c r="A1762" s="1"/>
  <c r="C1917"/>
  <c r="A1917" s="1"/>
  <c r="C1932"/>
  <c r="A1932" s="1"/>
  <c r="C587"/>
  <c r="A587" s="1"/>
  <c r="C602"/>
  <c r="A602" s="1"/>
  <c r="C547"/>
  <c r="A547" s="1"/>
  <c r="C617"/>
  <c r="A617" s="1"/>
  <c r="C632"/>
  <c r="A632" s="1"/>
  <c r="C567"/>
  <c r="A567" s="1"/>
  <c r="C647"/>
  <c r="A647" s="1"/>
  <c r="C1172"/>
  <c r="A1172" s="1"/>
  <c r="C1187"/>
  <c r="A1187" s="1"/>
  <c r="C47"/>
  <c r="A47" s="1"/>
  <c r="C62"/>
  <c r="A62" s="1"/>
  <c r="C77"/>
  <c r="A77" s="1"/>
  <c r="C92"/>
  <c r="A92" s="1"/>
  <c r="C167"/>
  <c r="A167" s="1"/>
  <c r="C182"/>
  <c r="A182" s="1"/>
  <c r="C197"/>
  <c r="A197" s="1"/>
  <c r="C212"/>
  <c r="A212" s="1"/>
  <c r="C362"/>
  <c r="A362" s="1"/>
  <c r="C382"/>
  <c r="A382" s="1"/>
  <c r="C402"/>
  <c r="A402" s="1"/>
  <c r="C422"/>
  <c r="A422" s="1"/>
  <c r="C457"/>
  <c r="A457" s="1"/>
  <c r="C472"/>
  <c r="A472" s="1"/>
  <c r="C487"/>
  <c r="A487" s="1"/>
  <c r="C502"/>
  <c r="A502" s="1"/>
  <c r="C517"/>
  <c r="A517" s="1"/>
  <c r="C532"/>
  <c r="A532" s="1"/>
  <c r="C1782"/>
  <c r="A1782" s="1"/>
  <c r="C1802"/>
  <c r="A1802" s="1"/>
  <c r="C1887"/>
  <c r="A1887" s="1"/>
  <c r="C1822"/>
  <c r="A1822" s="1"/>
  <c r="C1902"/>
  <c r="A1902" s="1"/>
  <c r="C762"/>
  <c r="A762" s="1"/>
  <c r="C987"/>
  <c r="A987" s="1"/>
  <c r="C782"/>
  <c r="A782" s="1"/>
  <c r="C1002"/>
  <c r="A1002" s="1"/>
  <c r="C802"/>
  <c r="A802" s="1"/>
  <c r="C1017"/>
  <c r="A1017" s="1"/>
  <c r="C1202"/>
  <c r="A1202" s="1"/>
  <c r="C1217"/>
  <c r="A1217" s="1"/>
  <c r="C1112"/>
  <c r="A1112" s="1"/>
  <c r="C1232"/>
  <c r="A1232" s="1"/>
  <c r="C1522"/>
  <c r="A1522" s="1"/>
  <c r="C1542"/>
  <c r="A1542" s="1"/>
  <c r="C822"/>
  <c r="A822" s="1"/>
  <c r="C842"/>
  <c r="A842" s="1"/>
  <c r="C1032"/>
  <c r="A1032" s="1"/>
  <c r="C862"/>
  <c r="A862" s="1"/>
  <c r="C882"/>
  <c r="A882" s="1"/>
  <c r="C1047"/>
  <c r="A1047" s="1"/>
  <c r="C902"/>
  <c r="A902" s="1"/>
  <c r="C1062"/>
  <c r="A1062" s="1"/>
  <c r="C922"/>
  <c r="A922" s="1"/>
  <c r="C1077"/>
  <c r="A1077" s="1"/>
  <c r="C1132"/>
  <c r="A1132" s="1"/>
  <c r="C1247"/>
  <c r="A1247" s="1"/>
  <c r="C1152"/>
  <c r="A1152" s="1"/>
  <c r="C1562"/>
  <c r="A1562" s="1"/>
  <c r="C1582"/>
  <c r="A1582" s="1"/>
  <c r="C1602"/>
  <c r="A1602" s="1"/>
  <c r="C1622"/>
  <c r="A1622" s="1"/>
  <c r="C1642"/>
  <c r="A1642" s="1"/>
  <c r="C1662"/>
  <c r="A1662" s="1"/>
  <c r="C2007"/>
  <c r="A2007" s="1"/>
  <c r="C2017"/>
  <c r="A2017" s="1"/>
  <c r="C286"/>
  <c r="A286" s="1"/>
  <c r="C666"/>
  <c r="A666" s="1"/>
  <c r="C686"/>
  <c r="A686" s="1"/>
  <c r="C946"/>
  <c r="A946" s="1"/>
  <c r="C1266"/>
  <c r="A1266" s="1"/>
  <c r="C1286"/>
  <c r="A1286" s="1"/>
  <c r="C1306"/>
  <c r="A1306" s="1"/>
  <c r="C1406"/>
  <c r="A1406" s="1"/>
  <c r="C1426"/>
  <c r="A1426" s="1"/>
  <c r="C1951"/>
  <c r="A1951" s="1"/>
  <c r="C1961"/>
  <c r="A1961" s="1"/>
  <c r="C1971"/>
  <c r="A1971" s="1"/>
  <c r="C236"/>
  <c r="A236" s="1"/>
  <c r="C706"/>
  <c r="A706" s="1"/>
  <c r="C726"/>
  <c r="A726" s="1"/>
  <c r="C746"/>
  <c r="A746" s="1"/>
  <c r="C961"/>
  <c r="A961" s="1"/>
  <c r="C976"/>
  <c r="A976" s="1"/>
  <c r="C1096"/>
  <c r="A1096" s="1"/>
  <c r="C1326"/>
  <c r="A1326" s="1"/>
  <c r="C1346"/>
  <c r="A1346" s="1"/>
  <c r="C1366"/>
  <c r="A1366" s="1"/>
  <c r="C1446"/>
  <c r="A1446" s="1"/>
  <c r="C1466"/>
  <c r="A1466" s="1"/>
  <c r="C1486"/>
  <c r="A1486" s="1"/>
  <c r="C1506"/>
  <c r="A1506" s="1"/>
  <c r="C1981"/>
  <c r="A1981" s="1"/>
  <c r="C1991"/>
  <c r="A1991" s="1"/>
  <c r="C2001"/>
  <c r="A2001" s="1"/>
  <c r="C6"/>
  <c r="A6" s="1"/>
  <c r="C21"/>
  <c r="A21" s="1"/>
  <c r="C36"/>
  <c r="A36" s="1"/>
  <c r="C111"/>
  <c r="A111" s="1"/>
  <c r="C126"/>
  <c r="A126" s="1"/>
  <c r="C141"/>
  <c r="A141" s="1"/>
  <c r="C156"/>
  <c r="A156" s="1"/>
  <c r="C306"/>
  <c r="A306" s="1"/>
  <c r="C326"/>
  <c r="A326" s="1"/>
  <c r="C346"/>
  <c r="A346" s="1"/>
  <c r="C446"/>
  <c r="A446" s="1"/>
  <c r="C1386"/>
  <c r="A1386" s="1"/>
  <c r="C1686"/>
  <c r="A1686" s="1"/>
  <c r="C1706"/>
  <c r="A1706" s="1"/>
  <c r="C1726"/>
  <c r="A1726" s="1"/>
  <c r="C1746"/>
  <c r="A1746" s="1"/>
  <c r="C1766"/>
  <c r="A1766" s="1"/>
  <c r="C1846"/>
  <c r="A1846" s="1"/>
  <c r="C1861"/>
  <c r="A1861" s="1"/>
  <c r="C1876"/>
  <c r="A1876" s="1"/>
  <c r="C1921"/>
  <c r="A1921" s="1"/>
  <c r="C1936"/>
  <c r="A1936" s="1"/>
  <c r="C551"/>
  <c r="A551" s="1"/>
  <c r="C571"/>
  <c r="A571" s="1"/>
  <c r="C591"/>
  <c r="A591" s="1"/>
  <c r="C606"/>
  <c r="A606" s="1"/>
  <c r="C621"/>
  <c r="A621" s="1"/>
  <c r="C636"/>
  <c r="A636" s="1"/>
  <c r="C651"/>
  <c r="A651" s="1"/>
  <c r="C1176"/>
  <c r="A1176" s="1"/>
  <c r="C1191"/>
  <c r="A1191" s="1"/>
  <c r="C51"/>
  <c r="A51" s="1"/>
  <c r="C66"/>
  <c r="A66" s="1"/>
  <c r="C81"/>
  <c r="A81" s="1"/>
  <c r="C96"/>
  <c r="A96" s="1"/>
  <c r="C171"/>
  <c r="A171" s="1"/>
  <c r="C186"/>
  <c r="A186" s="1"/>
  <c r="C201"/>
  <c r="A201" s="1"/>
  <c r="C216"/>
  <c r="A216" s="1"/>
  <c r="C366"/>
  <c r="A366" s="1"/>
  <c r="C386"/>
  <c r="A386" s="1"/>
  <c r="C406"/>
  <c r="A406" s="1"/>
  <c r="C426"/>
  <c r="A426" s="1"/>
  <c r="C461"/>
  <c r="A461" s="1"/>
  <c r="C476"/>
  <c r="A476" s="1"/>
  <c r="C491"/>
  <c r="A491" s="1"/>
  <c r="C506"/>
  <c r="A506" s="1"/>
  <c r="C521"/>
  <c r="A521" s="1"/>
  <c r="C536"/>
  <c r="A536" s="1"/>
  <c r="C1786"/>
  <c r="A1786" s="1"/>
  <c r="C1806"/>
  <c r="A1806" s="1"/>
  <c r="C1826"/>
  <c r="A1826" s="1"/>
  <c r="C1891"/>
  <c r="A1891" s="1"/>
  <c r="C1906"/>
  <c r="A1906" s="1"/>
  <c r="C766"/>
  <c r="A766" s="1"/>
  <c r="C786"/>
  <c r="A786" s="1"/>
  <c r="C806"/>
  <c r="A806" s="1"/>
  <c r="C991"/>
  <c r="A991" s="1"/>
  <c r="C1006"/>
  <c r="A1006" s="1"/>
  <c r="C1021"/>
  <c r="A1021" s="1"/>
  <c r="C1116"/>
  <c r="A1116" s="1"/>
  <c r="C1206"/>
  <c r="A1206" s="1"/>
  <c r="C1221"/>
  <c r="A1221" s="1"/>
  <c r="C1236"/>
  <c r="A1236" s="1"/>
  <c r="C1526"/>
  <c r="A1526" s="1"/>
  <c r="C1546"/>
  <c r="A1546" s="1"/>
  <c r="C826"/>
  <c r="A826" s="1"/>
  <c r="C846"/>
  <c r="A846" s="1"/>
  <c r="C866"/>
  <c r="A866" s="1"/>
  <c r="C886"/>
  <c r="A886" s="1"/>
  <c r="C906"/>
  <c r="A906" s="1"/>
  <c r="C926"/>
  <c r="A926" s="1"/>
  <c r="C1036"/>
  <c r="A1036" s="1"/>
  <c r="C1051"/>
  <c r="A1051" s="1"/>
  <c r="C1066"/>
  <c r="A1066" s="1"/>
  <c r="C1081"/>
  <c r="A1081" s="1"/>
  <c r="C1136"/>
  <c r="A1136" s="1"/>
  <c r="C1156"/>
  <c r="A1156" s="1"/>
  <c r="C1251"/>
  <c r="A1251" s="1"/>
  <c r="C1566"/>
  <c r="A1566" s="1"/>
  <c r="C1586"/>
  <c r="A1586" s="1"/>
  <c r="C1606"/>
  <c r="A1606" s="1"/>
  <c r="C1626"/>
  <c r="A1626" s="1"/>
  <c r="C1646"/>
  <c r="A1646" s="1"/>
  <c r="C1666"/>
  <c r="A1666" s="1"/>
  <c r="C2011"/>
  <c r="A2011" s="1"/>
  <c r="C2021"/>
  <c r="A2021" s="1"/>
  <c r="C266"/>
  <c r="A266" s="1"/>
  <c r="C271"/>
  <c r="A271" s="1"/>
  <c r="C291"/>
  <c r="A291" s="1"/>
  <c r="C296"/>
  <c r="A296" s="1"/>
  <c r="C671"/>
  <c r="A671" s="1"/>
  <c r="C676"/>
  <c r="A676" s="1"/>
  <c r="C951"/>
  <c r="A951" s="1"/>
  <c r="C691"/>
  <c r="A691" s="1"/>
  <c r="C696"/>
  <c r="A696" s="1"/>
  <c r="C1271"/>
  <c r="A1271" s="1"/>
  <c r="C1276"/>
  <c r="A1276" s="1"/>
  <c r="C1291"/>
  <c r="A1291" s="1"/>
  <c r="C1296"/>
  <c r="A1296" s="1"/>
  <c r="C1311"/>
  <c r="A1311" s="1"/>
  <c r="C1316"/>
  <c r="A1316" s="1"/>
  <c r="C1411"/>
  <c r="A1411" s="1"/>
  <c r="C1416"/>
  <c r="A1416" s="1"/>
  <c r="C1431"/>
  <c r="A1431" s="1"/>
  <c r="C1436"/>
  <c r="A1436" s="1"/>
  <c r="C241"/>
  <c r="A241" s="1"/>
  <c r="C246"/>
  <c r="A246" s="1"/>
  <c r="C711"/>
  <c r="A711" s="1"/>
  <c r="C716"/>
  <c r="A716" s="1"/>
  <c r="C966"/>
  <c r="A966" s="1"/>
  <c r="C731"/>
  <c r="A731" s="1"/>
  <c r="C736"/>
  <c r="A736" s="1"/>
  <c r="C981"/>
  <c r="A981" s="1"/>
  <c r="C751"/>
  <c r="A751" s="1"/>
  <c r="C756"/>
  <c r="A756" s="1"/>
  <c r="C1101"/>
  <c r="A1101" s="1"/>
  <c r="C1106"/>
  <c r="A1106" s="1"/>
  <c r="C1331"/>
  <c r="A1331" s="1"/>
  <c r="C1336"/>
  <c r="A1336" s="1"/>
  <c r="C1351"/>
  <c r="A1351" s="1"/>
  <c r="C1356"/>
  <c r="A1356" s="1"/>
  <c r="C1371"/>
  <c r="A1371" s="1"/>
  <c r="C1376"/>
  <c r="A1376" s="1"/>
  <c r="C1451"/>
  <c r="A1451" s="1"/>
  <c r="C1456"/>
  <c r="A1456" s="1"/>
  <c r="C1471"/>
  <c r="A1471" s="1"/>
  <c r="C1476"/>
  <c r="A1476" s="1"/>
  <c r="C1491"/>
  <c r="A1491" s="1"/>
  <c r="C1496"/>
  <c r="A1496" s="1"/>
  <c r="C1511"/>
  <c r="A1511" s="1"/>
  <c r="C1516"/>
  <c r="A1516" s="1"/>
  <c r="C11"/>
  <c r="A11" s="1"/>
  <c r="C26"/>
  <c r="A26" s="1"/>
  <c r="C41"/>
  <c r="A41" s="1"/>
  <c r="C116"/>
  <c r="A116" s="1"/>
  <c r="C131"/>
  <c r="A131" s="1"/>
  <c r="C146"/>
  <c r="A146" s="1"/>
  <c r="C161"/>
  <c r="A161" s="1"/>
  <c r="C311"/>
  <c r="A311" s="1"/>
  <c r="C316"/>
  <c r="A316" s="1"/>
  <c r="C331"/>
  <c r="A331" s="1"/>
  <c r="C336"/>
  <c r="A336" s="1"/>
  <c r="C351"/>
  <c r="A351" s="1"/>
  <c r="C356"/>
  <c r="A356" s="1"/>
  <c r="C451"/>
  <c r="A451" s="1"/>
  <c r="C1391"/>
  <c r="A1391" s="1"/>
  <c r="C1396"/>
  <c r="A1396" s="1"/>
  <c r="C1691"/>
  <c r="A1691" s="1"/>
  <c r="C1696"/>
  <c r="A1696" s="1"/>
  <c r="C1851"/>
  <c r="A1851" s="1"/>
  <c r="C1711"/>
  <c r="A1711" s="1"/>
  <c r="C1716"/>
  <c r="A1716" s="1"/>
  <c r="C1731"/>
  <c r="A1731" s="1"/>
  <c r="C1736"/>
  <c r="A1736" s="1"/>
  <c r="C1866"/>
  <c r="A1866" s="1"/>
  <c r="C1751"/>
  <c r="A1751" s="1"/>
  <c r="C1756"/>
  <c r="A1756" s="1"/>
  <c r="C1881"/>
  <c r="A1881" s="1"/>
  <c r="C1771"/>
  <c r="A1771" s="1"/>
  <c r="C1776"/>
  <c r="A1776" s="1"/>
  <c r="C1926"/>
  <c r="A1926" s="1"/>
  <c r="C1941"/>
  <c r="A1941" s="1"/>
  <c r="C596"/>
  <c r="A596" s="1"/>
  <c r="C611"/>
  <c r="A611" s="1"/>
  <c r="C556"/>
  <c r="A556" s="1"/>
  <c r="C561"/>
  <c r="A561" s="1"/>
  <c r="C626"/>
  <c r="A626" s="1"/>
  <c r="C641"/>
  <c r="A641" s="1"/>
  <c r="C576"/>
  <c r="A576" s="1"/>
  <c r="C581"/>
  <c r="A581" s="1"/>
  <c r="C656"/>
  <c r="A656" s="1"/>
  <c r="C1181"/>
  <c r="A1181" s="1"/>
  <c r="C1196"/>
  <c r="A1196" s="1"/>
  <c r="C56"/>
  <c r="A56" s="1"/>
  <c r="C71"/>
  <c r="A71" s="1"/>
  <c r="C86"/>
  <c r="A86" s="1"/>
  <c r="C101"/>
  <c r="A101" s="1"/>
  <c r="C176"/>
  <c r="A176" s="1"/>
  <c r="C191"/>
  <c r="A191" s="1"/>
  <c r="C206"/>
  <c r="A206" s="1"/>
  <c r="C221"/>
  <c r="A221" s="1"/>
  <c r="C371"/>
  <c r="A371" s="1"/>
  <c r="C376"/>
  <c r="A376" s="1"/>
  <c r="C391"/>
  <c r="A391" s="1"/>
  <c r="C396"/>
  <c r="A396" s="1"/>
  <c r="C411"/>
  <c r="A411" s="1"/>
  <c r="C416"/>
  <c r="A416" s="1"/>
  <c r="C431"/>
  <c r="A431" s="1"/>
  <c r="C436"/>
  <c r="A436" s="1"/>
  <c r="C466"/>
  <c r="A466" s="1"/>
  <c r="C481"/>
  <c r="A481" s="1"/>
  <c r="C496"/>
  <c r="A496" s="1"/>
  <c r="C511"/>
  <c r="A511" s="1"/>
  <c r="C526"/>
  <c r="A526" s="1"/>
  <c r="C541"/>
  <c r="A541" s="1"/>
  <c r="C1791"/>
  <c r="A1791" s="1"/>
  <c r="C1796"/>
  <c r="A1796" s="1"/>
  <c r="C1811"/>
  <c r="A1811" s="1"/>
  <c r="C1816"/>
  <c r="A1816" s="1"/>
  <c r="C1896"/>
  <c r="A1896" s="1"/>
  <c r="C1831"/>
  <c r="A1831" s="1"/>
  <c r="C1836"/>
  <c r="A1836" s="1"/>
  <c r="C1911"/>
  <c r="A1911" s="1"/>
  <c r="C771"/>
  <c r="A771" s="1"/>
  <c r="C776"/>
  <c r="A776" s="1"/>
  <c r="C996"/>
  <c r="A996" s="1"/>
  <c r="C791"/>
  <c r="A791" s="1"/>
  <c r="C796"/>
  <c r="A796" s="1"/>
  <c r="C1011"/>
  <c r="A1011" s="1"/>
  <c r="C811"/>
  <c r="A811" s="1"/>
  <c r="C816"/>
  <c r="A816" s="1"/>
  <c r="C1026"/>
  <c r="A1026" s="1"/>
  <c r="C1211"/>
  <c r="A1211" s="1"/>
  <c r="C1226"/>
  <c r="A1226" s="1"/>
  <c r="C1121"/>
  <c r="A1121" s="1"/>
  <c r="C1126"/>
  <c r="A1126" s="1"/>
  <c r="C1241"/>
  <c r="A1241" s="1"/>
  <c r="C1531"/>
  <c r="A1531" s="1"/>
  <c r="C1536"/>
  <c r="A1536" s="1"/>
  <c r="C1551"/>
  <c r="A1551" s="1"/>
  <c r="C1556"/>
  <c r="A1556" s="1"/>
  <c r="C831"/>
  <c r="A831" s="1"/>
  <c r="C836"/>
  <c r="A836" s="1"/>
  <c r="C851"/>
  <c r="A851" s="1"/>
  <c r="C856"/>
  <c r="A856" s="1"/>
  <c r="C1041"/>
  <c r="A1041" s="1"/>
  <c r="C871"/>
  <c r="A871" s="1"/>
  <c r="C876"/>
  <c r="A876" s="1"/>
  <c r="C891"/>
  <c r="A891" s="1"/>
  <c r="C896"/>
  <c r="A896" s="1"/>
  <c r="C1056"/>
  <c r="A1056" s="1"/>
  <c r="C911"/>
  <c r="A911" s="1"/>
  <c r="C916"/>
  <c r="A916" s="1"/>
  <c r="C1071"/>
  <c r="A1071" s="1"/>
  <c r="C931"/>
  <c r="A931" s="1"/>
  <c r="C936"/>
  <c r="A936" s="1"/>
  <c r="C1086"/>
  <c r="A1086" s="1"/>
  <c r="C1141"/>
  <c r="A1141" s="1"/>
  <c r="C1146"/>
  <c r="A1146" s="1"/>
  <c r="C1256"/>
  <c r="A1256" s="1"/>
  <c r="C1161"/>
  <c r="A1161" s="1"/>
  <c r="C1166"/>
  <c r="A1166" s="1"/>
  <c r="C1571"/>
  <c r="A1571" s="1"/>
  <c r="C1576"/>
  <c r="A1576" s="1"/>
  <c r="C1591"/>
  <c r="A1591" s="1"/>
  <c r="C1596"/>
  <c r="A1596" s="1"/>
  <c r="C1611"/>
  <c r="A1611" s="1"/>
  <c r="C1616"/>
  <c r="A1616" s="1"/>
  <c r="C1631"/>
  <c r="A1631" s="1"/>
  <c r="C1636"/>
  <c r="A1636" s="1"/>
  <c r="C1651"/>
  <c r="A1651" s="1"/>
  <c r="C1656"/>
  <c r="A1656" s="1"/>
  <c r="C1671"/>
  <c r="A1671" s="1"/>
  <c r="C1676"/>
  <c r="A1676" s="1"/>
  <c r="C251"/>
  <c r="A251" s="1"/>
  <c r="C256"/>
  <c r="A256" s="1"/>
  <c r="C276"/>
  <c r="A276" s="1"/>
  <c r="C281"/>
  <c r="A281" s="1"/>
  <c r="C661"/>
  <c r="A661" s="1"/>
  <c r="C941"/>
  <c r="A941" s="1"/>
  <c r="C681"/>
  <c r="A681" s="1"/>
  <c r="C1261"/>
  <c r="A1261" s="1"/>
  <c r="C1281"/>
  <c r="A1281" s="1"/>
  <c r="C1301"/>
  <c r="A1301" s="1"/>
  <c r="C1401"/>
  <c r="A1401" s="1"/>
  <c r="C1421"/>
  <c r="A1421" s="1"/>
  <c r="C1946"/>
  <c r="A1946" s="1"/>
  <c r="C1956"/>
  <c r="A1956" s="1"/>
  <c r="C1966"/>
  <c r="A1966" s="1"/>
  <c r="C226"/>
  <c r="A226" s="1"/>
  <c r="C231"/>
  <c r="A231" s="1"/>
  <c r="C701"/>
  <c r="A701" s="1"/>
  <c r="C956"/>
  <c r="A956" s="1"/>
  <c r="C721"/>
  <c r="A721" s="1"/>
  <c r="C971"/>
  <c r="A971" s="1"/>
  <c r="C741"/>
  <c r="A741" s="1"/>
  <c r="C1091"/>
  <c r="A1091" s="1"/>
  <c r="C1321"/>
  <c r="A1321" s="1"/>
  <c r="C1341"/>
  <c r="A1341" s="1"/>
  <c r="C1361"/>
  <c r="A1361" s="1"/>
  <c r="C1441"/>
  <c r="A1441" s="1"/>
  <c r="C1461"/>
  <c r="A1461" s="1"/>
  <c r="C1481"/>
  <c r="A1481" s="1"/>
  <c r="C1501"/>
  <c r="A1501" s="1"/>
  <c r="C1976"/>
  <c r="A1976" s="1"/>
  <c r="C1986"/>
  <c r="A1986" s="1"/>
  <c r="C1996"/>
  <c r="A1996" s="1"/>
  <c r="C1"/>
  <c r="A1" s="1"/>
  <c r="C16"/>
  <c r="A16" s="1"/>
  <c r="C31"/>
  <c r="A31" s="1"/>
  <c r="C106"/>
  <c r="A106" s="1"/>
  <c r="C121"/>
  <c r="A121" s="1"/>
  <c r="C136"/>
  <c r="A136" s="1"/>
  <c r="C151"/>
  <c r="A151" s="1"/>
  <c r="C301"/>
  <c r="A301" s="1"/>
  <c r="C321"/>
  <c r="A321" s="1"/>
  <c r="C341"/>
  <c r="A341" s="1"/>
  <c r="C441"/>
  <c r="A441" s="1"/>
  <c r="C1381"/>
  <c r="A1381" s="1"/>
  <c r="C1681"/>
  <c r="A1681" s="1"/>
  <c r="C1841"/>
  <c r="A1841" s="1"/>
  <c r="C1701"/>
  <c r="A1701" s="1"/>
  <c r="C1721"/>
  <c r="A1721" s="1"/>
  <c r="C1856"/>
  <c r="A1856" s="1"/>
  <c r="C1741"/>
  <c r="A1741" s="1"/>
  <c r="C1871"/>
  <c r="A1871" s="1"/>
  <c r="C1761"/>
  <c r="A1761" s="1"/>
  <c r="C1916"/>
  <c r="A1916" s="1"/>
  <c r="C1931"/>
  <c r="A1931" s="1"/>
  <c r="C586"/>
  <c r="A586" s="1"/>
  <c r="C601"/>
  <c r="A601" s="1"/>
  <c r="C546"/>
  <c r="A546" s="1"/>
  <c r="C616"/>
  <c r="A616" s="1"/>
  <c r="C631"/>
  <c r="A631" s="1"/>
  <c r="C566"/>
  <c r="A566" s="1"/>
  <c r="C646"/>
  <c r="A646" s="1"/>
  <c r="C1171"/>
  <c r="A1171" s="1"/>
  <c r="C1186"/>
  <c r="A1186" s="1"/>
  <c r="C46"/>
  <c r="A46" s="1"/>
  <c r="C61"/>
  <c r="A61" s="1"/>
  <c r="C76"/>
  <c r="A76" s="1"/>
  <c r="C91"/>
  <c r="A91" s="1"/>
  <c r="C166"/>
  <c r="A166" s="1"/>
  <c r="C181"/>
  <c r="A181" s="1"/>
  <c r="C196"/>
  <c r="A196" s="1"/>
  <c r="C211"/>
  <c r="A211" s="1"/>
  <c r="C361"/>
  <c r="A361" s="1"/>
  <c r="C381"/>
  <c r="A381" s="1"/>
  <c r="C401"/>
  <c r="A401" s="1"/>
  <c r="C421"/>
  <c r="A421" s="1"/>
  <c r="C456"/>
  <c r="A456" s="1"/>
  <c r="C471"/>
  <c r="A471" s="1"/>
  <c r="C486"/>
  <c r="A486" s="1"/>
  <c r="C501"/>
  <c r="A501" s="1"/>
  <c r="C516"/>
  <c r="A516" s="1"/>
  <c r="C531"/>
  <c r="A531" s="1"/>
  <c r="C1781"/>
  <c r="A1781" s="1"/>
  <c r="C1801"/>
  <c r="A1801" s="1"/>
  <c r="C1886"/>
  <c r="A1886" s="1"/>
  <c r="C1821"/>
  <c r="A1821" s="1"/>
  <c r="C1901"/>
  <c r="A1901" s="1"/>
  <c r="C761"/>
  <c r="A761" s="1"/>
  <c r="C986"/>
  <c r="A986" s="1"/>
  <c r="C781"/>
  <c r="A781" s="1"/>
  <c r="C1001"/>
  <c r="A1001" s="1"/>
  <c r="C801"/>
  <c r="A801" s="1"/>
  <c r="C1016"/>
  <c r="A1016" s="1"/>
  <c r="C1201"/>
  <c r="A1201" s="1"/>
  <c r="C1216"/>
  <c r="A1216" s="1"/>
  <c r="C1111"/>
  <c r="A1111" s="1"/>
  <c r="C1231"/>
  <c r="A1231" s="1"/>
  <c r="C1521"/>
  <c r="A1521" s="1"/>
  <c r="C1541"/>
  <c r="A1541" s="1"/>
  <c r="C261"/>
  <c r="A261" s="1"/>
  <c r="K16" i="18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1"/>
  <c r="L111" s="1"/>
  <c r="K112"/>
  <c r="L112" s="1"/>
  <c r="K113"/>
  <c r="L113" s="1"/>
  <c r="K114"/>
  <c r="L114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K161"/>
  <c r="L161" s="1"/>
  <c r="K162"/>
  <c r="L162" s="1"/>
  <c r="K163"/>
  <c r="L163" s="1"/>
  <c r="K164"/>
  <c r="L164" s="1"/>
  <c r="K165"/>
  <c r="L165" s="1"/>
  <c r="K166"/>
  <c r="L166" s="1"/>
  <c r="K167"/>
  <c r="L167" s="1"/>
  <c r="K168"/>
  <c r="L168" s="1"/>
  <c r="K169"/>
  <c r="L169" s="1"/>
  <c r="K170"/>
  <c r="L170" s="1"/>
  <c r="K171"/>
  <c r="L171" s="1"/>
  <c r="K172"/>
  <c r="L172" s="1"/>
  <c r="K173"/>
  <c r="L173" s="1"/>
  <c r="K174"/>
  <c r="L174" s="1"/>
  <c r="K175"/>
  <c r="L175" s="1"/>
  <c r="K176"/>
  <c r="L176" s="1"/>
  <c r="K177"/>
  <c r="L177" s="1"/>
  <c r="K178"/>
  <c r="L178" s="1"/>
  <c r="K179"/>
  <c r="L179" s="1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 s="1"/>
  <c r="K188"/>
  <c r="L188" s="1"/>
  <c r="K189"/>
  <c r="L189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50"/>
  <c r="L25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8"/>
  <c r="L258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K284"/>
  <c r="L284" s="1"/>
  <c r="K285"/>
  <c r="L285" s="1"/>
  <c r="K286"/>
  <c r="L286" s="1"/>
  <c r="K287"/>
  <c r="L287" s="1"/>
  <c r="K288"/>
  <c r="L288" s="1"/>
  <c r="K289"/>
  <c r="L289" s="1"/>
  <c r="K290"/>
  <c r="L290" s="1"/>
  <c r="K291"/>
  <c r="L291" s="1"/>
  <c r="K292"/>
  <c r="L292" s="1"/>
  <c r="K293"/>
  <c r="L293" s="1"/>
  <c r="K294"/>
  <c r="L294" s="1"/>
  <c r="K295"/>
  <c r="L295" s="1"/>
  <c r="K296"/>
  <c r="L296" s="1"/>
  <c r="K297"/>
  <c r="L297" s="1"/>
  <c r="K298"/>
  <c r="L298" s="1"/>
  <c r="K299"/>
  <c r="L299" s="1"/>
  <c r="K300"/>
  <c r="L300" s="1"/>
  <c r="K301"/>
  <c r="L301" s="1"/>
  <c r="K302"/>
  <c r="L302" s="1"/>
  <c r="K303"/>
  <c r="L303" s="1"/>
  <c r="K304"/>
  <c r="L304" s="1"/>
  <c r="K305"/>
  <c r="L305" s="1"/>
  <c r="K306"/>
  <c r="L306" s="1"/>
  <c r="K307"/>
  <c r="L307" s="1"/>
  <c r="K308"/>
  <c r="L308" s="1"/>
  <c r="K309"/>
  <c r="L309" s="1"/>
  <c r="K310"/>
  <c r="L310" s="1"/>
  <c r="K311"/>
  <c r="L311" s="1"/>
  <c r="K312"/>
  <c r="L312" s="1"/>
  <c r="K313"/>
  <c r="L313" s="1"/>
  <c r="K314"/>
  <c r="L314" s="1"/>
  <c r="K315"/>
  <c r="L315" s="1"/>
  <c r="K316"/>
  <c r="L316" s="1"/>
  <c r="K317"/>
  <c r="L317" s="1"/>
  <c r="K318"/>
  <c r="L318" s="1"/>
  <c r="K319"/>
  <c r="L319" s="1"/>
  <c r="K320"/>
  <c r="L320" s="1"/>
  <c r="K321"/>
  <c r="L321" s="1"/>
  <c r="K322"/>
  <c r="L322" s="1"/>
  <c r="K323"/>
  <c r="L323" s="1"/>
  <c r="K324"/>
  <c r="L324" s="1"/>
  <c r="K325"/>
  <c r="L325" s="1"/>
  <c r="K326"/>
  <c r="L326" s="1"/>
  <c r="K327"/>
  <c r="L327" s="1"/>
  <c r="K328"/>
  <c r="L328" s="1"/>
  <c r="K329"/>
  <c r="L329" s="1"/>
  <c r="K330"/>
  <c r="L330" s="1"/>
  <c r="K331"/>
  <c r="L331" s="1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44"/>
  <c r="L344" s="1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L402" s="1"/>
  <c r="K403"/>
  <c r="L403" s="1"/>
  <c r="K404"/>
  <c r="L404" s="1"/>
  <c r="K405"/>
  <c r="L405" s="1"/>
  <c r="K406"/>
  <c r="L406" s="1"/>
  <c r="K3"/>
  <c r="L3" s="1"/>
  <c r="K4"/>
  <c r="L4" s="1"/>
  <c r="K5"/>
  <c r="L5" s="1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2"/>
  <c r="L2" s="1"/>
  <c r="A8" i="10"/>
  <c r="A9"/>
  <c r="A10"/>
  <c r="B32" i="8"/>
  <c r="B16"/>
  <c r="B8"/>
  <c r="B12"/>
  <c r="B14"/>
  <c r="B15"/>
  <c r="S107" i="14"/>
  <c r="A32" i="7"/>
  <c r="A14"/>
  <c r="F14" s="1"/>
  <c r="A24"/>
  <c r="A20"/>
  <c r="F20" s="1"/>
  <c r="A22"/>
  <c r="A23"/>
  <c r="F23" s="1"/>
  <c r="A34"/>
  <c r="A18"/>
  <c r="A26"/>
  <c r="A33"/>
  <c r="A25"/>
  <c r="F25" s="1"/>
  <c r="A21"/>
  <c r="P108" i="14"/>
  <c r="B24" i="8"/>
  <c r="B20"/>
  <c r="B18"/>
  <c r="B17"/>
  <c r="N109" i="14"/>
  <c r="A28" i="7"/>
  <c r="A30"/>
  <c r="A29"/>
  <c r="F29"/>
  <c r="L110" i="14"/>
  <c r="T110"/>
  <c r="B19" i="8"/>
  <c r="M111" i="14"/>
  <c r="U111"/>
  <c r="B28" i="8"/>
  <c r="B26"/>
  <c r="M112" i="14" s="1"/>
  <c r="B27" i="8"/>
  <c r="L112" i="14"/>
  <c r="U112"/>
  <c r="A48" i="7"/>
  <c r="A40"/>
  <c r="A44"/>
  <c r="A46"/>
  <c r="A47"/>
  <c r="F46"/>
  <c r="A50"/>
  <c r="A42"/>
  <c r="A49"/>
  <c r="A41"/>
  <c r="A45"/>
  <c r="L113" i="14"/>
  <c r="T113"/>
  <c r="R114"/>
  <c r="P115"/>
  <c r="N116"/>
  <c r="L117"/>
  <c r="T117"/>
  <c r="B34" i="8"/>
  <c r="B35"/>
  <c r="M118" i="14"/>
  <c r="P118"/>
  <c r="R118"/>
  <c r="T118"/>
  <c r="A56" i="7"/>
  <c r="A60"/>
  <c r="A62"/>
  <c r="F62" s="1"/>
  <c r="A58"/>
  <c r="A57"/>
  <c r="A61"/>
  <c r="M119" i="14"/>
  <c r="O119"/>
  <c r="Q119"/>
  <c r="S119"/>
  <c r="U119"/>
  <c r="H107"/>
  <c r="J107"/>
  <c r="H108"/>
  <c r="J108"/>
  <c r="H109"/>
  <c r="J109"/>
  <c r="H110"/>
  <c r="J110"/>
  <c r="H111"/>
  <c r="J111"/>
  <c r="H112"/>
  <c r="J112"/>
  <c r="H113"/>
  <c r="J113"/>
  <c r="H114"/>
  <c r="J114"/>
  <c r="H115"/>
  <c r="J115"/>
  <c r="H116"/>
  <c r="J116"/>
  <c r="H117"/>
  <c r="J117"/>
  <c r="H118"/>
  <c r="J118"/>
  <c r="H119"/>
  <c r="J119"/>
  <c r="A66" i="10"/>
  <c r="A40"/>
  <c r="A27"/>
  <c r="A20"/>
  <c r="A17"/>
  <c r="A15"/>
  <c r="A16"/>
  <c r="A53"/>
  <c r="A14"/>
  <c r="A7"/>
  <c r="A4"/>
  <c r="A2"/>
  <c r="A3"/>
  <c r="A5"/>
  <c r="A18"/>
  <c r="A6"/>
  <c r="A19"/>
  <c r="A21"/>
  <c r="A23"/>
  <c r="A22"/>
  <c r="A11"/>
  <c r="A24"/>
  <c r="A12"/>
  <c r="A25"/>
  <c r="A13"/>
  <c r="A26"/>
  <c r="A28"/>
  <c r="A33"/>
  <c r="A30"/>
  <c r="A29"/>
  <c r="A31"/>
  <c r="A32"/>
  <c r="A34"/>
  <c r="A36"/>
  <c r="A35"/>
  <c r="A37"/>
  <c r="A38"/>
  <c r="A39"/>
  <c r="A41"/>
  <c r="A46"/>
  <c r="A43"/>
  <c r="A42"/>
  <c r="A44"/>
  <c r="A45"/>
  <c r="A47"/>
  <c r="A49"/>
  <c r="A48"/>
  <c r="A50"/>
  <c r="A51"/>
  <c r="A52"/>
  <c r="A54"/>
  <c r="A59"/>
  <c r="A56"/>
  <c r="A55"/>
  <c r="A57"/>
  <c r="A58"/>
  <c r="A60"/>
  <c r="A62"/>
  <c r="A61"/>
  <c r="A63"/>
  <c r="A64"/>
  <c r="A65"/>
  <c r="A79"/>
  <c r="A67"/>
  <c r="A92"/>
  <c r="A72"/>
  <c r="A69"/>
  <c r="A68"/>
  <c r="A70"/>
  <c r="A71"/>
  <c r="A73"/>
  <c r="A75"/>
  <c r="A74"/>
  <c r="A76"/>
  <c r="A77"/>
  <c r="A78"/>
  <c r="A80"/>
  <c r="A85"/>
  <c r="A82"/>
  <c r="A81"/>
  <c r="A83"/>
  <c r="A84"/>
  <c r="A86"/>
  <c r="A88"/>
  <c r="A87"/>
  <c r="A89"/>
  <c r="A90"/>
  <c r="A91"/>
  <c r="A93"/>
  <c r="A105"/>
  <c r="A98"/>
  <c r="A95"/>
  <c r="A94"/>
  <c r="A96"/>
  <c r="A97"/>
  <c r="A99"/>
  <c r="A101"/>
  <c r="A100"/>
  <c r="A102"/>
  <c r="A103"/>
  <c r="A104"/>
  <c r="A106"/>
  <c r="A112"/>
  <c r="A108"/>
  <c r="A107"/>
  <c r="A109"/>
  <c r="A110"/>
  <c r="A111"/>
  <c r="A113"/>
  <c r="A115"/>
  <c r="A114"/>
  <c r="A116"/>
  <c r="A117"/>
  <c r="A118"/>
  <c r="J106" i="14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A10" i="5"/>
  <c r="H104" i="12"/>
  <c r="H148"/>
  <c r="H105"/>
  <c r="H43"/>
  <c r="H191"/>
  <c r="H149"/>
  <c r="H106"/>
  <c r="H44"/>
  <c r="H192"/>
  <c r="H150"/>
  <c r="H107"/>
  <c r="H45"/>
  <c r="H108"/>
  <c r="H151"/>
  <c r="H193"/>
  <c r="H46"/>
  <c r="H109"/>
  <c r="H152"/>
  <c r="H110"/>
  <c r="H47"/>
  <c r="H194"/>
  <c r="H153"/>
  <c r="H111"/>
  <c r="H48"/>
  <c r="H112"/>
  <c r="H49"/>
  <c r="H195"/>
  <c r="H154"/>
  <c r="H113"/>
  <c r="H50"/>
  <c r="H114"/>
  <c r="H155"/>
  <c r="H196"/>
  <c r="H51"/>
  <c r="H115"/>
  <c r="H52"/>
  <c r="H197"/>
  <c r="H156"/>
  <c r="H116"/>
  <c r="H53"/>
  <c r="H198"/>
  <c r="H54"/>
  <c r="H157"/>
  <c r="H55"/>
  <c r="H158"/>
  <c r="H56"/>
  <c r="H117"/>
  <c r="H159"/>
  <c r="H199"/>
  <c r="H57"/>
  <c r="H118"/>
  <c r="H58"/>
  <c r="H200"/>
  <c r="H59"/>
  <c r="H60"/>
  <c r="H160"/>
  <c r="H61"/>
  <c r="H62"/>
  <c r="H119"/>
  <c r="H63"/>
  <c r="H201"/>
  <c r="H161"/>
  <c r="H120"/>
  <c r="H64"/>
  <c r="H65"/>
  <c r="H66"/>
  <c r="H162"/>
  <c r="H202"/>
  <c r="H67"/>
  <c r="H121"/>
  <c r="H163"/>
  <c r="H122"/>
  <c r="H68"/>
  <c r="H164"/>
  <c r="H69"/>
  <c r="H165"/>
  <c r="H70"/>
  <c r="H166"/>
  <c r="H71"/>
  <c r="H167"/>
  <c r="H72"/>
  <c r="H168"/>
  <c r="H73"/>
  <c r="H169"/>
  <c r="H74"/>
  <c r="H170"/>
  <c r="H75"/>
  <c r="H171"/>
  <c r="H76"/>
  <c r="H172"/>
  <c r="H77"/>
  <c r="H173"/>
  <c r="H78"/>
  <c r="H174"/>
  <c r="A9" i="1"/>
  <c r="H144" i="13"/>
  <c r="F24" i="7"/>
  <c r="H145" i="13"/>
  <c r="H146"/>
  <c r="H147"/>
  <c r="H148"/>
  <c r="H149"/>
  <c r="H150"/>
  <c r="H151"/>
  <c r="H152"/>
  <c r="H153"/>
  <c r="H154"/>
  <c r="H155"/>
  <c r="A31" i="7"/>
  <c r="F30"/>
  <c r="H135" i="13"/>
  <c r="F47" i="7"/>
  <c r="H136" i="13"/>
  <c r="H137"/>
  <c r="H138"/>
  <c r="H139"/>
  <c r="H140"/>
  <c r="H141"/>
  <c r="H142"/>
  <c r="H143"/>
  <c r="H201"/>
  <c r="H78"/>
  <c r="A52" i="7"/>
  <c r="A54"/>
  <c r="A55"/>
  <c r="F55"/>
  <c r="A53"/>
  <c r="H202" i="13"/>
  <c r="H79"/>
  <c r="F22" i="7"/>
  <c r="H80" i="13"/>
  <c r="H81"/>
  <c r="A19" i="7"/>
  <c r="H82" i="13"/>
  <c r="F21" i="7"/>
  <c r="H83" i="13"/>
  <c r="H84"/>
  <c r="H85"/>
  <c r="H86"/>
  <c r="H87"/>
  <c r="H88"/>
  <c r="F31" i="7"/>
  <c r="H89" i="13"/>
  <c r="H187"/>
  <c r="A8" i="7"/>
  <c r="A4"/>
  <c r="A6"/>
  <c r="A7"/>
  <c r="H90" i="13"/>
  <c r="F7" i="7"/>
  <c r="H188" i="13"/>
  <c r="H91"/>
  <c r="H189"/>
  <c r="H92"/>
  <c r="H190"/>
  <c r="H93"/>
  <c r="H191"/>
  <c r="A9" i="7"/>
  <c r="F9" s="1"/>
  <c r="F8"/>
  <c r="H94" i="13"/>
  <c r="A10" i="7"/>
  <c r="H192" i="13"/>
  <c r="H95"/>
  <c r="H193"/>
  <c r="H96"/>
  <c r="H194"/>
  <c r="H97"/>
  <c r="H98"/>
  <c r="A15" i="7"/>
  <c r="F15" s="1"/>
  <c r="H99" i="13"/>
  <c r="H100"/>
  <c r="H101"/>
  <c r="H102"/>
  <c r="H103"/>
  <c r="H104"/>
  <c r="H105"/>
  <c r="H195"/>
  <c r="H106"/>
  <c r="H196"/>
  <c r="H107"/>
  <c r="H197"/>
  <c r="H108"/>
  <c r="H198"/>
  <c r="H109"/>
  <c r="H199"/>
  <c r="H110"/>
  <c r="H200"/>
  <c r="H111"/>
  <c r="H112"/>
  <c r="F48" i="7"/>
  <c r="H113" i="13"/>
  <c r="F49" i="7"/>
  <c r="H114" i="13"/>
  <c r="H115"/>
  <c r="H116"/>
  <c r="A51" i="7"/>
  <c r="F50"/>
  <c r="H117" i="13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B29" i="8"/>
  <c r="P51" i="14"/>
  <c r="N52"/>
  <c r="B30" i="8"/>
  <c r="M53" i="14" s="1"/>
  <c r="B31" i="8"/>
  <c r="L53" i="14"/>
  <c r="F54" i="7"/>
  <c r="T54" i="14"/>
  <c r="B10" i="8"/>
  <c r="B11"/>
  <c r="L55" i="14" s="1"/>
  <c r="P56"/>
  <c r="B13" i="8"/>
  <c r="N57" i="14"/>
  <c r="L58"/>
  <c r="T58"/>
  <c r="R59"/>
  <c r="P60"/>
  <c r="N61"/>
  <c r="L62"/>
  <c r="T62"/>
  <c r="R63"/>
  <c r="B4" i="8"/>
  <c r="B5"/>
  <c r="U64" i="14"/>
  <c r="Q66"/>
  <c r="B6" i="8"/>
  <c r="Q69" i="14"/>
  <c r="M71"/>
  <c r="B9" i="8"/>
  <c r="U72" i="14"/>
  <c r="Q74"/>
  <c r="M76"/>
  <c r="R77"/>
  <c r="N79"/>
  <c r="U80"/>
  <c r="N82"/>
  <c r="L83"/>
  <c r="T83"/>
  <c r="R84"/>
  <c r="P85"/>
  <c r="N86"/>
  <c r="L87"/>
  <c r="T87"/>
  <c r="R88"/>
  <c r="P89"/>
  <c r="N90"/>
  <c r="L91"/>
  <c r="T91"/>
  <c r="R92"/>
  <c r="P93"/>
  <c r="N94"/>
  <c r="L95"/>
  <c r="T95"/>
  <c r="N96"/>
  <c r="R96"/>
  <c r="L97"/>
  <c r="P97"/>
  <c r="T97"/>
  <c r="N98"/>
  <c r="R98"/>
  <c r="L99"/>
  <c r="P99"/>
  <c r="T99"/>
  <c r="N100"/>
  <c r="R100"/>
  <c r="L101"/>
  <c r="P101"/>
  <c r="T101"/>
  <c r="N102"/>
  <c r="R102"/>
  <c r="L103"/>
  <c r="P103"/>
  <c r="T103"/>
  <c r="N104"/>
  <c r="R104"/>
  <c r="L105"/>
  <c r="P105"/>
  <c r="T105"/>
  <c r="N106"/>
  <c r="R106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E62" i="5"/>
  <c r="C62" s="1"/>
  <c r="M11"/>
  <c r="E16" i="10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119"/>
  <c r="G119" s="1"/>
  <c r="E120"/>
  <c r="G120" s="1"/>
  <c r="E121"/>
  <c r="G121" s="1"/>
  <c r="E122"/>
  <c r="G122" s="1"/>
  <c r="E123"/>
  <c r="G123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2"/>
  <c r="G2" s="1"/>
  <c r="E3"/>
  <c r="G3" s="1"/>
  <c r="E4"/>
  <c r="G4" s="1"/>
  <c r="E5"/>
  <c r="G5" s="1"/>
  <c r="E6"/>
  <c r="G6" s="1"/>
  <c r="E7"/>
  <c r="G7" s="1"/>
  <c r="E8"/>
  <c r="G8" s="1"/>
  <c r="E9"/>
  <c r="G9" s="1"/>
  <c r="E10"/>
  <c r="G10" s="1"/>
  <c r="E11"/>
  <c r="G11" s="1"/>
  <c r="E12"/>
  <c r="G12" s="1"/>
  <c r="E13"/>
  <c r="G13" s="1"/>
  <c r="E14"/>
  <c r="G14" s="1"/>
  <c r="E167"/>
  <c r="G167" s="1"/>
  <c r="E168"/>
  <c r="G168" s="1"/>
  <c r="E169"/>
  <c r="G169" s="1"/>
  <c r="E170"/>
  <c r="G170" s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213"/>
  <c r="G213" s="1"/>
  <c r="E214"/>
  <c r="G214" s="1"/>
  <c r="E215"/>
  <c r="G215" s="1"/>
  <c r="E216"/>
  <c r="G216" s="1"/>
  <c r="E217"/>
  <c r="G217" s="1"/>
  <c r="E218"/>
  <c r="G218" s="1"/>
  <c r="E219"/>
  <c r="G219" s="1"/>
  <c r="E220"/>
  <c r="G220" s="1"/>
  <c r="E221"/>
  <c r="G221" s="1"/>
  <c r="E222"/>
  <c r="G222" s="1"/>
  <c r="E223"/>
  <c r="G223" s="1"/>
  <c r="E224"/>
  <c r="G224" s="1"/>
  <c r="E225"/>
  <c r="G225" s="1"/>
  <c r="E226"/>
  <c r="G226" s="1"/>
  <c r="E227"/>
  <c r="G227" s="1"/>
  <c r="E228"/>
  <c r="G228" s="1"/>
  <c r="E229"/>
  <c r="G229" s="1"/>
  <c r="E230"/>
  <c r="G230" s="1"/>
  <c r="E231"/>
  <c r="G231" s="1"/>
  <c r="E232"/>
  <c r="G232" s="1"/>
  <c r="E233"/>
  <c r="G233" s="1"/>
  <c r="E234"/>
  <c r="G234" s="1"/>
  <c r="E235"/>
  <c r="G235" s="1"/>
  <c r="E236"/>
  <c r="G236" s="1"/>
  <c r="E237"/>
  <c r="G237" s="1"/>
  <c r="E238"/>
  <c r="G238" s="1"/>
  <c r="E239"/>
  <c r="G239" s="1"/>
  <c r="E240"/>
  <c r="G240" s="1"/>
  <c r="E241"/>
  <c r="G241" s="1"/>
  <c r="E242"/>
  <c r="G242" s="1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E259"/>
  <c r="G259" s="1"/>
  <c r="E260"/>
  <c r="G260" s="1"/>
  <c r="E261"/>
  <c r="G261" s="1"/>
  <c r="E262"/>
  <c r="G262" s="1"/>
  <c r="E263"/>
  <c r="G263" s="1"/>
  <c r="E264"/>
  <c r="G264" s="1"/>
  <c r="E265"/>
  <c r="G265" s="1"/>
  <c r="E266"/>
  <c r="G266" s="1"/>
  <c r="E267"/>
  <c r="G267" s="1"/>
  <c r="E268"/>
  <c r="G268" s="1"/>
  <c r="E269"/>
  <c r="G269" s="1"/>
  <c r="E270"/>
  <c r="G270" s="1"/>
  <c r="E271"/>
  <c r="G271" s="1"/>
  <c r="E272"/>
  <c r="G272" s="1"/>
  <c r="E273"/>
  <c r="G273" s="1"/>
  <c r="E274"/>
  <c r="G274" s="1"/>
  <c r="E275"/>
  <c r="G275" s="1"/>
  <c r="E276"/>
  <c r="G276" s="1"/>
  <c r="E277"/>
  <c r="G277" s="1"/>
  <c r="E278"/>
  <c r="G278" s="1"/>
  <c r="E279"/>
  <c r="G279" s="1"/>
  <c r="E280"/>
  <c r="G280" s="1"/>
  <c r="E281"/>
  <c r="G281" s="1"/>
  <c r="E282"/>
  <c r="G282" s="1"/>
  <c r="E283"/>
  <c r="G283" s="1"/>
  <c r="E284"/>
  <c r="G284" s="1"/>
  <c r="E285"/>
  <c r="G285" s="1"/>
  <c r="E286"/>
  <c r="G286" s="1"/>
  <c r="E287"/>
  <c r="G287" s="1"/>
  <c r="E288"/>
  <c r="G288" s="1"/>
  <c r="E289"/>
  <c r="G289" s="1"/>
  <c r="E290"/>
  <c r="G290" s="1"/>
  <c r="E291"/>
  <c r="G291" s="1"/>
  <c r="E292"/>
  <c r="G292" s="1"/>
  <c r="E293"/>
  <c r="G293" s="1"/>
  <c r="E294"/>
  <c r="G294" s="1"/>
  <c r="E295"/>
  <c r="G295" s="1"/>
  <c r="E296"/>
  <c r="G296" s="1"/>
  <c r="E297"/>
  <c r="G297" s="1"/>
  <c r="E298"/>
  <c r="G298" s="1"/>
  <c r="E299"/>
  <c r="G299" s="1"/>
  <c r="E300"/>
  <c r="G300" s="1"/>
  <c r="E301"/>
  <c r="G301" s="1"/>
  <c r="E302"/>
  <c r="G302" s="1"/>
  <c r="E303"/>
  <c r="G303" s="1"/>
  <c r="E304"/>
  <c r="G304" s="1"/>
  <c r="E305"/>
  <c r="G305" s="1"/>
  <c r="E306"/>
  <c r="G306" s="1"/>
  <c r="E307"/>
  <c r="G307" s="1"/>
  <c r="E308"/>
  <c r="G308" s="1"/>
  <c r="E309"/>
  <c r="G309" s="1"/>
  <c r="E310"/>
  <c r="G310" s="1"/>
  <c r="E311"/>
  <c r="G311" s="1"/>
  <c r="E312"/>
  <c r="G312" s="1"/>
  <c r="E313"/>
  <c r="G313" s="1"/>
  <c r="E314"/>
  <c r="G314" s="1"/>
  <c r="E315"/>
  <c r="G315" s="1"/>
  <c r="E316"/>
  <c r="G316" s="1"/>
  <c r="E317"/>
  <c r="G317" s="1"/>
  <c r="E318"/>
  <c r="G318" s="1"/>
  <c r="E319"/>
  <c r="G319" s="1"/>
  <c r="E320"/>
  <c r="G320" s="1"/>
  <c r="E321"/>
  <c r="G321" s="1"/>
  <c r="E322"/>
  <c r="G322" s="1"/>
  <c r="E323"/>
  <c r="G323" s="1"/>
  <c r="E324"/>
  <c r="G324" s="1"/>
  <c r="E325"/>
  <c r="G325" s="1"/>
  <c r="E326"/>
  <c r="G326" s="1"/>
  <c r="E327"/>
  <c r="G327" s="1"/>
  <c r="E328"/>
  <c r="G328" s="1"/>
  <c r="E329"/>
  <c r="G329" s="1"/>
  <c r="E330"/>
  <c r="G330" s="1"/>
  <c r="E331"/>
  <c r="G331" s="1"/>
  <c r="E332"/>
  <c r="G332" s="1"/>
  <c r="E333"/>
  <c r="G333" s="1"/>
  <c r="E334"/>
  <c r="G334" s="1"/>
  <c r="E335"/>
  <c r="G335" s="1"/>
  <c r="E336"/>
  <c r="G336" s="1"/>
  <c r="E337"/>
  <c r="G337" s="1"/>
  <c r="E338"/>
  <c r="G338" s="1"/>
  <c r="E339"/>
  <c r="G339" s="1"/>
  <c r="E340"/>
  <c r="G340" s="1"/>
  <c r="E341"/>
  <c r="G341" s="1"/>
  <c r="E342"/>
  <c r="G342" s="1"/>
  <c r="E343"/>
  <c r="G343" s="1"/>
  <c r="E344"/>
  <c r="G344" s="1"/>
  <c r="E345"/>
  <c r="G345" s="1"/>
  <c r="E346"/>
  <c r="G346" s="1"/>
  <c r="E347"/>
  <c r="G347" s="1"/>
  <c r="E348"/>
  <c r="G348" s="1"/>
  <c r="E349"/>
  <c r="G349" s="1"/>
  <c r="E350"/>
  <c r="G350" s="1"/>
  <c r="E351"/>
  <c r="G351" s="1"/>
  <c r="E352"/>
  <c r="G352" s="1"/>
  <c r="E353"/>
  <c r="G353" s="1"/>
  <c r="E354"/>
  <c r="G354" s="1"/>
  <c r="E355"/>
  <c r="G355" s="1"/>
  <c r="E356"/>
  <c r="G356" s="1"/>
  <c r="E357"/>
  <c r="G357" s="1"/>
  <c r="E358"/>
  <c r="G358" s="1"/>
  <c r="E359"/>
  <c r="G359" s="1"/>
  <c r="E360"/>
  <c r="G360" s="1"/>
  <c r="E361"/>
  <c r="G361" s="1"/>
  <c r="E362"/>
  <c r="G362" s="1"/>
  <c r="E363"/>
  <c r="G363" s="1"/>
  <c r="E364"/>
  <c r="G364" s="1"/>
  <c r="E365"/>
  <c r="G365" s="1"/>
  <c r="E366"/>
  <c r="G366" s="1"/>
  <c r="E367"/>
  <c r="G367" s="1"/>
  <c r="E368"/>
  <c r="G368" s="1"/>
  <c r="E369"/>
  <c r="G369" s="1"/>
  <c r="E370"/>
  <c r="G370" s="1"/>
  <c r="E371"/>
  <c r="G371" s="1"/>
  <c r="E372"/>
  <c r="G372" s="1"/>
  <c r="E373"/>
  <c r="G373" s="1"/>
  <c r="E374"/>
  <c r="G374" s="1"/>
  <c r="E375"/>
  <c r="G375" s="1"/>
  <c r="E376"/>
  <c r="G376" s="1"/>
  <c r="E377"/>
  <c r="G377" s="1"/>
  <c r="E378"/>
  <c r="G378" s="1"/>
  <c r="E379"/>
  <c r="G379" s="1"/>
  <c r="E380"/>
  <c r="G380" s="1"/>
  <c r="E381"/>
  <c r="G381" s="1"/>
  <c r="E382"/>
  <c r="G382" s="1"/>
  <c r="E383"/>
  <c r="G383" s="1"/>
  <c r="E384"/>
  <c r="G384" s="1"/>
  <c r="E385"/>
  <c r="G385" s="1"/>
  <c r="E386"/>
  <c r="G386" s="1"/>
  <c r="E387"/>
  <c r="G387" s="1"/>
  <c r="E388"/>
  <c r="G388" s="1"/>
  <c r="E389"/>
  <c r="G389" s="1"/>
  <c r="E390"/>
  <c r="G390" s="1"/>
  <c r="E391"/>
  <c r="G391" s="1"/>
  <c r="E392"/>
  <c r="G392" s="1"/>
  <c r="E393"/>
  <c r="G393" s="1"/>
  <c r="E394"/>
  <c r="G394" s="1"/>
  <c r="E395"/>
  <c r="G395" s="1"/>
  <c r="E396"/>
  <c r="G396" s="1"/>
  <c r="E397"/>
  <c r="G397" s="1"/>
  <c r="E398"/>
  <c r="G398" s="1"/>
  <c r="E399"/>
  <c r="G399" s="1"/>
  <c r="E400"/>
  <c r="G400" s="1"/>
  <c r="E401"/>
  <c r="G401" s="1"/>
  <c r="E402"/>
  <c r="G402" s="1"/>
  <c r="E403"/>
  <c r="G403" s="1"/>
  <c r="E404"/>
  <c r="G404" s="1"/>
  <c r="E405"/>
  <c r="G405" s="1"/>
  <c r="E406"/>
  <c r="G406" s="1"/>
  <c r="E407"/>
  <c r="G407" s="1"/>
  <c r="E408"/>
  <c r="G408" s="1"/>
  <c r="E409"/>
  <c r="G409" s="1"/>
  <c r="E410"/>
  <c r="G410" s="1"/>
  <c r="E411"/>
  <c r="G411" s="1"/>
  <c r="E412"/>
  <c r="G412" s="1"/>
  <c r="E413"/>
  <c r="G413" s="1"/>
  <c r="E414"/>
  <c r="G414" s="1"/>
  <c r="E415"/>
  <c r="G415" s="1"/>
  <c r="E416"/>
  <c r="G416" s="1"/>
  <c r="E417"/>
  <c r="G417" s="1"/>
  <c r="E418"/>
  <c r="G418" s="1"/>
  <c r="E419"/>
  <c r="G419" s="1"/>
  <c r="E420"/>
  <c r="G420" s="1"/>
  <c r="E421"/>
  <c r="G421" s="1"/>
  <c r="E422"/>
  <c r="G422" s="1"/>
  <c r="E423"/>
  <c r="G423" s="1"/>
  <c r="E424"/>
  <c r="G424" s="1"/>
  <c r="E425"/>
  <c r="G425" s="1"/>
  <c r="E426"/>
  <c r="G426" s="1"/>
  <c r="E427"/>
  <c r="G427" s="1"/>
  <c r="E428"/>
  <c r="G428" s="1"/>
  <c r="E429"/>
  <c r="G429" s="1"/>
  <c r="E430"/>
  <c r="G430" s="1"/>
  <c r="E431"/>
  <c r="G431" s="1"/>
  <c r="E432"/>
  <c r="G432" s="1"/>
  <c r="E433"/>
  <c r="G433" s="1"/>
  <c r="E434"/>
  <c r="G434" s="1"/>
  <c r="E435"/>
  <c r="G435" s="1"/>
  <c r="E436"/>
  <c r="G436" s="1"/>
  <c r="E437"/>
  <c r="G437" s="1"/>
  <c r="E438"/>
  <c r="G438" s="1"/>
  <c r="E439"/>
  <c r="G439" s="1"/>
  <c r="E440"/>
  <c r="G440" s="1"/>
  <c r="E441"/>
  <c r="G441" s="1"/>
  <c r="E442"/>
  <c r="G442" s="1"/>
  <c r="E443"/>
  <c r="G443" s="1"/>
  <c r="E444"/>
  <c r="G444" s="1"/>
  <c r="E445"/>
  <c r="G445" s="1"/>
  <c r="E446"/>
  <c r="G446" s="1"/>
  <c r="E447"/>
  <c r="G447" s="1"/>
  <c r="E448"/>
  <c r="G448" s="1"/>
  <c r="E449"/>
  <c r="G449" s="1"/>
  <c r="E450"/>
  <c r="G450" s="1"/>
  <c r="E451"/>
  <c r="G451" s="1"/>
  <c r="E452"/>
  <c r="G452" s="1"/>
  <c r="E453"/>
  <c r="G453" s="1"/>
  <c r="E454"/>
  <c r="G454" s="1"/>
  <c r="E455"/>
  <c r="G455" s="1"/>
  <c r="E456"/>
  <c r="G456" s="1"/>
  <c r="E457"/>
  <c r="G457" s="1"/>
  <c r="E458"/>
  <c r="G458" s="1"/>
  <c r="E459"/>
  <c r="G459" s="1"/>
  <c r="E460"/>
  <c r="G460" s="1"/>
  <c r="E461"/>
  <c r="G461" s="1"/>
  <c r="E462"/>
  <c r="G462" s="1"/>
  <c r="E463"/>
  <c r="G463" s="1"/>
  <c r="E464"/>
  <c r="G464" s="1"/>
  <c r="E465"/>
  <c r="G465" s="1"/>
  <c r="E466"/>
  <c r="G466" s="1"/>
  <c r="E467"/>
  <c r="G467" s="1"/>
  <c r="E468"/>
  <c r="G468" s="1"/>
  <c r="E469"/>
  <c r="G469" s="1"/>
  <c r="E470"/>
  <c r="G470" s="1"/>
  <c r="E471"/>
  <c r="G471" s="1"/>
  <c r="E472"/>
  <c r="G472" s="1"/>
  <c r="E473"/>
  <c r="G473" s="1"/>
  <c r="E474"/>
  <c r="G474" s="1"/>
  <c r="E475"/>
  <c r="G475" s="1"/>
  <c r="E476"/>
  <c r="G476" s="1"/>
  <c r="E477"/>
  <c r="G477" s="1"/>
  <c r="E478"/>
  <c r="G478" s="1"/>
  <c r="E479"/>
  <c r="G479" s="1"/>
  <c r="E480"/>
  <c r="G480" s="1"/>
  <c r="E481"/>
  <c r="G481" s="1"/>
  <c r="E482"/>
  <c r="G482" s="1"/>
  <c r="E483"/>
  <c r="G483" s="1"/>
  <c r="E484"/>
  <c r="G484" s="1"/>
  <c r="E485"/>
  <c r="G485" s="1"/>
  <c r="E486"/>
  <c r="G486" s="1"/>
  <c r="E487"/>
  <c r="G487" s="1"/>
  <c r="E488"/>
  <c r="G488" s="1"/>
  <c r="E489"/>
  <c r="G489" s="1"/>
  <c r="E490"/>
  <c r="G490" s="1"/>
  <c r="E491"/>
  <c r="G491" s="1"/>
  <c r="E492"/>
  <c r="G492" s="1"/>
  <c r="E493"/>
  <c r="G493" s="1"/>
  <c r="E494"/>
  <c r="G494" s="1"/>
  <c r="E495"/>
  <c r="G495" s="1"/>
  <c r="E496"/>
  <c r="G496" s="1"/>
  <c r="E497"/>
  <c r="G497" s="1"/>
  <c r="E498"/>
  <c r="G498" s="1"/>
  <c r="E499"/>
  <c r="G499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500"/>
  <c r="G500" s="1"/>
  <c r="E501"/>
  <c r="G501" s="1"/>
  <c r="E502"/>
  <c r="G502" s="1"/>
  <c r="E503"/>
  <c r="G503" s="1"/>
  <c r="E504"/>
  <c r="G504" s="1"/>
  <c r="E505"/>
  <c r="G505" s="1"/>
  <c r="E506"/>
  <c r="G506" s="1"/>
  <c r="E507"/>
  <c r="G507" s="1"/>
  <c r="E508"/>
  <c r="G508" s="1"/>
  <c r="E509"/>
  <c r="G509" s="1"/>
  <c r="E510"/>
  <c r="G510" s="1"/>
  <c r="E511"/>
  <c r="G511" s="1"/>
  <c r="E512"/>
  <c r="G512" s="1"/>
  <c r="E513"/>
  <c r="G513" s="1"/>
  <c r="E514"/>
  <c r="G514" s="1"/>
  <c r="E515"/>
  <c r="G515" s="1"/>
  <c r="E516"/>
  <c r="G516" s="1"/>
  <c r="E517"/>
  <c r="G517" s="1"/>
  <c r="E518"/>
  <c r="G518" s="1"/>
  <c r="E519"/>
  <c r="G519" s="1"/>
  <c r="E520"/>
  <c r="G520" s="1"/>
  <c r="E521"/>
  <c r="G521" s="1"/>
  <c r="E522"/>
  <c r="G522" s="1"/>
  <c r="E523"/>
  <c r="G523" s="1"/>
  <c r="E524"/>
  <c r="G524" s="1"/>
  <c r="E525"/>
  <c r="G525" s="1"/>
  <c r="E526"/>
  <c r="G526" s="1"/>
  <c r="E527"/>
  <c r="G527" s="1"/>
  <c r="E528"/>
  <c r="G528" s="1"/>
  <c r="E529"/>
  <c r="G529" s="1"/>
  <c r="E530"/>
  <c r="G530" s="1"/>
  <c r="E531"/>
  <c r="G531" s="1"/>
  <c r="E532"/>
  <c r="G532" s="1"/>
  <c r="E533"/>
  <c r="G533" s="1"/>
  <c r="E534"/>
  <c r="G534" s="1"/>
  <c r="E535"/>
  <c r="G535" s="1"/>
  <c r="E536"/>
  <c r="G536" s="1"/>
  <c r="E537"/>
  <c r="G537" s="1"/>
  <c r="E538"/>
  <c r="G538" s="1"/>
  <c r="E539"/>
  <c r="G539" s="1"/>
  <c r="E540"/>
  <c r="G540" s="1"/>
  <c r="E541"/>
  <c r="G541" s="1"/>
  <c r="E542"/>
  <c r="G542" s="1"/>
  <c r="E543"/>
  <c r="G543" s="1"/>
  <c r="E544"/>
  <c r="G544" s="1"/>
  <c r="E545"/>
  <c r="G545" s="1"/>
  <c r="E546"/>
  <c r="G546" s="1"/>
  <c r="E547"/>
  <c r="G547" s="1"/>
  <c r="E548"/>
  <c r="G548" s="1"/>
  <c r="E549"/>
  <c r="G549" s="1"/>
  <c r="E550"/>
  <c r="G550" s="1"/>
  <c r="E551"/>
  <c r="G551" s="1"/>
  <c r="E552"/>
  <c r="G552" s="1"/>
  <c r="E553"/>
  <c r="G553" s="1"/>
  <c r="E554"/>
  <c r="G554" s="1"/>
  <c r="E555"/>
  <c r="G555" s="1"/>
  <c r="E556"/>
  <c r="G556" s="1"/>
  <c r="E557"/>
  <c r="G557" s="1"/>
  <c r="E558"/>
  <c r="G558" s="1"/>
  <c r="E559"/>
  <c r="G559" s="1"/>
  <c r="E560"/>
  <c r="G560" s="1"/>
  <c r="E561"/>
  <c r="G561" s="1"/>
  <c r="E562"/>
  <c r="G562" s="1"/>
  <c r="E563"/>
  <c r="G563" s="1"/>
  <c r="E564"/>
  <c r="G564" s="1"/>
  <c r="E565"/>
  <c r="G565" s="1"/>
  <c r="E566"/>
  <c r="G566" s="1"/>
  <c r="E567"/>
  <c r="G567" s="1"/>
  <c r="E568"/>
  <c r="G568" s="1"/>
  <c r="E569"/>
  <c r="G569" s="1"/>
  <c r="E570"/>
  <c r="G570" s="1"/>
  <c r="E571"/>
  <c r="G571" s="1"/>
  <c r="E572"/>
  <c r="G572" s="1"/>
  <c r="E573"/>
  <c r="G573" s="1"/>
  <c r="E574"/>
  <c r="G574" s="1"/>
  <c r="E575"/>
  <c r="G575" s="1"/>
  <c r="E576"/>
  <c r="G576" s="1"/>
  <c r="E577"/>
  <c r="G577" s="1"/>
  <c r="E578"/>
  <c r="G578" s="1"/>
  <c r="E579"/>
  <c r="G579" s="1"/>
  <c r="E580"/>
  <c r="G580" s="1"/>
  <c r="E581"/>
  <c r="G581" s="1"/>
  <c r="E582"/>
  <c r="G582" s="1"/>
  <c r="E583"/>
  <c r="G583" s="1"/>
  <c r="E584"/>
  <c r="G584" s="1"/>
  <c r="E585"/>
  <c r="G585" s="1"/>
  <c r="E586"/>
  <c r="G586" s="1"/>
  <c r="E587"/>
  <c r="G587" s="1"/>
  <c r="E588"/>
  <c r="G588" s="1"/>
  <c r="E589"/>
  <c r="G589" s="1"/>
  <c r="E590"/>
  <c r="G590" s="1"/>
  <c r="E591"/>
  <c r="G591" s="1"/>
  <c r="E592"/>
  <c r="G592" s="1"/>
  <c r="E593"/>
  <c r="G593" s="1"/>
  <c r="E594"/>
  <c r="G594" s="1"/>
  <c r="E595"/>
  <c r="G595" s="1"/>
  <c r="E596"/>
  <c r="G596" s="1"/>
  <c r="E597"/>
  <c r="G597" s="1"/>
  <c r="E598"/>
  <c r="G598" s="1"/>
  <c r="E599"/>
  <c r="G599" s="1"/>
  <c r="E600"/>
  <c r="G600" s="1"/>
  <c r="E601"/>
  <c r="G601" s="1"/>
  <c r="E602"/>
  <c r="G602" s="1"/>
  <c r="E603"/>
  <c r="G603" s="1"/>
  <c r="E604"/>
  <c r="G604" s="1"/>
  <c r="E605"/>
  <c r="G605" s="1"/>
  <c r="E606"/>
  <c r="G606" s="1"/>
  <c r="E607"/>
  <c r="G607" s="1"/>
  <c r="E608"/>
  <c r="G608" s="1"/>
  <c r="E609"/>
  <c r="G609" s="1"/>
  <c r="E610"/>
  <c r="G610" s="1"/>
  <c r="E611"/>
  <c r="G611" s="1"/>
  <c r="E612"/>
  <c r="G612" s="1"/>
  <c r="E613"/>
  <c r="G613" s="1"/>
  <c r="E614"/>
  <c r="G614" s="1"/>
  <c r="E615"/>
  <c r="G615" s="1"/>
  <c r="E616"/>
  <c r="G616" s="1"/>
  <c r="E617"/>
  <c r="G617" s="1"/>
  <c r="E618"/>
  <c r="G618" s="1"/>
  <c r="E619"/>
  <c r="G619" s="1"/>
  <c r="E620"/>
  <c r="G620" s="1"/>
  <c r="E621"/>
  <c r="G621" s="1"/>
  <c r="E622"/>
  <c r="G622" s="1"/>
  <c r="E623"/>
  <c r="G623" s="1"/>
  <c r="E624"/>
  <c r="G624" s="1"/>
  <c r="E625"/>
  <c r="G625" s="1"/>
  <c r="E626"/>
  <c r="G626" s="1"/>
  <c r="E627"/>
  <c r="G627" s="1"/>
  <c r="E628"/>
  <c r="G628" s="1"/>
  <c r="E629"/>
  <c r="G629" s="1"/>
  <c r="E630"/>
  <c r="G630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631"/>
  <c r="G631" s="1"/>
  <c r="E632"/>
  <c r="G632" s="1"/>
  <c r="E633"/>
  <c r="G633" s="1"/>
  <c r="E634"/>
  <c r="G634" s="1"/>
  <c r="E635"/>
  <c r="G635" s="1"/>
  <c r="E636"/>
  <c r="G636" s="1"/>
  <c r="E637"/>
  <c r="G637" s="1"/>
  <c r="E638"/>
  <c r="G638" s="1"/>
  <c r="E639"/>
  <c r="G639" s="1"/>
  <c r="E640"/>
  <c r="G640" s="1"/>
  <c r="E641"/>
  <c r="G641" s="1"/>
  <c r="E642"/>
  <c r="G642" s="1"/>
  <c r="E643"/>
  <c r="G643" s="1"/>
  <c r="E644"/>
  <c r="G644" s="1"/>
  <c r="E645"/>
  <c r="G645" s="1"/>
  <c r="E646"/>
  <c r="G646" s="1"/>
  <c r="E647"/>
  <c r="G647" s="1"/>
  <c r="E648"/>
  <c r="G648" s="1"/>
  <c r="E649"/>
  <c r="G649" s="1"/>
  <c r="E650"/>
  <c r="G650" s="1"/>
  <c r="E651"/>
  <c r="G651" s="1"/>
  <c r="E652"/>
  <c r="G652" s="1"/>
  <c r="E653"/>
  <c r="G653" s="1"/>
  <c r="E654"/>
  <c r="G654" s="1"/>
  <c r="E655"/>
  <c r="G655" s="1"/>
  <c r="E656"/>
  <c r="G656" s="1"/>
  <c r="E657"/>
  <c r="G657" s="1"/>
  <c r="E658"/>
  <c r="G658" s="1"/>
  <c r="E659"/>
  <c r="G659" s="1"/>
  <c r="E660"/>
  <c r="G660" s="1"/>
  <c r="E661"/>
  <c r="G661" s="1"/>
  <c r="E662"/>
  <c r="G662" s="1"/>
  <c r="E663"/>
  <c r="G663" s="1"/>
  <c r="E664"/>
  <c r="G664" s="1"/>
  <c r="E665"/>
  <c r="G665" s="1"/>
  <c r="E666"/>
  <c r="G666" s="1"/>
  <c r="E667"/>
  <c r="G667" s="1"/>
  <c r="E668"/>
  <c r="G668" s="1"/>
  <c r="E669"/>
  <c r="G669" s="1"/>
  <c r="E670"/>
  <c r="G670" s="1"/>
  <c r="E671"/>
  <c r="G671" s="1"/>
  <c r="E672"/>
  <c r="G672" s="1"/>
  <c r="E673"/>
  <c r="G673" s="1"/>
  <c r="E674"/>
  <c r="G674" s="1"/>
  <c r="E675"/>
  <c r="G675" s="1"/>
  <c r="E676"/>
  <c r="G676" s="1"/>
  <c r="E677"/>
  <c r="G677" s="1"/>
  <c r="E678"/>
  <c r="G678" s="1"/>
  <c r="E679"/>
  <c r="G679" s="1"/>
  <c r="E680"/>
  <c r="G680" s="1"/>
  <c r="E681"/>
  <c r="G681" s="1"/>
  <c r="E682"/>
  <c r="G682" s="1"/>
  <c r="E683"/>
  <c r="G683" s="1"/>
  <c r="E684"/>
  <c r="G684" s="1"/>
  <c r="E685"/>
  <c r="G685" s="1"/>
  <c r="E686"/>
  <c r="G686" s="1"/>
  <c r="E687"/>
  <c r="G687" s="1"/>
  <c r="E688"/>
  <c r="G688" s="1"/>
  <c r="E689"/>
  <c r="G689" s="1"/>
  <c r="E690"/>
  <c r="G690" s="1"/>
  <c r="E691"/>
  <c r="G691" s="1"/>
  <c r="E692"/>
  <c r="G692" s="1"/>
  <c r="E693"/>
  <c r="G693" s="1"/>
  <c r="E694"/>
  <c r="G694" s="1"/>
  <c r="E695"/>
  <c r="G695" s="1"/>
  <c r="E696"/>
  <c r="G696" s="1"/>
  <c r="E697"/>
  <c r="G697" s="1"/>
  <c r="E698"/>
  <c r="G698" s="1"/>
  <c r="E699"/>
  <c r="G699" s="1"/>
  <c r="E700"/>
  <c r="G700" s="1"/>
  <c r="E701"/>
  <c r="G701" s="1"/>
  <c r="E702"/>
  <c r="G702" s="1"/>
  <c r="E703"/>
  <c r="G703" s="1"/>
  <c r="E704"/>
  <c r="G704" s="1"/>
  <c r="E705"/>
  <c r="G705" s="1"/>
  <c r="E706"/>
  <c r="G706" s="1"/>
  <c r="E707"/>
  <c r="G707" s="1"/>
  <c r="E708"/>
  <c r="G708" s="1"/>
  <c r="E709"/>
  <c r="G709" s="1"/>
  <c r="E710"/>
  <c r="G710" s="1"/>
  <c r="E711"/>
  <c r="G711" s="1"/>
  <c r="E712"/>
  <c r="G712" s="1"/>
  <c r="E713"/>
  <c r="G713" s="1"/>
  <c r="E714"/>
  <c r="G714" s="1"/>
  <c r="E715"/>
  <c r="G715" s="1"/>
  <c r="E716"/>
  <c r="G716" s="1"/>
  <c r="E717"/>
  <c r="G717" s="1"/>
  <c r="E718"/>
  <c r="G718" s="1"/>
  <c r="E719"/>
  <c r="G719" s="1"/>
  <c r="E720"/>
  <c r="G720" s="1"/>
  <c r="E721"/>
  <c r="G721" s="1"/>
  <c r="E722"/>
  <c r="G722" s="1"/>
  <c r="E723"/>
  <c r="G723" s="1"/>
  <c r="E724"/>
  <c r="G724" s="1"/>
  <c r="E725"/>
  <c r="G725" s="1"/>
  <c r="E726"/>
  <c r="G726" s="1"/>
  <c r="E727"/>
  <c r="G727" s="1"/>
  <c r="E728"/>
  <c r="G728" s="1"/>
  <c r="E729"/>
  <c r="G729" s="1"/>
  <c r="E730"/>
  <c r="G730" s="1"/>
  <c r="E731"/>
  <c r="G731" s="1"/>
  <c r="E732"/>
  <c r="G732" s="1"/>
  <c r="E733"/>
  <c r="G733" s="1"/>
  <c r="E734"/>
  <c r="G734" s="1"/>
  <c r="E735"/>
  <c r="G735" s="1"/>
  <c r="E736"/>
  <c r="G736" s="1"/>
  <c r="E737"/>
  <c r="G737" s="1"/>
  <c r="E738"/>
  <c r="G738" s="1"/>
  <c r="E739"/>
  <c r="G739" s="1"/>
  <c r="E740"/>
  <c r="G740" s="1"/>
  <c r="E741"/>
  <c r="G741" s="1"/>
  <c r="E742"/>
  <c r="G742" s="1"/>
  <c r="E743"/>
  <c r="G743" s="1"/>
  <c r="E744"/>
  <c r="G744" s="1"/>
  <c r="E745"/>
  <c r="G745" s="1"/>
  <c r="E746"/>
  <c r="G746" s="1"/>
  <c r="E747"/>
  <c r="G747" s="1"/>
  <c r="E748"/>
  <c r="G748" s="1"/>
  <c r="E749"/>
  <c r="G749" s="1"/>
  <c r="E750"/>
  <c r="G750" s="1"/>
  <c r="E751"/>
  <c r="G751" s="1"/>
  <c r="E752"/>
  <c r="G752" s="1"/>
  <c r="E753"/>
  <c r="G753" s="1"/>
  <c r="E754"/>
  <c r="G754" s="1"/>
  <c r="E755"/>
  <c r="G755" s="1"/>
  <c r="E756"/>
  <c r="G756" s="1"/>
  <c r="E757"/>
  <c r="G757" s="1"/>
  <c r="E758"/>
  <c r="G758" s="1"/>
  <c r="E759"/>
  <c r="G759" s="1"/>
  <c r="E760"/>
  <c r="G760" s="1"/>
  <c r="E761"/>
  <c r="G761" s="1"/>
  <c r="E762"/>
  <c r="G762" s="1"/>
  <c r="E763"/>
  <c r="G763" s="1"/>
  <c r="E764"/>
  <c r="G764" s="1"/>
  <c r="E765"/>
  <c r="G765" s="1"/>
  <c r="E766"/>
  <c r="G766" s="1"/>
  <c r="E767"/>
  <c r="G767" s="1"/>
  <c r="E768"/>
  <c r="G768" s="1"/>
  <c r="E769"/>
  <c r="G769" s="1"/>
  <c r="E770"/>
  <c r="G770" s="1"/>
  <c r="E771"/>
  <c r="G771" s="1"/>
  <c r="E772"/>
  <c r="G772" s="1"/>
  <c r="E773"/>
  <c r="G773" s="1"/>
  <c r="E774"/>
  <c r="G774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775"/>
  <c r="G775" s="1"/>
  <c r="E776"/>
  <c r="G776" s="1"/>
  <c r="E777"/>
  <c r="G777" s="1"/>
  <c r="E778"/>
  <c r="G778" s="1"/>
  <c r="E779"/>
  <c r="G779" s="1"/>
  <c r="E780"/>
  <c r="G780" s="1"/>
  <c r="E781"/>
  <c r="G781" s="1"/>
  <c r="E782"/>
  <c r="G782" s="1"/>
  <c r="E783"/>
  <c r="G783" s="1"/>
  <c r="E784"/>
  <c r="G784" s="1"/>
  <c r="E785"/>
  <c r="G785" s="1"/>
  <c r="E786"/>
  <c r="G786" s="1"/>
  <c r="E787"/>
  <c r="G787" s="1"/>
  <c r="E788"/>
  <c r="G788" s="1"/>
  <c r="E789"/>
  <c r="G789" s="1"/>
  <c r="E790"/>
  <c r="G790" s="1"/>
  <c r="E791"/>
  <c r="G791" s="1"/>
  <c r="E792"/>
  <c r="G792" s="1"/>
  <c r="E793"/>
  <c r="G793" s="1"/>
  <c r="E794"/>
  <c r="G794" s="1"/>
  <c r="E795"/>
  <c r="G795" s="1"/>
  <c r="E796"/>
  <c r="G796" s="1"/>
  <c r="E797"/>
  <c r="G797" s="1"/>
  <c r="E798"/>
  <c r="G798" s="1"/>
  <c r="E799"/>
  <c r="G799" s="1"/>
  <c r="E800"/>
  <c r="G800" s="1"/>
  <c r="E801"/>
  <c r="G801" s="1"/>
  <c r="E802"/>
  <c r="G802" s="1"/>
  <c r="E803"/>
  <c r="G803" s="1"/>
  <c r="E804"/>
  <c r="G804" s="1"/>
  <c r="E805"/>
  <c r="G805" s="1"/>
  <c r="E806"/>
  <c r="G806" s="1"/>
  <c r="E807"/>
  <c r="G807" s="1"/>
  <c r="E808"/>
  <c r="G808" s="1"/>
  <c r="E809"/>
  <c r="G809" s="1"/>
  <c r="E810"/>
  <c r="G810" s="1"/>
  <c r="E811"/>
  <c r="G811" s="1"/>
  <c r="E812"/>
  <c r="G812" s="1"/>
  <c r="E813"/>
  <c r="G813" s="1"/>
  <c r="E814"/>
  <c r="G814" s="1"/>
  <c r="E815"/>
  <c r="G815" s="1"/>
  <c r="E816"/>
  <c r="G816" s="1"/>
  <c r="E817"/>
  <c r="G817" s="1"/>
  <c r="E818"/>
  <c r="G818" s="1"/>
  <c r="E819"/>
  <c r="G819" s="1"/>
  <c r="E820"/>
  <c r="G820" s="1"/>
  <c r="E821"/>
  <c r="G821" s="1"/>
  <c r="E822"/>
  <c r="G822" s="1"/>
  <c r="E823"/>
  <c r="G823" s="1"/>
  <c r="E824"/>
  <c r="G824" s="1"/>
  <c r="E825"/>
  <c r="G825" s="1"/>
  <c r="E826"/>
  <c r="G826" s="1"/>
  <c r="E827"/>
  <c r="G827" s="1"/>
  <c r="E828"/>
  <c r="G828" s="1"/>
  <c r="E829"/>
  <c r="G829" s="1"/>
  <c r="E830"/>
  <c r="G830" s="1"/>
  <c r="E831"/>
  <c r="G831" s="1"/>
  <c r="E832"/>
  <c r="G832" s="1"/>
  <c r="E833"/>
  <c r="G833" s="1"/>
  <c r="E834"/>
  <c r="G834" s="1"/>
  <c r="E835"/>
  <c r="G835" s="1"/>
  <c r="E836"/>
  <c r="G836" s="1"/>
  <c r="E837"/>
  <c r="G837" s="1"/>
  <c r="E838"/>
  <c r="G838" s="1"/>
  <c r="E839"/>
  <c r="G839" s="1"/>
  <c r="E840"/>
  <c r="G840" s="1"/>
  <c r="E841"/>
  <c r="G841" s="1"/>
  <c r="E842"/>
  <c r="G842" s="1"/>
  <c r="E843"/>
  <c r="G843" s="1"/>
  <c r="E844"/>
  <c r="G844" s="1"/>
  <c r="E845"/>
  <c r="G845" s="1"/>
  <c r="E846"/>
  <c r="G846" s="1"/>
  <c r="E847"/>
  <c r="G847" s="1"/>
  <c r="E848"/>
  <c r="G848" s="1"/>
  <c r="E849"/>
  <c r="G849" s="1"/>
  <c r="E850"/>
  <c r="G850" s="1"/>
  <c r="E851"/>
  <c r="G851" s="1"/>
  <c r="E852"/>
  <c r="G852" s="1"/>
  <c r="E853"/>
  <c r="G853" s="1"/>
  <c r="E854"/>
  <c r="G854" s="1"/>
  <c r="E855"/>
  <c r="G855" s="1"/>
  <c r="E856"/>
  <c r="G856" s="1"/>
  <c r="E857"/>
  <c r="G857" s="1"/>
  <c r="E858"/>
  <c r="G858" s="1"/>
  <c r="E859"/>
  <c r="G859" s="1"/>
  <c r="E860"/>
  <c r="G860" s="1"/>
  <c r="E861"/>
  <c r="G861" s="1"/>
  <c r="E862"/>
  <c r="G862" s="1"/>
  <c r="E863"/>
  <c r="G863" s="1"/>
  <c r="E864"/>
  <c r="G864" s="1"/>
  <c r="E865"/>
  <c r="G865" s="1"/>
  <c r="E866"/>
  <c r="G866" s="1"/>
  <c r="E867"/>
  <c r="G867" s="1"/>
  <c r="E868"/>
  <c r="G868" s="1"/>
  <c r="E869"/>
  <c r="G869" s="1"/>
  <c r="E870"/>
  <c r="G870" s="1"/>
  <c r="E871"/>
  <c r="G871" s="1"/>
  <c r="E872"/>
  <c r="G872" s="1"/>
  <c r="E873"/>
  <c r="G873" s="1"/>
  <c r="E874"/>
  <c r="G874" s="1"/>
  <c r="E875"/>
  <c r="G875" s="1"/>
  <c r="E876"/>
  <c r="G876" s="1"/>
  <c r="E877"/>
  <c r="G877" s="1"/>
  <c r="E878"/>
  <c r="G878" s="1"/>
  <c r="E879"/>
  <c r="G879" s="1"/>
  <c r="E880"/>
  <c r="G880" s="1"/>
  <c r="E881"/>
  <c r="G881" s="1"/>
  <c r="E882"/>
  <c r="G882" s="1"/>
  <c r="E883"/>
  <c r="G883" s="1"/>
  <c r="E884"/>
  <c r="G884" s="1"/>
  <c r="E885"/>
  <c r="G885" s="1"/>
  <c r="E886"/>
  <c r="G886" s="1"/>
  <c r="E887"/>
  <c r="G887" s="1"/>
  <c r="E888"/>
  <c r="G888" s="1"/>
  <c r="E889"/>
  <c r="G889" s="1"/>
  <c r="E890"/>
  <c r="G890" s="1"/>
  <c r="E891"/>
  <c r="G891" s="1"/>
  <c r="E892"/>
  <c r="G892" s="1"/>
  <c r="E893"/>
  <c r="G893" s="1"/>
  <c r="E894"/>
  <c r="G894" s="1"/>
  <c r="E895"/>
  <c r="G895" s="1"/>
  <c r="E896"/>
  <c r="G896" s="1"/>
  <c r="E897"/>
  <c r="G897" s="1"/>
  <c r="E898"/>
  <c r="G898" s="1"/>
  <c r="E899"/>
  <c r="G899" s="1"/>
  <c r="E900"/>
  <c r="G900" s="1"/>
  <c r="E901"/>
  <c r="G901" s="1"/>
  <c r="E902"/>
  <c r="G902" s="1"/>
  <c r="E903"/>
  <c r="G903" s="1"/>
  <c r="E904"/>
  <c r="G904" s="1"/>
  <c r="E905"/>
  <c r="G905" s="1"/>
  <c r="E906"/>
  <c r="G906" s="1"/>
  <c r="E907"/>
  <c r="G907" s="1"/>
  <c r="E908"/>
  <c r="G908" s="1"/>
  <c r="E909"/>
  <c r="G909" s="1"/>
  <c r="E910"/>
  <c r="G910" s="1"/>
  <c r="E911"/>
  <c r="G911" s="1"/>
  <c r="E912"/>
  <c r="G912" s="1"/>
  <c r="E913"/>
  <c r="G913" s="1"/>
  <c r="E914"/>
  <c r="G914" s="1"/>
  <c r="E915"/>
  <c r="G915" s="1"/>
  <c r="E916"/>
  <c r="G916" s="1"/>
  <c r="E917"/>
  <c r="G917" s="1"/>
  <c r="E918"/>
  <c r="G918" s="1"/>
  <c r="E919"/>
  <c r="G919" s="1"/>
  <c r="E920"/>
  <c r="G920" s="1"/>
  <c r="E921"/>
  <c r="G921" s="1"/>
  <c r="E922"/>
  <c r="G922" s="1"/>
  <c r="E923"/>
  <c r="G923" s="1"/>
  <c r="E924"/>
  <c r="G924" s="1"/>
  <c r="E925"/>
  <c r="G925" s="1"/>
  <c r="E926"/>
  <c r="G926" s="1"/>
  <c r="E927"/>
  <c r="G927" s="1"/>
  <c r="E928"/>
  <c r="G928" s="1"/>
  <c r="E929"/>
  <c r="G929" s="1"/>
  <c r="E930"/>
  <c r="G930" s="1"/>
  <c r="E931"/>
  <c r="G931" s="1"/>
  <c r="E932"/>
  <c r="G932" s="1"/>
  <c r="E933"/>
  <c r="G933" s="1"/>
  <c r="E934"/>
  <c r="G934" s="1"/>
  <c r="E935"/>
  <c r="G935" s="1"/>
  <c r="E936"/>
  <c r="G936" s="1"/>
  <c r="E937"/>
  <c r="G937" s="1"/>
  <c r="E938"/>
  <c r="G938" s="1"/>
  <c r="E939"/>
  <c r="G939" s="1"/>
  <c r="E940"/>
  <c r="G940" s="1"/>
  <c r="E941"/>
  <c r="G941" s="1"/>
  <c r="E942"/>
  <c r="G942" s="1"/>
  <c r="E943"/>
  <c r="G943" s="1"/>
  <c r="E944"/>
  <c r="G944" s="1"/>
  <c r="E945"/>
  <c r="G945" s="1"/>
  <c r="E946"/>
  <c r="G946" s="1"/>
  <c r="E947"/>
  <c r="G947" s="1"/>
  <c r="E948"/>
  <c r="G948" s="1"/>
  <c r="E949"/>
  <c r="G949" s="1"/>
  <c r="E950"/>
  <c r="G950" s="1"/>
  <c r="E951"/>
  <c r="G951" s="1"/>
  <c r="E952"/>
  <c r="G952" s="1"/>
  <c r="E953"/>
  <c r="G953" s="1"/>
  <c r="E954"/>
  <c r="G954" s="1"/>
  <c r="E955"/>
  <c r="G955" s="1"/>
  <c r="E956"/>
  <c r="G956" s="1"/>
  <c r="E957"/>
  <c r="G957" s="1"/>
  <c r="E958"/>
  <c r="G958" s="1"/>
  <c r="E959"/>
  <c r="G959" s="1"/>
  <c r="E960"/>
  <c r="G960" s="1"/>
  <c r="E961"/>
  <c r="G961" s="1"/>
  <c r="E962"/>
  <c r="G962" s="1"/>
  <c r="E963"/>
  <c r="G963" s="1"/>
  <c r="E964"/>
  <c r="G964" s="1"/>
  <c r="E965"/>
  <c r="G965" s="1"/>
  <c r="E966"/>
  <c r="G966" s="1"/>
  <c r="E967"/>
  <c r="G967" s="1"/>
  <c r="E968"/>
  <c r="G968" s="1"/>
  <c r="E969"/>
  <c r="G969" s="1"/>
  <c r="E970"/>
  <c r="G970" s="1"/>
  <c r="E971"/>
  <c r="G971" s="1"/>
  <c r="E972"/>
  <c r="G972" s="1"/>
  <c r="E973"/>
  <c r="G973" s="1"/>
  <c r="E974"/>
  <c r="G974" s="1"/>
  <c r="E975"/>
  <c r="G975" s="1"/>
  <c r="E976"/>
  <c r="G976" s="1"/>
  <c r="E977"/>
  <c r="G977" s="1"/>
  <c r="E978"/>
  <c r="G978" s="1"/>
  <c r="E979"/>
  <c r="G979" s="1"/>
  <c r="E980"/>
  <c r="G980" s="1"/>
  <c r="E981"/>
  <c r="G981" s="1"/>
  <c r="E982"/>
  <c r="G982" s="1"/>
  <c r="E983"/>
  <c r="G983" s="1"/>
  <c r="E984"/>
  <c r="G984" s="1"/>
  <c r="E15"/>
  <c r="G15" s="1"/>
  <c r="H4" i="1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3"/>
  <c r="H4" i="12"/>
  <c r="H5"/>
  <c r="H6"/>
  <c r="H7"/>
  <c r="H123"/>
  <c r="H8"/>
  <c r="H9"/>
  <c r="H124"/>
  <c r="H10"/>
  <c r="H125"/>
  <c r="H11"/>
  <c r="H126"/>
  <c r="H12"/>
  <c r="H127"/>
  <c r="H13"/>
  <c r="H128"/>
  <c r="H14"/>
  <c r="H129"/>
  <c r="H15"/>
  <c r="H16"/>
  <c r="H17"/>
  <c r="H18"/>
  <c r="H19"/>
  <c r="H20"/>
  <c r="H130"/>
  <c r="H21"/>
  <c r="H22"/>
  <c r="H131"/>
  <c r="H23"/>
  <c r="H24"/>
  <c r="H132"/>
  <c r="H25"/>
  <c r="H133"/>
  <c r="H26"/>
  <c r="H134"/>
  <c r="H27"/>
  <c r="H135"/>
  <c r="H28"/>
  <c r="H136"/>
  <c r="H29"/>
  <c r="H137"/>
  <c r="H30"/>
  <c r="H138"/>
  <c r="H31"/>
  <c r="H139"/>
  <c r="H32"/>
  <c r="H140"/>
  <c r="H33"/>
  <c r="H34"/>
  <c r="H35"/>
  <c r="H141"/>
  <c r="H36"/>
  <c r="H142"/>
  <c r="H37"/>
  <c r="H143"/>
  <c r="H38"/>
  <c r="H144"/>
  <c r="H39"/>
  <c r="H145"/>
  <c r="H40"/>
  <c r="H146"/>
  <c r="H41"/>
  <c r="H79"/>
  <c r="H175"/>
  <c r="H80"/>
  <c r="H176"/>
  <c r="H81"/>
  <c r="H177"/>
  <c r="H82"/>
  <c r="H178"/>
  <c r="H83"/>
  <c r="H179"/>
  <c r="H84"/>
  <c r="H147"/>
  <c r="H42"/>
  <c r="H180"/>
  <c r="H85"/>
  <c r="H181"/>
  <c r="H86"/>
  <c r="H87"/>
  <c r="H182"/>
  <c r="H88"/>
  <c r="H89"/>
  <c r="H90"/>
  <c r="H183"/>
  <c r="H91"/>
  <c r="H92"/>
  <c r="H184"/>
  <c r="H93"/>
  <c r="H94"/>
  <c r="H185"/>
  <c r="H95"/>
  <c r="H96"/>
  <c r="H97"/>
  <c r="H98"/>
  <c r="H186"/>
  <c r="H99"/>
  <c r="H100"/>
  <c r="H187"/>
  <c r="H101"/>
  <c r="H188"/>
  <c r="H102"/>
  <c r="H189"/>
  <c r="H103"/>
  <c r="H190"/>
  <c r="H3"/>
  <c r="H4" i="13"/>
  <c r="H5"/>
  <c r="H6"/>
  <c r="H7"/>
  <c r="H8"/>
  <c r="H9"/>
  <c r="H10"/>
  <c r="H11"/>
  <c r="H12"/>
  <c r="H13"/>
  <c r="H14"/>
  <c r="H15"/>
  <c r="H16"/>
  <c r="H17"/>
  <c r="H18"/>
  <c r="H19"/>
  <c r="H20"/>
  <c r="H21"/>
  <c r="H171"/>
  <c r="H172"/>
  <c r="H173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174"/>
  <c r="H175"/>
  <c r="H176"/>
  <c r="H177"/>
  <c r="H48"/>
  <c r="H178"/>
  <c r="H49"/>
  <c r="H179"/>
  <c r="H50"/>
  <c r="H180"/>
  <c r="H51"/>
  <c r="H181"/>
  <c r="H52"/>
  <c r="H182"/>
  <c r="H53"/>
  <c r="H183"/>
  <c r="H54"/>
  <c r="H55"/>
  <c r="H56"/>
  <c r="H57"/>
  <c r="H58"/>
  <c r="H59"/>
  <c r="H60"/>
  <c r="H184"/>
  <c r="H61"/>
  <c r="H62"/>
  <c r="H63"/>
  <c r="H64"/>
  <c r="H65"/>
  <c r="H66"/>
  <c r="H67"/>
  <c r="H68"/>
  <c r="H69"/>
  <c r="H70"/>
  <c r="H71"/>
  <c r="H72"/>
  <c r="H73"/>
  <c r="H74"/>
  <c r="H75"/>
  <c r="H76"/>
  <c r="H185"/>
  <c r="H77"/>
  <c r="H186"/>
  <c r="H156"/>
  <c r="H157"/>
  <c r="H158"/>
  <c r="H159"/>
  <c r="H160"/>
  <c r="H161"/>
  <c r="H162"/>
  <c r="H163"/>
  <c r="H164"/>
  <c r="H165"/>
  <c r="H166"/>
  <c r="H167"/>
  <c r="H168"/>
  <c r="H169"/>
  <c r="H170"/>
  <c r="H3"/>
  <c r="A3" i="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2"/>
  <c r="B62" i="5"/>
  <c r="A31" i="1"/>
  <c r="A32"/>
  <c r="A16"/>
  <c r="A23"/>
  <c r="A26"/>
  <c r="A29"/>
  <c r="A30"/>
  <c r="A46"/>
  <c r="A47"/>
  <c r="A53"/>
  <c r="A49"/>
  <c r="A48"/>
  <c r="A39"/>
  <c r="A35"/>
  <c r="A37"/>
  <c r="A38"/>
  <c r="A40"/>
  <c r="A17"/>
  <c r="A24"/>
  <c r="A20"/>
  <c r="A22"/>
  <c r="A25"/>
  <c r="A8"/>
  <c r="A11"/>
  <c r="A10"/>
  <c r="A57"/>
  <c r="A59"/>
  <c r="A60"/>
  <c r="A19"/>
  <c r="A21"/>
  <c r="A4"/>
  <c r="A6"/>
  <c r="A7"/>
  <c r="A15"/>
  <c r="A14"/>
  <c r="A18"/>
  <c r="A42"/>
  <c r="A44"/>
  <c r="A45"/>
  <c r="A50"/>
  <c r="A51"/>
  <c r="A55"/>
  <c r="A56"/>
  <c r="A18" i="5"/>
  <c r="A62"/>
  <c r="A8" i="3"/>
  <c r="A4"/>
  <c r="V6"/>
  <c r="V34"/>
  <c r="V37"/>
  <c r="V15"/>
  <c r="F44" i="7"/>
  <c r="A43"/>
  <c r="A9" i="3"/>
  <c r="V9"/>
  <c r="V28"/>
  <c r="A11"/>
  <c r="V3"/>
  <c r="A27" i="7"/>
  <c r="F26"/>
  <c r="A38"/>
  <c r="A39"/>
  <c r="F38"/>
  <c r="A37"/>
  <c r="A36"/>
  <c r="V18" i="3"/>
  <c r="V24"/>
  <c r="V31"/>
  <c r="A11" i="7"/>
  <c r="F10"/>
  <c r="V43" i="3"/>
  <c r="E3" i="5"/>
  <c r="B3" s="1"/>
  <c r="E4"/>
  <c r="B4" s="1"/>
  <c r="E5"/>
  <c r="B5" s="1"/>
  <c r="E6"/>
  <c r="B6" s="1"/>
  <c r="E7"/>
  <c r="B7" s="1"/>
  <c r="E8"/>
  <c r="B8" s="1"/>
  <c r="E9"/>
  <c r="B9" s="1"/>
  <c r="E10"/>
  <c r="B10" s="1"/>
  <c r="E11"/>
  <c r="B11" s="1"/>
  <c r="E14"/>
  <c r="B14" s="1"/>
  <c r="E15"/>
  <c r="B15" s="1"/>
  <c r="E16"/>
  <c r="B16" s="1"/>
  <c r="E17"/>
  <c r="B17" s="1"/>
  <c r="E18"/>
  <c r="B18" s="1"/>
  <c r="E19"/>
  <c r="B19" s="1"/>
  <c r="E20"/>
  <c r="B20" s="1"/>
  <c r="E21"/>
  <c r="B21" s="1"/>
  <c r="E22"/>
  <c r="B22" s="1"/>
  <c r="E23"/>
  <c r="B23" s="1"/>
  <c r="E24"/>
  <c r="B24" s="1"/>
  <c r="E25"/>
  <c r="B25" s="1"/>
  <c r="E26"/>
  <c r="B26" s="1"/>
  <c r="E27"/>
  <c r="B27" s="1"/>
  <c r="E28"/>
  <c r="B28" s="1"/>
  <c r="E29"/>
  <c r="B29" s="1"/>
  <c r="E30"/>
  <c r="B30" s="1"/>
  <c r="E31"/>
  <c r="B31" s="1"/>
  <c r="E32"/>
  <c r="B32" s="1"/>
  <c r="E33"/>
  <c r="B33" s="1"/>
  <c r="E34"/>
  <c r="B34" s="1"/>
  <c r="E35"/>
  <c r="B35" s="1"/>
  <c r="E36"/>
  <c r="B36" s="1"/>
  <c r="E37"/>
  <c r="B37" s="1"/>
  <c r="E38"/>
  <c r="B38" s="1"/>
  <c r="E39"/>
  <c r="B39" s="1"/>
  <c r="E40"/>
  <c r="B40" s="1"/>
  <c r="E41"/>
  <c r="B41" s="1"/>
  <c r="E42"/>
  <c r="B42" s="1"/>
  <c r="E43"/>
  <c r="B43" s="1"/>
  <c r="E44"/>
  <c r="B44" s="1"/>
  <c r="E45"/>
  <c r="B45" s="1"/>
  <c r="E46"/>
  <c r="B46" s="1"/>
  <c r="E47"/>
  <c r="B47" s="1"/>
  <c r="E48"/>
  <c r="B48" s="1"/>
  <c r="E49"/>
  <c r="B49" s="1"/>
  <c r="E50"/>
  <c r="B50" s="1"/>
  <c r="E51"/>
  <c r="B51" s="1"/>
  <c r="E52"/>
  <c r="B52" s="1"/>
  <c r="E53"/>
  <c r="B53" s="1"/>
  <c r="E54"/>
  <c r="B54" s="1"/>
  <c r="E55"/>
  <c r="B55" s="1"/>
  <c r="E56"/>
  <c r="B56" s="1"/>
  <c r="E57"/>
  <c r="B57" s="1"/>
  <c r="E58"/>
  <c r="B58" s="1"/>
  <c r="E59"/>
  <c r="B59" s="1"/>
  <c r="E60"/>
  <c r="B60" s="1"/>
  <c r="E61"/>
  <c r="B61" s="1"/>
  <c r="E2"/>
  <c r="B2" s="1"/>
  <c r="E3" i="1"/>
  <c r="B3" s="1"/>
  <c r="E4"/>
  <c r="B4" s="1"/>
  <c r="E5"/>
  <c r="B5" s="1"/>
  <c r="E6"/>
  <c r="B6" s="1"/>
  <c r="E7"/>
  <c r="B7" s="1"/>
  <c r="E8"/>
  <c r="B8" s="1"/>
  <c r="E9"/>
  <c r="B9" s="1"/>
  <c r="E10"/>
  <c r="B10" s="1"/>
  <c r="E11"/>
  <c r="B11" s="1"/>
  <c r="E14"/>
  <c r="B14" s="1"/>
  <c r="E15"/>
  <c r="B15" s="1"/>
  <c r="E16"/>
  <c r="B16" s="1"/>
  <c r="E17"/>
  <c r="B17" s="1"/>
  <c r="E18"/>
  <c r="B18" s="1"/>
  <c r="E19"/>
  <c r="B19" s="1"/>
  <c r="E20"/>
  <c r="B20" s="1"/>
  <c r="E21"/>
  <c r="B21" s="1"/>
  <c r="E22"/>
  <c r="B22" s="1"/>
  <c r="E23"/>
  <c r="B23" s="1"/>
  <c r="E24"/>
  <c r="B24" s="1"/>
  <c r="E25"/>
  <c r="B25" s="1"/>
  <c r="E26"/>
  <c r="B26" s="1"/>
  <c r="E27"/>
  <c r="B27" s="1"/>
  <c r="E29"/>
  <c r="B29" s="1"/>
  <c r="E30"/>
  <c r="B30" s="1"/>
  <c r="E31"/>
  <c r="B31" s="1"/>
  <c r="E32"/>
  <c r="B32" s="1"/>
  <c r="E33"/>
  <c r="B33" s="1"/>
  <c r="E34"/>
  <c r="B34" s="1"/>
  <c r="E35"/>
  <c r="B35" s="1"/>
  <c r="E36"/>
  <c r="B36" s="1"/>
  <c r="E37"/>
  <c r="B37" s="1"/>
  <c r="E38"/>
  <c r="B38" s="1"/>
  <c r="E39"/>
  <c r="B39" s="1"/>
  <c r="E40"/>
  <c r="B40" s="1"/>
  <c r="E41"/>
  <c r="B41" s="1"/>
  <c r="E42"/>
  <c r="B42" s="1"/>
  <c r="E43"/>
  <c r="B43" s="1"/>
  <c r="E44"/>
  <c r="B44" s="1"/>
  <c r="E45"/>
  <c r="B45" s="1"/>
  <c r="E46"/>
  <c r="B46" s="1"/>
  <c r="E47"/>
  <c r="B47" s="1"/>
  <c r="E48"/>
  <c r="B48" s="1"/>
  <c r="E49"/>
  <c r="B49" s="1"/>
  <c r="E50"/>
  <c r="B50" s="1"/>
  <c r="E51"/>
  <c r="B51" s="1"/>
  <c r="E52"/>
  <c r="B52" s="1"/>
  <c r="E53"/>
  <c r="B53" s="1"/>
  <c r="E54"/>
  <c r="B54" s="1"/>
  <c r="E55"/>
  <c r="B55" s="1"/>
  <c r="E56"/>
  <c r="B56" s="1"/>
  <c r="E57"/>
  <c r="B57" s="1"/>
  <c r="E58"/>
  <c r="B58" s="1"/>
  <c r="E59"/>
  <c r="B59" s="1"/>
  <c r="E60"/>
  <c r="B60" s="1"/>
  <c r="E61"/>
  <c r="B61" s="1"/>
  <c r="E62"/>
  <c r="B62" s="1"/>
  <c r="E2"/>
  <c r="B2" s="1"/>
  <c r="C3" i="5"/>
  <c r="C4"/>
  <c r="C5"/>
  <c r="C6"/>
  <c r="C7"/>
  <c r="C8"/>
  <c r="C9"/>
  <c r="C10"/>
  <c r="C11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2"/>
  <c r="A3"/>
  <c r="A4"/>
  <c r="A5"/>
  <c r="A6"/>
  <c r="A7"/>
  <c r="A8"/>
  <c r="A9"/>
  <c r="A11"/>
  <c r="A14"/>
  <c r="A15"/>
  <c r="A16"/>
  <c r="A17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2"/>
  <c r="M28"/>
  <c r="L28"/>
  <c r="A3" i="1"/>
  <c r="A5"/>
  <c r="A27"/>
  <c r="A33"/>
  <c r="A34"/>
  <c r="A36"/>
  <c r="A41"/>
  <c r="A43"/>
  <c r="A52"/>
  <c r="A54"/>
  <c r="A58"/>
  <c r="A61"/>
  <c r="A2"/>
  <c r="A62"/>
  <c r="A16" i="3"/>
  <c r="V2"/>
  <c r="A20"/>
  <c r="V19"/>
  <c r="A21"/>
  <c r="V20"/>
  <c r="F39" i="7"/>
  <c r="V16" i="3"/>
  <c r="V25"/>
  <c r="V32"/>
  <c r="F11" i="7"/>
  <c r="V4" i="3"/>
  <c r="F27" i="7"/>
  <c r="V8" i="3"/>
  <c r="V29"/>
  <c r="V35"/>
  <c r="V36"/>
  <c r="V38"/>
  <c r="V39"/>
  <c r="V40"/>
  <c r="F45" i="7"/>
  <c r="V17" i="3"/>
  <c r="A23"/>
  <c r="V5"/>
  <c r="V7"/>
  <c r="V10"/>
  <c r="V11"/>
  <c r="V12"/>
  <c r="V13"/>
  <c r="V14"/>
  <c r="V21"/>
  <c r="V22"/>
  <c r="V23"/>
  <c r="V26"/>
  <c r="V27"/>
  <c r="V30"/>
  <c r="V33"/>
  <c r="V41"/>
  <c r="V42"/>
  <c r="G405" i="11"/>
  <c r="G406"/>
  <c r="G407"/>
  <c r="G408"/>
  <c r="G409"/>
  <c r="G410"/>
  <c r="G411"/>
  <c r="G412"/>
  <c r="G413"/>
  <c r="G415"/>
  <c r="G416"/>
  <c r="G418"/>
  <c r="G419"/>
  <c r="G414"/>
  <c r="G417"/>
  <c r="G420"/>
  <c r="G421"/>
  <c r="G422"/>
  <c r="G423"/>
  <c r="G424"/>
  <c r="G425"/>
  <c r="G426"/>
  <c r="G427"/>
  <c r="G428"/>
  <c r="G429"/>
  <c r="G430"/>
  <c r="G431"/>
  <c r="G432"/>
  <c r="G433"/>
  <c r="G434"/>
  <c r="G435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80"/>
  <c r="G81"/>
  <c r="G82"/>
  <c r="G83"/>
  <c r="G85"/>
  <c r="G86"/>
  <c r="G88"/>
  <c r="G89"/>
  <c r="G79"/>
  <c r="G84"/>
  <c r="G87"/>
  <c r="G90"/>
  <c r="G91"/>
  <c r="G92"/>
  <c r="G93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96"/>
  <c r="G97"/>
  <c r="G100"/>
  <c r="G101"/>
  <c r="G94"/>
  <c r="G95"/>
  <c r="G98"/>
  <c r="G99"/>
  <c r="G102"/>
  <c r="G103"/>
  <c r="G104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4"/>
  <c r="G525"/>
  <c r="G523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202"/>
  <c r="G203"/>
  <c r="G205"/>
  <c r="G206"/>
  <c r="G208"/>
  <c r="G209"/>
  <c r="G204"/>
  <c r="G207"/>
  <c r="G210"/>
  <c r="G211"/>
  <c r="G212"/>
  <c r="G213"/>
  <c r="G214"/>
  <c r="G215"/>
  <c r="G216"/>
  <c r="G217"/>
  <c r="G218"/>
  <c r="G219"/>
  <c r="G220"/>
  <c r="G221"/>
  <c r="G223"/>
  <c r="G224"/>
  <c r="G222"/>
  <c r="G225"/>
  <c r="G226"/>
  <c r="G227"/>
  <c r="G228"/>
  <c r="G229"/>
  <c r="G230"/>
  <c r="G231"/>
  <c r="G232"/>
  <c r="G233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4"/>
  <c r="G615"/>
  <c r="G613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9"/>
  <c r="G640"/>
  <c r="G638"/>
  <c r="G641"/>
  <c r="G643"/>
  <c r="G644"/>
  <c r="G642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7"/>
  <c r="G698"/>
  <c r="G696"/>
  <c r="G699"/>
  <c r="G234"/>
  <c r="G235"/>
  <c r="G236"/>
  <c r="G237"/>
  <c r="G238"/>
  <c r="G239"/>
  <c r="G241"/>
  <c r="G242"/>
  <c r="G244"/>
  <c r="G245"/>
  <c r="G240"/>
  <c r="G243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"/>
  <c r="G3"/>
  <c r="G4"/>
  <c r="G700"/>
  <c r="G701"/>
  <c r="G702"/>
  <c r="G703"/>
  <c r="G704"/>
  <c r="G706"/>
  <c r="G707"/>
  <c r="G705"/>
  <c r="G708"/>
  <c r="G709"/>
  <c r="G710"/>
  <c r="G711"/>
  <c r="G712"/>
  <c r="G713"/>
  <c r="G714"/>
  <c r="G715"/>
  <c r="G716"/>
  <c r="G717"/>
  <c r="G718"/>
  <c r="G719"/>
  <c r="G721"/>
  <c r="G722"/>
  <c r="G724"/>
  <c r="G725"/>
  <c r="G720"/>
  <c r="G723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5"/>
  <c r="G6"/>
  <c r="G7"/>
  <c r="G9"/>
  <c r="G10"/>
  <c r="G8"/>
  <c r="G11"/>
  <c r="G12"/>
  <c r="G13"/>
  <c r="G14"/>
  <c r="G15"/>
  <c r="G16"/>
  <c r="G17"/>
  <c r="G18"/>
  <c r="G19"/>
  <c r="G20"/>
  <c r="G21"/>
  <c r="G22"/>
  <c r="G23"/>
  <c r="G281"/>
  <c r="G282"/>
  <c r="G283"/>
  <c r="G284"/>
  <c r="G285"/>
  <c r="G787"/>
  <c r="G788"/>
  <c r="G790"/>
  <c r="G791"/>
  <c r="G793"/>
  <c r="G794"/>
  <c r="G796"/>
  <c r="G797"/>
  <c r="G789"/>
  <c r="G792"/>
  <c r="G795"/>
  <c r="G798"/>
  <c r="G799"/>
  <c r="G800"/>
  <c r="G801"/>
  <c r="G802"/>
  <c r="G803"/>
  <c r="G804"/>
  <c r="G805"/>
  <c r="G806"/>
  <c r="G807"/>
  <c r="G808"/>
  <c r="G809"/>
  <c r="G811"/>
  <c r="G812"/>
  <c r="G814"/>
  <c r="G815"/>
  <c r="G817"/>
  <c r="G818"/>
  <c r="G820"/>
  <c r="G821"/>
  <c r="G810"/>
  <c r="G813"/>
  <c r="G816"/>
  <c r="G819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6"/>
  <c r="G147"/>
  <c r="G145"/>
  <c r="G148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6"/>
  <c r="G877"/>
  <c r="G875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5"/>
  <c r="G1026"/>
  <c r="G1024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2"/>
  <c r="G1063"/>
  <c r="G1061"/>
  <c r="G1064"/>
  <c r="G1065"/>
  <c r="G1066"/>
  <c r="G1067"/>
  <c r="G1068"/>
  <c r="G1069"/>
  <c r="G1070"/>
  <c r="G1071"/>
  <c r="G1072"/>
  <c r="G1073"/>
  <c r="G1074"/>
  <c r="G1075"/>
  <c r="G149"/>
  <c r="G150"/>
  <c r="G152"/>
  <c r="G153"/>
  <c r="G155"/>
  <c r="G156"/>
  <c r="G151"/>
  <c r="G154"/>
  <c r="G157"/>
  <c r="G160"/>
  <c r="G161"/>
  <c r="G158"/>
  <c r="G159"/>
  <c r="G162"/>
  <c r="G163"/>
  <c r="G164"/>
  <c r="G165"/>
  <c r="G166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10"/>
  <c r="G1111"/>
  <c r="G1112"/>
  <c r="G1113"/>
  <c r="G1109"/>
  <c r="G1114"/>
  <c r="G1115"/>
  <c r="G1116"/>
  <c r="G1117"/>
  <c r="G1118"/>
  <c r="G1119"/>
  <c r="G1120"/>
  <c r="G1121"/>
  <c r="G1122"/>
  <c r="G1123"/>
  <c r="G1124"/>
  <c r="G1125"/>
  <c r="G1126"/>
  <c r="G1128"/>
  <c r="G1129"/>
  <c r="G1127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286"/>
  <c r="G287"/>
  <c r="G288"/>
  <c r="G289"/>
  <c r="G290"/>
  <c r="G292"/>
  <c r="G293"/>
  <c r="G295"/>
  <c r="G296"/>
  <c r="G298"/>
  <c r="G299"/>
  <c r="G301"/>
  <c r="G302"/>
  <c r="G304"/>
  <c r="G305"/>
  <c r="G291"/>
  <c r="G294"/>
  <c r="G297"/>
  <c r="G300"/>
  <c r="G303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9"/>
  <c r="G1210"/>
  <c r="G1212"/>
  <c r="G1213"/>
  <c r="G1208"/>
  <c r="G1211"/>
  <c r="G1214"/>
  <c r="G1215"/>
  <c r="G1216"/>
  <c r="G1217"/>
  <c r="G1218"/>
  <c r="G1219"/>
  <c r="G1220"/>
  <c r="G1221"/>
  <c r="G1222"/>
  <c r="G1223"/>
  <c r="G1224"/>
  <c r="G1225"/>
  <c r="G1226"/>
  <c r="G1227"/>
  <c r="G1230"/>
  <c r="G1231"/>
  <c r="G1235"/>
  <c r="G1236"/>
  <c r="G1239"/>
  <c r="G1240"/>
  <c r="G1244"/>
  <c r="G1245"/>
  <c r="G1248"/>
  <c r="G1249"/>
  <c r="G1252"/>
  <c r="G1253"/>
  <c r="G1256"/>
  <c r="G1257"/>
  <c r="G1260"/>
  <c r="G1261"/>
  <c r="G1264"/>
  <c r="G1265"/>
  <c r="G1268"/>
  <c r="G1269"/>
  <c r="G1272"/>
  <c r="G1273"/>
  <c r="G1276"/>
  <c r="G1277"/>
  <c r="G1280"/>
  <c r="G1282"/>
  <c r="G1284"/>
  <c r="G1286"/>
  <c r="G1288"/>
  <c r="G1292"/>
  <c r="G1293"/>
  <c r="G1298"/>
  <c r="G1299"/>
  <c r="G1302"/>
  <c r="G1303"/>
  <c r="G1306"/>
  <c r="G1307"/>
  <c r="G1312"/>
  <c r="G1313"/>
  <c r="G1316"/>
  <c r="G1317"/>
  <c r="G1320"/>
  <c r="G1321"/>
  <c r="G1324"/>
  <c r="G1325"/>
  <c r="G1328"/>
  <c r="G1329"/>
  <c r="G1332"/>
  <c r="G1333"/>
  <c r="G1336"/>
  <c r="G1337"/>
  <c r="G1342"/>
  <c r="G1343"/>
  <c r="G1348"/>
  <c r="G1349"/>
  <c r="G1353"/>
  <c r="G1354"/>
  <c r="G1338"/>
  <c r="G1344"/>
  <c r="G1357"/>
  <c r="G1358"/>
  <c r="G1363"/>
  <c r="G1364"/>
  <c r="G1369"/>
  <c r="G1370"/>
  <c r="G1375"/>
  <c r="G1376"/>
  <c r="G1379"/>
  <c r="G1380"/>
  <c r="G1385"/>
  <c r="G1386"/>
  <c r="G1389"/>
  <c r="G1390"/>
  <c r="G1393"/>
  <c r="G1395"/>
  <c r="G1397"/>
  <c r="G1399"/>
  <c r="G1401"/>
  <c r="G1404"/>
  <c r="G1405"/>
  <c r="G1410"/>
  <c r="G1411"/>
  <c r="G1406"/>
  <c r="G1412"/>
  <c r="G1416"/>
  <c r="G1417"/>
  <c r="G1420"/>
  <c r="G1421"/>
  <c r="G1424"/>
  <c r="G1425"/>
  <c r="G1428"/>
  <c r="G1429"/>
  <c r="G1432"/>
  <c r="G1433"/>
  <c r="G1436"/>
  <c r="G1438"/>
  <c r="G1440"/>
  <c r="G1442"/>
  <c r="G167"/>
  <c r="G168"/>
  <c r="G169"/>
  <c r="G170"/>
  <c r="G172"/>
  <c r="G173"/>
  <c r="G174"/>
  <c r="G175"/>
  <c r="G177"/>
  <c r="G178"/>
  <c r="G180"/>
  <c r="G181"/>
  <c r="G171"/>
  <c r="G176"/>
  <c r="G179"/>
  <c r="G182"/>
  <c r="G183"/>
  <c r="G184"/>
  <c r="G186"/>
  <c r="G187"/>
  <c r="G185"/>
  <c r="G188"/>
  <c r="G189"/>
  <c r="G190"/>
  <c r="G191"/>
  <c r="G192"/>
  <c r="G193"/>
  <c r="G194"/>
  <c r="G195"/>
  <c r="G196"/>
  <c r="G197"/>
  <c r="G198"/>
  <c r="G199"/>
  <c r="G200"/>
  <c r="G201"/>
  <c r="G1444"/>
  <c r="G1445"/>
  <c r="G1446"/>
  <c r="G1447"/>
  <c r="G1449"/>
  <c r="G1450"/>
  <c r="G1448"/>
  <c r="G1451"/>
  <c r="G1452"/>
  <c r="G1453"/>
  <c r="G1455"/>
  <c r="G1456"/>
  <c r="G1458"/>
  <c r="G1459"/>
  <c r="G1461"/>
  <c r="G1462"/>
  <c r="G1454"/>
  <c r="G1457"/>
  <c r="G1460"/>
  <c r="G1463"/>
  <c r="G1464"/>
  <c r="G1465"/>
  <c r="G1466"/>
  <c r="G1467"/>
  <c r="G1468"/>
  <c r="G1469"/>
  <c r="G1470"/>
  <c r="G1471"/>
  <c r="G1476"/>
  <c r="G1477"/>
  <c r="G1482"/>
  <c r="G1483"/>
  <c r="G1487"/>
  <c r="G1488"/>
  <c r="G1492"/>
  <c r="G1493"/>
  <c r="G1472"/>
  <c r="G1478"/>
  <c r="G1494"/>
  <c r="G1498"/>
  <c r="G1499"/>
  <c r="G1500"/>
  <c r="G1504"/>
  <c r="G1508"/>
  <c r="G1509"/>
  <c r="G1512"/>
  <c r="G1513"/>
  <c r="G1516"/>
  <c r="G1517"/>
  <c r="G1522"/>
  <c r="G1524"/>
  <c r="G1526"/>
  <c r="G1528"/>
  <c r="G1529"/>
  <c r="G1533"/>
  <c r="G1534"/>
  <c r="G1539"/>
  <c r="G1540"/>
  <c r="G1545"/>
  <c r="G1546"/>
  <c r="G1551"/>
  <c r="G1552"/>
  <c r="G1535"/>
  <c r="G1541"/>
  <c r="G1547"/>
  <c r="G1553"/>
  <c r="G1561"/>
  <c r="G1562"/>
  <c r="G1557"/>
  <c r="G1563"/>
  <c r="G1568"/>
  <c r="G1572"/>
  <c r="G1573"/>
  <c r="G1576"/>
  <c r="G1577"/>
  <c r="G1583"/>
  <c r="G1584"/>
  <c r="G1587"/>
  <c r="G1588"/>
  <c r="G1591"/>
  <c r="G1592"/>
  <c r="G1595"/>
  <c r="G1596"/>
  <c r="G1599"/>
  <c r="G1601"/>
  <c r="G1605"/>
  <c r="G1606"/>
  <c r="G1611"/>
  <c r="G1612"/>
  <c r="G1616"/>
  <c r="G1617"/>
  <c r="G1607"/>
  <c r="G1620"/>
  <c r="G1621"/>
  <c r="G1624"/>
  <c r="G1625"/>
  <c r="G1628"/>
  <c r="G1629"/>
  <c r="G1632"/>
  <c r="G1633"/>
  <c r="G1637"/>
  <c r="G1638"/>
  <c r="G1642"/>
  <c r="G1643"/>
  <c r="G1646"/>
  <c r="G1647"/>
  <c r="G1650"/>
  <c r="G1651"/>
  <c r="G1654"/>
  <c r="G1656"/>
  <c r="G1658"/>
  <c r="G1660"/>
  <c r="G1662"/>
  <c r="G1664"/>
  <c r="G1665"/>
  <c r="G1668"/>
  <c r="G1669"/>
  <c r="G1672"/>
  <c r="G1673"/>
  <c r="G1676"/>
  <c r="G1677"/>
  <c r="G1680"/>
  <c r="G1681"/>
  <c r="G1684"/>
  <c r="G1685"/>
  <c r="G1688"/>
  <c r="G1689"/>
  <c r="G1692"/>
  <c r="G1693"/>
  <c r="G1699"/>
  <c r="G1700"/>
  <c r="G1703"/>
  <c r="G1704"/>
  <c r="G1709"/>
  <c r="G1710"/>
  <c r="G1713"/>
  <c r="G1714"/>
  <c r="G1717"/>
  <c r="G1718"/>
  <c r="G331"/>
  <c r="G332"/>
  <c r="G333"/>
  <c r="G334"/>
  <c r="G335"/>
  <c r="G336"/>
  <c r="G337"/>
  <c r="G338"/>
  <c r="G24"/>
  <c r="G25"/>
  <c r="G26"/>
  <c r="G27"/>
  <c r="G29"/>
  <c r="G30"/>
  <c r="G32"/>
  <c r="G33"/>
  <c r="G28"/>
  <c r="G31"/>
  <c r="G34"/>
  <c r="G35"/>
  <c r="G36"/>
  <c r="G37"/>
  <c r="G38"/>
  <c r="G39"/>
  <c r="G40"/>
  <c r="G41"/>
  <c r="G42"/>
  <c r="G43"/>
  <c r="G1722"/>
  <c r="G1723"/>
  <c r="G1726"/>
  <c r="G1727"/>
  <c r="G1730"/>
  <c r="G1731"/>
  <c r="G1734"/>
  <c r="G1735"/>
  <c r="G1740"/>
  <c r="G1742"/>
  <c r="G1744"/>
  <c r="G1746"/>
  <c r="G1747"/>
  <c r="G1750"/>
  <c r="G1751"/>
  <c r="G1754"/>
  <c r="G1755"/>
  <c r="G1760"/>
  <c r="G1761"/>
  <c r="G1765"/>
  <c r="G1766"/>
  <c r="G1756"/>
  <c r="G1767"/>
  <c r="G1771"/>
  <c r="G1772"/>
  <c r="G1775"/>
  <c r="G1776"/>
  <c r="G1779"/>
  <c r="G1780"/>
  <c r="G1783"/>
  <c r="G1784"/>
  <c r="G1787"/>
  <c r="G1788"/>
  <c r="G1792"/>
  <c r="G1793"/>
  <c r="G1796"/>
  <c r="G1797"/>
  <c r="G1800"/>
  <c r="G1801"/>
  <c r="G1805"/>
  <c r="G1807"/>
  <c r="G1809"/>
  <c r="G1813"/>
  <c r="G1814"/>
  <c r="G1815"/>
  <c r="G1822"/>
  <c r="G1823"/>
  <c r="G1826"/>
  <c r="G1827"/>
  <c r="G1830"/>
  <c r="G1831"/>
  <c r="G1834"/>
  <c r="G1835"/>
  <c r="G1840"/>
  <c r="G1841"/>
  <c r="G1844"/>
  <c r="G1845"/>
  <c r="G1848"/>
  <c r="G1849"/>
  <c r="G1854"/>
  <c r="G1858"/>
  <c r="G1859"/>
  <c r="G1866"/>
  <c r="G1867"/>
  <c r="G1870"/>
  <c r="G1871"/>
  <c r="G1874"/>
  <c r="G1875"/>
  <c r="G1878"/>
  <c r="G1879"/>
  <c r="G1884"/>
  <c r="G1885"/>
  <c r="G1891"/>
  <c r="G1895"/>
  <c r="G1896"/>
  <c r="G1899"/>
  <c r="G1900"/>
  <c r="G1903"/>
  <c r="G1904"/>
  <c r="G1907"/>
  <c r="G1908"/>
  <c r="G1911"/>
  <c r="G1912"/>
  <c r="G1915"/>
  <c r="G1916"/>
  <c r="G1919"/>
  <c r="G1920"/>
  <c r="G1923"/>
  <c r="G1924"/>
  <c r="G1927"/>
  <c r="G1929"/>
  <c r="G1931"/>
  <c r="G1935"/>
  <c r="G1936"/>
  <c r="G1939"/>
  <c r="G1940"/>
  <c r="G1943"/>
  <c r="G1944"/>
  <c r="G1947"/>
  <c r="G1948"/>
  <c r="G1951"/>
  <c r="G1952"/>
  <c r="G1955"/>
  <c r="G1956"/>
  <c r="G1961"/>
  <c r="G1962"/>
  <c r="G1969"/>
  <c r="G1970"/>
  <c r="G1979"/>
  <c r="G1980"/>
  <c r="G1988"/>
  <c r="G1989"/>
  <c r="G1981"/>
  <c r="G1990"/>
  <c r="G1994"/>
  <c r="G1995"/>
  <c r="G1996"/>
  <c r="G2003"/>
  <c r="G2004"/>
  <c r="G2008"/>
  <c r="G2009"/>
  <c r="G2012"/>
  <c r="G2013"/>
  <c r="G2016"/>
  <c r="G2017"/>
  <c r="G2025"/>
  <c r="G2026"/>
  <c r="G2031"/>
  <c r="G2034"/>
  <c r="G2036"/>
  <c r="G2040"/>
  <c r="G2041"/>
  <c r="G2044"/>
  <c r="G2045"/>
  <c r="G2048"/>
  <c r="G2049"/>
  <c r="G2052"/>
  <c r="G2053"/>
  <c r="G2056"/>
  <c r="G2057"/>
  <c r="G2060"/>
  <c r="G2061"/>
  <c r="G2064"/>
  <c r="G2065"/>
  <c r="G2068"/>
  <c r="G2069"/>
  <c r="G2073"/>
  <c r="G2074"/>
  <c r="G2077"/>
  <c r="G2078"/>
  <c r="G2083"/>
  <c r="G2084"/>
  <c r="G2087"/>
  <c r="G2088"/>
  <c r="G2093"/>
  <c r="G2094"/>
  <c r="G2098"/>
  <c r="G2099"/>
  <c r="G2089"/>
  <c r="G2100"/>
  <c r="G2104"/>
  <c r="G2105"/>
  <c r="G2106"/>
  <c r="G2113"/>
  <c r="G2114"/>
  <c r="G2118"/>
  <c r="G2119"/>
  <c r="G2123"/>
  <c r="G2124"/>
  <c r="G2127"/>
  <c r="G2128"/>
  <c r="G2136"/>
  <c r="G2139"/>
  <c r="G2141"/>
  <c r="G2146"/>
  <c r="G2147"/>
  <c r="G2150"/>
  <c r="G2151"/>
  <c r="G2154"/>
  <c r="G2155"/>
  <c r="G2158"/>
  <c r="G2159"/>
  <c r="G2162"/>
  <c r="G2163"/>
  <c r="G2166"/>
  <c r="G2167"/>
  <c r="G2170"/>
  <c r="G2171"/>
  <c r="G2183"/>
  <c r="G2184"/>
  <c r="G2188"/>
  <c r="G2189"/>
  <c r="G2194"/>
  <c r="G2195"/>
  <c r="G2200"/>
  <c r="G2201"/>
  <c r="G2175"/>
  <c r="G2179"/>
  <c r="G2190"/>
  <c r="G2196"/>
  <c r="G2202"/>
  <c r="G2206"/>
  <c r="G2210"/>
  <c r="G2213"/>
  <c r="G2215"/>
  <c r="G2219"/>
  <c r="G2223"/>
  <c r="G2224"/>
  <c r="G2227"/>
  <c r="G2228"/>
  <c r="G2232"/>
  <c r="G2233"/>
  <c r="G2237"/>
  <c r="G2238"/>
  <c r="G2239"/>
  <c r="G1228"/>
  <c r="G1229"/>
  <c r="G1232"/>
  <c r="G1233"/>
  <c r="G1234"/>
  <c r="G1237"/>
  <c r="G1238"/>
  <c r="G1241"/>
  <c r="G1242"/>
  <c r="G1243"/>
  <c r="G1246"/>
  <c r="G1247"/>
  <c r="G1250"/>
  <c r="G1251"/>
  <c r="G1254"/>
  <c r="G1255"/>
  <c r="G1258"/>
  <c r="G1259"/>
  <c r="G1262"/>
  <c r="G1263"/>
  <c r="G1266"/>
  <c r="G1267"/>
  <c r="G1270"/>
  <c r="G1271"/>
  <c r="G1274"/>
  <c r="G1275"/>
  <c r="G1278"/>
  <c r="G1279"/>
  <c r="G1281"/>
  <c r="G1283"/>
  <c r="G1285"/>
  <c r="G1287"/>
  <c r="G1289"/>
  <c r="G1290"/>
  <c r="G1291"/>
  <c r="G1294"/>
  <c r="G1295"/>
  <c r="G1296"/>
  <c r="G1297"/>
  <c r="G1300"/>
  <c r="G1301"/>
  <c r="G1304"/>
  <c r="G1305"/>
  <c r="G1308"/>
  <c r="G1309"/>
  <c r="G1310"/>
  <c r="G1311"/>
  <c r="G1314"/>
  <c r="G1315"/>
  <c r="G1318"/>
  <c r="G1319"/>
  <c r="G1322"/>
  <c r="G1323"/>
  <c r="G1326"/>
  <c r="G1327"/>
  <c r="G1330"/>
  <c r="G1331"/>
  <c r="G1334"/>
  <c r="G1335"/>
  <c r="G1339"/>
  <c r="G1340"/>
  <c r="G1345"/>
  <c r="G1346"/>
  <c r="G1350"/>
  <c r="G1351"/>
  <c r="G1355"/>
  <c r="G1356"/>
  <c r="G1341"/>
  <c r="G1347"/>
  <c r="G1352"/>
  <c r="G1359"/>
  <c r="G1360"/>
  <c r="G1361"/>
  <c r="G1362"/>
  <c r="G1365"/>
  <c r="G1366"/>
  <c r="G1367"/>
  <c r="G1368"/>
  <c r="G1371"/>
  <c r="G1372"/>
  <c r="G1373"/>
  <c r="G1374"/>
  <c r="G1377"/>
  <c r="G1378"/>
  <c r="G1381"/>
  <c r="G1382"/>
  <c r="G1383"/>
  <c r="G1384"/>
  <c r="G1387"/>
  <c r="G1388"/>
  <c r="G1391"/>
  <c r="G1392"/>
  <c r="G1394"/>
  <c r="G1396"/>
  <c r="G1398"/>
  <c r="G1400"/>
  <c r="G1402"/>
  <c r="G1403"/>
  <c r="G1407"/>
  <c r="G1408"/>
  <c r="G1413"/>
  <c r="G1414"/>
  <c r="G1409"/>
  <c r="G1415"/>
  <c r="G1418"/>
  <c r="G1419"/>
  <c r="G1422"/>
  <c r="G1423"/>
  <c r="G1426"/>
  <c r="G1427"/>
  <c r="G1430"/>
  <c r="G1431"/>
  <c r="G1434"/>
  <c r="G1435"/>
  <c r="G1437"/>
  <c r="G1439"/>
  <c r="G1441"/>
  <c r="G1443"/>
  <c r="G44"/>
  <c r="G45"/>
  <c r="G46"/>
  <c r="G47"/>
  <c r="G48"/>
  <c r="G49"/>
  <c r="G50"/>
  <c r="G51"/>
  <c r="G52"/>
  <c r="G339"/>
  <c r="G340"/>
  <c r="G341"/>
  <c r="G342"/>
  <c r="G343"/>
  <c r="G344"/>
  <c r="G346"/>
  <c r="G347"/>
  <c r="G348"/>
  <c r="G349"/>
  <c r="G345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1"/>
  <c r="G372"/>
  <c r="G374"/>
  <c r="G375"/>
  <c r="G377"/>
  <c r="G378"/>
  <c r="G380"/>
  <c r="G381"/>
  <c r="G383"/>
  <c r="G384"/>
  <c r="G370"/>
  <c r="G373"/>
  <c r="G376"/>
  <c r="G379"/>
  <c r="G382"/>
  <c r="G385"/>
  <c r="G386"/>
  <c r="G387"/>
  <c r="G389"/>
  <c r="G390"/>
  <c r="G391"/>
  <c r="G392"/>
  <c r="G394"/>
  <c r="G395"/>
  <c r="G396"/>
  <c r="G397"/>
  <c r="G398"/>
  <c r="G399"/>
  <c r="G388"/>
  <c r="G393"/>
  <c r="G400"/>
  <c r="G401"/>
  <c r="G402"/>
  <c r="G403"/>
  <c r="G1473"/>
  <c r="G1474"/>
  <c r="G1479"/>
  <c r="G1480"/>
  <c r="G1484"/>
  <c r="G1485"/>
  <c r="G1489"/>
  <c r="G1490"/>
  <c r="G1495"/>
  <c r="G1496"/>
  <c r="G1475"/>
  <c r="G1481"/>
  <c r="G1486"/>
  <c r="G1491"/>
  <c r="G1497"/>
  <c r="G1501"/>
  <c r="G1502"/>
  <c r="G1505"/>
  <c r="G1506"/>
  <c r="G1503"/>
  <c r="G1507"/>
  <c r="G1510"/>
  <c r="G1511"/>
  <c r="G1514"/>
  <c r="G1515"/>
  <c r="G1518"/>
  <c r="G1519"/>
  <c r="G1520"/>
  <c r="G1521"/>
  <c r="G1523"/>
  <c r="G1525"/>
  <c r="G1527"/>
  <c r="G1530"/>
  <c r="G1531"/>
  <c r="G1536"/>
  <c r="G1537"/>
  <c r="G1542"/>
  <c r="G1543"/>
  <c r="G1548"/>
  <c r="G1549"/>
  <c r="G1554"/>
  <c r="G1555"/>
  <c r="G1532"/>
  <c r="G1538"/>
  <c r="G1544"/>
  <c r="G1550"/>
  <c r="G1556"/>
  <c r="G1558"/>
  <c r="G1559"/>
  <c r="G1564"/>
  <c r="G1565"/>
  <c r="G1569"/>
  <c r="G1570"/>
  <c r="G1560"/>
  <c r="G1566"/>
  <c r="G1567"/>
  <c r="G1571"/>
  <c r="G1574"/>
  <c r="G1575"/>
  <c r="G1578"/>
  <c r="G1579"/>
  <c r="G1580"/>
  <c r="G1581"/>
  <c r="G1582"/>
  <c r="G1585"/>
  <c r="G1586"/>
  <c r="G1589"/>
  <c r="G1590"/>
  <c r="G1593"/>
  <c r="G1594"/>
  <c r="G1597"/>
  <c r="G1598"/>
  <c r="G1600"/>
  <c r="G1602"/>
  <c r="G1603"/>
  <c r="G1604"/>
  <c r="G1608"/>
  <c r="G1609"/>
  <c r="G1613"/>
  <c r="G1614"/>
  <c r="G1618"/>
  <c r="G1619"/>
  <c r="G1610"/>
  <c r="G1615"/>
  <c r="G1622"/>
  <c r="G1623"/>
  <c r="G1626"/>
  <c r="G1627"/>
  <c r="G1630"/>
  <c r="G1631"/>
  <c r="G1634"/>
  <c r="G1635"/>
  <c r="G1639"/>
  <c r="G1640"/>
  <c r="G1644"/>
  <c r="G1645"/>
  <c r="G1648"/>
  <c r="G1649"/>
  <c r="G1652"/>
  <c r="G1653"/>
  <c r="G1636"/>
  <c r="G1641"/>
  <c r="G1655"/>
  <c r="G1657"/>
  <c r="G1659"/>
  <c r="G1661"/>
  <c r="G1663"/>
  <c r="G1666"/>
  <c r="G1667"/>
  <c r="G1670"/>
  <c r="G1671"/>
  <c r="G1674"/>
  <c r="G1675"/>
  <c r="G1678"/>
  <c r="G1679"/>
  <c r="G1682"/>
  <c r="G1683"/>
  <c r="G1686"/>
  <c r="G1687"/>
  <c r="G1690"/>
  <c r="G1691"/>
  <c r="G1694"/>
  <c r="G1695"/>
  <c r="G1696"/>
  <c r="G1697"/>
  <c r="G1698"/>
  <c r="G1701"/>
  <c r="G1702"/>
  <c r="G1705"/>
  <c r="G1706"/>
  <c r="G1707"/>
  <c r="G1708"/>
  <c r="G1711"/>
  <c r="G1712"/>
  <c r="G1715"/>
  <c r="G1716"/>
  <c r="G1719"/>
  <c r="G1720"/>
  <c r="G1721"/>
  <c r="G1724"/>
  <c r="G1725"/>
  <c r="G1728"/>
  <c r="G1729"/>
  <c r="G1732"/>
  <c r="G1733"/>
  <c r="G1736"/>
  <c r="G1737"/>
  <c r="G1738"/>
  <c r="G1739"/>
  <c r="G1741"/>
  <c r="G1743"/>
  <c r="G1745"/>
  <c r="G1748"/>
  <c r="G1749"/>
  <c r="G1752"/>
  <c r="G1753"/>
  <c r="G1757"/>
  <c r="G1758"/>
  <c r="G1762"/>
  <c r="G1763"/>
  <c r="G1768"/>
  <c r="G1769"/>
  <c r="G1759"/>
  <c r="G1764"/>
  <c r="G1770"/>
  <c r="G1773"/>
  <c r="G1774"/>
  <c r="G1777"/>
  <c r="G1778"/>
  <c r="G1781"/>
  <c r="G1782"/>
  <c r="G1785"/>
  <c r="G1786"/>
  <c r="G1789"/>
  <c r="G1790"/>
  <c r="G1794"/>
  <c r="G1795"/>
  <c r="G1798"/>
  <c r="G1799"/>
  <c r="G1802"/>
  <c r="G1803"/>
  <c r="G1791"/>
  <c r="G1804"/>
  <c r="G1806"/>
  <c r="G1808"/>
  <c r="G1810"/>
  <c r="G1811"/>
  <c r="G1816"/>
  <c r="G1817"/>
  <c r="G1812"/>
  <c r="G1818"/>
  <c r="G1819"/>
  <c r="G1820"/>
  <c r="G1821"/>
  <c r="G1824"/>
  <c r="G1825"/>
  <c r="G1828"/>
  <c r="G1829"/>
  <c r="G1832"/>
  <c r="G1833"/>
  <c r="G1836"/>
  <c r="G1837"/>
  <c r="G1838"/>
  <c r="G1839"/>
  <c r="G1842"/>
  <c r="G1843"/>
  <c r="G1846"/>
  <c r="G1847"/>
  <c r="G1850"/>
  <c r="G1851"/>
  <c r="G1852"/>
  <c r="G1853"/>
  <c r="G1855"/>
  <c r="G1856"/>
  <c r="G1857"/>
  <c r="G1860"/>
  <c r="G1861"/>
  <c r="G1863"/>
  <c r="G1864"/>
  <c r="G1862"/>
  <c r="G1865"/>
  <c r="G1868"/>
  <c r="G1869"/>
  <c r="G1872"/>
  <c r="G1873"/>
  <c r="G1876"/>
  <c r="G1877"/>
  <c r="G1880"/>
  <c r="G1881"/>
  <c r="G1882"/>
  <c r="G1883"/>
  <c r="G1886"/>
  <c r="G1887"/>
  <c r="G1888"/>
  <c r="G1889"/>
  <c r="G1890"/>
  <c r="G1892"/>
  <c r="G1893"/>
  <c r="G1894"/>
  <c r="G1897"/>
  <c r="G1898"/>
  <c r="G1901"/>
  <c r="G1902"/>
  <c r="G1905"/>
  <c r="G1906"/>
  <c r="G1909"/>
  <c r="G1910"/>
  <c r="G1913"/>
  <c r="G1914"/>
  <c r="G1917"/>
  <c r="G1918"/>
  <c r="G1921"/>
  <c r="G1922"/>
  <c r="G1925"/>
  <c r="G1926"/>
  <c r="G1928"/>
  <c r="G1930"/>
  <c r="G1932"/>
  <c r="G1933"/>
  <c r="G1934"/>
  <c r="G1937"/>
  <c r="G1938"/>
  <c r="G1941"/>
  <c r="G1942"/>
  <c r="G1945"/>
  <c r="G1946"/>
  <c r="G1949"/>
  <c r="G1950"/>
  <c r="G1953"/>
  <c r="G1954"/>
  <c r="G1957"/>
  <c r="G1958"/>
  <c r="G1959"/>
  <c r="G1960"/>
  <c r="G1963"/>
  <c r="G1964"/>
  <c r="G1965"/>
  <c r="G1966"/>
  <c r="G1967"/>
  <c r="G1968"/>
  <c r="G1971"/>
  <c r="G1972"/>
  <c r="G1973"/>
  <c r="G1974"/>
  <c r="G1975"/>
  <c r="G1976"/>
  <c r="G1977"/>
  <c r="G1978"/>
  <c r="G1982"/>
  <c r="G1983"/>
  <c r="G1985"/>
  <c r="G1986"/>
  <c r="G1991"/>
  <c r="G1992"/>
  <c r="G1984"/>
  <c r="G1987"/>
  <c r="G1993"/>
  <c r="G1997"/>
  <c r="G1998"/>
  <c r="G2000"/>
  <c r="G2001"/>
  <c r="G1999"/>
  <c r="G2002"/>
  <c r="G2005"/>
  <c r="G2006"/>
  <c r="G2007"/>
  <c r="G2010"/>
  <c r="G2011"/>
  <c r="G2014"/>
  <c r="G2015"/>
  <c r="G2018"/>
  <c r="G2019"/>
  <c r="G2020"/>
  <c r="G2021"/>
  <c r="G2022"/>
  <c r="G2023"/>
  <c r="G2027"/>
  <c r="G2028"/>
  <c r="G2029"/>
  <c r="G2030"/>
  <c r="G2024"/>
  <c r="G2032"/>
  <c r="G2033"/>
  <c r="G2035"/>
  <c r="G2037"/>
  <c r="G2038"/>
  <c r="G2039"/>
  <c r="G2042"/>
  <c r="G2043"/>
  <c r="G2046"/>
  <c r="G2047"/>
  <c r="G2050"/>
  <c r="G2051"/>
  <c r="G2054"/>
  <c r="G2055"/>
  <c r="G2058"/>
  <c r="G2059"/>
  <c r="G2062"/>
  <c r="G2063"/>
  <c r="G2066"/>
  <c r="G2067"/>
  <c r="G2070"/>
  <c r="G2071"/>
  <c r="G2072"/>
  <c r="G2075"/>
  <c r="G2076"/>
  <c r="G2079"/>
  <c r="G2080"/>
  <c r="G2081"/>
  <c r="G2082"/>
  <c r="G2085"/>
  <c r="G2086"/>
  <c r="G2090"/>
  <c r="G2091"/>
  <c r="G2095"/>
  <c r="G2096"/>
  <c r="G2101"/>
  <c r="G2102"/>
  <c r="G2092"/>
  <c r="G2097"/>
  <c r="G2103"/>
  <c r="G2107"/>
  <c r="G2108"/>
  <c r="G2110"/>
  <c r="G2111"/>
  <c r="G2109"/>
  <c r="G2112"/>
  <c r="G2115"/>
  <c r="G2116"/>
  <c r="G2120"/>
  <c r="G2121"/>
  <c r="G2117"/>
  <c r="G2122"/>
  <c r="G2125"/>
  <c r="G2126"/>
  <c r="G2129"/>
  <c r="G2130"/>
  <c r="G2132"/>
  <c r="G2133"/>
  <c r="G2131"/>
  <c r="G2134"/>
  <c r="G2135"/>
  <c r="G2137"/>
  <c r="G2138"/>
  <c r="G2140"/>
  <c r="G2142"/>
  <c r="G2143"/>
  <c r="G2144"/>
  <c r="G2145"/>
  <c r="G2148"/>
  <c r="G2149"/>
  <c r="G2152"/>
  <c r="G2153"/>
  <c r="G2156"/>
  <c r="G2157"/>
  <c r="G2160"/>
  <c r="G2161"/>
  <c r="G2164"/>
  <c r="G2165"/>
  <c r="G2168"/>
  <c r="G2169"/>
  <c r="G2172"/>
  <c r="G2173"/>
  <c r="G2174"/>
  <c r="G2176"/>
  <c r="G2177"/>
  <c r="G2180"/>
  <c r="G2181"/>
  <c r="G2185"/>
  <c r="G2186"/>
  <c r="G2191"/>
  <c r="G2192"/>
  <c r="G2197"/>
  <c r="G2198"/>
  <c r="G2203"/>
  <c r="G2204"/>
  <c r="G2178"/>
  <c r="G2182"/>
  <c r="G2187"/>
  <c r="G2193"/>
  <c r="G2199"/>
  <c r="G2205"/>
  <c r="G2207"/>
  <c r="G2208"/>
  <c r="G2216"/>
  <c r="G2217"/>
  <c r="G2220"/>
  <c r="G2221"/>
  <c r="G2209"/>
  <c r="G2211"/>
  <c r="G2212"/>
  <c r="G2214"/>
  <c r="G2218"/>
  <c r="G2222"/>
  <c r="G2225"/>
  <c r="G2226"/>
  <c r="G2229"/>
  <c r="G2230"/>
  <c r="G2234"/>
  <c r="G2235"/>
  <c r="G2231"/>
  <c r="G2236"/>
  <c r="G2240"/>
  <c r="G2241"/>
  <c r="G2242"/>
  <c r="G404"/>
  <c r="K120" i="1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2"/>
  <c r="K3"/>
  <c r="K4"/>
  <c r="K5"/>
  <c r="K6"/>
  <c r="K7"/>
  <c r="K8"/>
  <c r="K9"/>
  <c r="K10"/>
  <c r="K11"/>
  <c r="K12"/>
  <c r="K13"/>
  <c r="K14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86"/>
  <c r="K87"/>
  <c r="K88"/>
  <c r="K89"/>
  <c r="K90"/>
  <c r="K91"/>
  <c r="K92"/>
  <c r="K93"/>
  <c r="K94"/>
  <c r="K95"/>
  <c r="K96"/>
  <c r="K97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119"/>
  <c r="L4" i="12"/>
  <c r="M4"/>
  <c r="N4"/>
  <c r="O4"/>
  <c r="P4"/>
  <c r="Q4"/>
  <c r="R4"/>
  <c r="S4"/>
  <c r="T4"/>
  <c r="U4"/>
  <c r="V4"/>
  <c r="Z4"/>
  <c r="AA4"/>
  <c r="AB4"/>
  <c r="AC4"/>
  <c r="AD4"/>
  <c r="AE4"/>
  <c r="L5"/>
  <c r="M5"/>
  <c r="N5"/>
  <c r="O5"/>
  <c r="P5"/>
  <c r="Q5"/>
  <c r="R5"/>
  <c r="S5"/>
  <c r="T5"/>
  <c r="U5"/>
  <c r="V5"/>
  <c r="Z5"/>
  <c r="AA5"/>
  <c r="AB5"/>
  <c r="AC5"/>
  <c r="AD5"/>
  <c r="AE5"/>
  <c r="L6"/>
  <c r="M6"/>
  <c r="N6"/>
  <c r="O6"/>
  <c r="P6"/>
  <c r="Q6"/>
  <c r="R6"/>
  <c r="S6"/>
  <c r="T6"/>
  <c r="U6"/>
  <c r="V6"/>
  <c r="Z6"/>
  <c r="AA6"/>
  <c r="AB6"/>
  <c r="AC6"/>
  <c r="AD6"/>
  <c r="AE6"/>
  <c r="L7"/>
  <c r="M7"/>
  <c r="N7"/>
  <c r="O7"/>
  <c r="P7"/>
  <c r="Q7"/>
  <c r="R7"/>
  <c r="S7"/>
  <c r="T7"/>
  <c r="U7"/>
  <c r="V7"/>
  <c r="Z7"/>
  <c r="AA7"/>
  <c r="AB7"/>
  <c r="AC7"/>
  <c r="AD7"/>
  <c r="AE7"/>
  <c r="L123"/>
  <c r="M123"/>
  <c r="N123"/>
  <c r="O123"/>
  <c r="P123"/>
  <c r="Q123"/>
  <c r="R123"/>
  <c r="S123"/>
  <c r="T123"/>
  <c r="U123"/>
  <c r="V123"/>
  <c r="Z123"/>
  <c r="AA123"/>
  <c r="AB123"/>
  <c r="AC123"/>
  <c r="AD123"/>
  <c r="AE123"/>
  <c r="L8"/>
  <c r="M8"/>
  <c r="N8"/>
  <c r="O8"/>
  <c r="P8"/>
  <c r="Q8"/>
  <c r="R8"/>
  <c r="S8"/>
  <c r="T8"/>
  <c r="U8"/>
  <c r="V8"/>
  <c r="Z8"/>
  <c r="AA8"/>
  <c r="AB8"/>
  <c r="AC8"/>
  <c r="AD8"/>
  <c r="AE8"/>
  <c r="L9"/>
  <c r="M9"/>
  <c r="N9"/>
  <c r="O9"/>
  <c r="P9"/>
  <c r="Q9"/>
  <c r="R9"/>
  <c r="S9"/>
  <c r="T9"/>
  <c r="U9"/>
  <c r="V9"/>
  <c r="Z9"/>
  <c r="AA9"/>
  <c r="AB9"/>
  <c r="AC9"/>
  <c r="AD9"/>
  <c r="AE9"/>
  <c r="L124"/>
  <c r="M124"/>
  <c r="N124"/>
  <c r="O124"/>
  <c r="P124"/>
  <c r="Q124"/>
  <c r="R124"/>
  <c r="S124"/>
  <c r="T124"/>
  <c r="U124"/>
  <c r="V124"/>
  <c r="Z124"/>
  <c r="AA124"/>
  <c r="AB124"/>
  <c r="AC124"/>
  <c r="AD124"/>
  <c r="AE124"/>
  <c r="L10"/>
  <c r="M10"/>
  <c r="N10"/>
  <c r="O10"/>
  <c r="P10"/>
  <c r="Q10"/>
  <c r="R10"/>
  <c r="S10"/>
  <c r="T10"/>
  <c r="U10"/>
  <c r="V10"/>
  <c r="Z10"/>
  <c r="AA10"/>
  <c r="AB10"/>
  <c r="AC10"/>
  <c r="AD10"/>
  <c r="AE10"/>
  <c r="L125"/>
  <c r="M125"/>
  <c r="N125"/>
  <c r="O125"/>
  <c r="P125"/>
  <c r="Q125"/>
  <c r="R125"/>
  <c r="S125"/>
  <c r="T125"/>
  <c r="U125"/>
  <c r="V125"/>
  <c r="Z125"/>
  <c r="AA125"/>
  <c r="AB125"/>
  <c r="AC125"/>
  <c r="AD125"/>
  <c r="AE125"/>
  <c r="L11"/>
  <c r="M11"/>
  <c r="N11"/>
  <c r="O11"/>
  <c r="P11"/>
  <c r="Q11"/>
  <c r="R11"/>
  <c r="S11"/>
  <c r="T11"/>
  <c r="U11"/>
  <c r="V11"/>
  <c r="Z11"/>
  <c r="AA11"/>
  <c r="AB11"/>
  <c r="AC11"/>
  <c r="AD11"/>
  <c r="AE11"/>
  <c r="L126"/>
  <c r="M126"/>
  <c r="N126"/>
  <c r="O126"/>
  <c r="P126"/>
  <c r="Q126"/>
  <c r="R126"/>
  <c r="S126"/>
  <c r="T126"/>
  <c r="U126"/>
  <c r="V126"/>
  <c r="Z126"/>
  <c r="AA126"/>
  <c r="AB126"/>
  <c r="AC126"/>
  <c r="AD126"/>
  <c r="AE126"/>
  <c r="L12"/>
  <c r="M12"/>
  <c r="N12"/>
  <c r="O12"/>
  <c r="P12"/>
  <c r="Q12"/>
  <c r="R12"/>
  <c r="S12"/>
  <c r="T12"/>
  <c r="U12"/>
  <c r="V12"/>
  <c r="Z12"/>
  <c r="AA12"/>
  <c r="AB12"/>
  <c r="AC12"/>
  <c r="AD12"/>
  <c r="AE12"/>
  <c r="L127"/>
  <c r="M127"/>
  <c r="N127"/>
  <c r="O127"/>
  <c r="P127"/>
  <c r="Q127"/>
  <c r="R127"/>
  <c r="S127"/>
  <c r="T127"/>
  <c r="U127"/>
  <c r="V127"/>
  <c r="Z127"/>
  <c r="AA127"/>
  <c r="AB127"/>
  <c r="AC127"/>
  <c r="AD127"/>
  <c r="AE127"/>
  <c r="L13"/>
  <c r="M13"/>
  <c r="N13"/>
  <c r="O13"/>
  <c r="P13"/>
  <c r="Q13"/>
  <c r="R13"/>
  <c r="S13"/>
  <c r="T13"/>
  <c r="U13"/>
  <c r="V13"/>
  <c r="Z13"/>
  <c r="AA13"/>
  <c r="AB13"/>
  <c r="AC13"/>
  <c r="AD13"/>
  <c r="AE13"/>
  <c r="L128"/>
  <c r="M128"/>
  <c r="N128"/>
  <c r="O128"/>
  <c r="P128"/>
  <c r="Q128"/>
  <c r="R128"/>
  <c r="S128"/>
  <c r="T128"/>
  <c r="U128"/>
  <c r="V128"/>
  <c r="Z128"/>
  <c r="AA128"/>
  <c r="AB128"/>
  <c r="AC128"/>
  <c r="AD128"/>
  <c r="AE128"/>
  <c r="L14"/>
  <c r="M14"/>
  <c r="N14"/>
  <c r="O14"/>
  <c r="P14"/>
  <c r="Q14"/>
  <c r="R14"/>
  <c r="S14"/>
  <c r="T14"/>
  <c r="U14"/>
  <c r="V14"/>
  <c r="Z14"/>
  <c r="AA14"/>
  <c r="AB14"/>
  <c r="AC14"/>
  <c r="AD14"/>
  <c r="AE14"/>
  <c r="L129"/>
  <c r="M129"/>
  <c r="N129"/>
  <c r="O129"/>
  <c r="P129"/>
  <c r="Q129"/>
  <c r="R129"/>
  <c r="S129"/>
  <c r="T129"/>
  <c r="U129"/>
  <c r="V129"/>
  <c r="Z129"/>
  <c r="AA129"/>
  <c r="AB129"/>
  <c r="AC129"/>
  <c r="AD129"/>
  <c r="AE129"/>
  <c r="L15"/>
  <c r="M15"/>
  <c r="N15"/>
  <c r="O15"/>
  <c r="P15"/>
  <c r="Q15"/>
  <c r="R15"/>
  <c r="S15"/>
  <c r="T15"/>
  <c r="U15"/>
  <c r="V15"/>
  <c r="Z15"/>
  <c r="AA15"/>
  <c r="AB15"/>
  <c r="AC15"/>
  <c r="AD15"/>
  <c r="AE15"/>
  <c r="L16"/>
  <c r="M16"/>
  <c r="N16"/>
  <c r="O16"/>
  <c r="P16"/>
  <c r="Q16"/>
  <c r="R16"/>
  <c r="S16"/>
  <c r="T16"/>
  <c r="U16"/>
  <c r="V16"/>
  <c r="Z16"/>
  <c r="AA16"/>
  <c r="AB16"/>
  <c r="AC16"/>
  <c r="AD16"/>
  <c r="AE16"/>
  <c r="L17"/>
  <c r="M17"/>
  <c r="N17"/>
  <c r="O17"/>
  <c r="P17"/>
  <c r="Q17"/>
  <c r="R17"/>
  <c r="S17"/>
  <c r="T17"/>
  <c r="U17"/>
  <c r="V17"/>
  <c r="Z17"/>
  <c r="AA17"/>
  <c r="AB17"/>
  <c r="AC17"/>
  <c r="AD17"/>
  <c r="AE17"/>
  <c r="L18"/>
  <c r="M18"/>
  <c r="N18"/>
  <c r="O18"/>
  <c r="P18"/>
  <c r="Q18"/>
  <c r="R18"/>
  <c r="S18"/>
  <c r="T18"/>
  <c r="U18"/>
  <c r="V18"/>
  <c r="Z18"/>
  <c r="AA18"/>
  <c r="AB18"/>
  <c r="AC18"/>
  <c r="AD18"/>
  <c r="AE18"/>
  <c r="L19"/>
  <c r="M19"/>
  <c r="N19"/>
  <c r="O19"/>
  <c r="P19"/>
  <c r="Q19"/>
  <c r="R19"/>
  <c r="S19"/>
  <c r="T19"/>
  <c r="U19"/>
  <c r="V19"/>
  <c r="Z19"/>
  <c r="AA19"/>
  <c r="AB19"/>
  <c r="AC19"/>
  <c r="AD19"/>
  <c r="AE19"/>
  <c r="L20"/>
  <c r="M20"/>
  <c r="N20"/>
  <c r="O20"/>
  <c r="P20"/>
  <c r="Q20"/>
  <c r="R20"/>
  <c r="S20"/>
  <c r="T20"/>
  <c r="U20"/>
  <c r="V20"/>
  <c r="Z20"/>
  <c r="AA20"/>
  <c r="AB20"/>
  <c r="AC20"/>
  <c r="AD20"/>
  <c r="AE20"/>
  <c r="L130"/>
  <c r="M130"/>
  <c r="N130"/>
  <c r="O130"/>
  <c r="P130"/>
  <c r="Q130"/>
  <c r="R130"/>
  <c r="S130"/>
  <c r="T130"/>
  <c r="U130"/>
  <c r="V130"/>
  <c r="Z130"/>
  <c r="AA130"/>
  <c r="AB130"/>
  <c r="AC130"/>
  <c r="AD130"/>
  <c r="AE130"/>
  <c r="L21"/>
  <c r="M21"/>
  <c r="N21"/>
  <c r="O21"/>
  <c r="P21"/>
  <c r="Q21"/>
  <c r="R21"/>
  <c r="S21"/>
  <c r="T21"/>
  <c r="U21"/>
  <c r="V21"/>
  <c r="Z21"/>
  <c r="AA21"/>
  <c r="AB21"/>
  <c r="AC21"/>
  <c r="AD21"/>
  <c r="AE21"/>
  <c r="L22"/>
  <c r="M22"/>
  <c r="N22"/>
  <c r="O22"/>
  <c r="P22"/>
  <c r="Q22"/>
  <c r="R22"/>
  <c r="S22"/>
  <c r="T22"/>
  <c r="U22"/>
  <c r="V22"/>
  <c r="Z22"/>
  <c r="AA22"/>
  <c r="AB22"/>
  <c r="AC22"/>
  <c r="AD22"/>
  <c r="AE22"/>
  <c r="L131"/>
  <c r="M131"/>
  <c r="N131"/>
  <c r="O131"/>
  <c r="P131"/>
  <c r="Q131"/>
  <c r="R131"/>
  <c r="S131"/>
  <c r="T131"/>
  <c r="U131"/>
  <c r="V131"/>
  <c r="Z131"/>
  <c r="AA131"/>
  <c r="AB131"/>
  <c r="AC131"/>
  <c r="AD131"/>
  <c r="AE131"/>
  <c r="L23"/>
  <c r="M23"/>
  <c r="N23"/>
  <c r="O23"/>
  <c r="P23"/>
  <c r="Q23"/>
  <c r="R23"/>
  <c r="S23"/>
  <c r="T23"/>
  <c r="U23"/>
  <c r="V23"/>
  <c r="Z23"/>
  <c r="AA23"/>
  <c r="AB23"/>
  <c r="AC23"/>
  <c r="AD23"/>
  <c r="AE23"/>
  <c r="L24"/>
  <c r="M24"/>
  <c r="N24"/>
  <c r="O24"/>
  <c r="P24"/>
  <c r="Q24"/>
  <c r="R24"/>
  <c r="S24"/>
  <c r="T24"/>
  <c r="U24"/>
  <c r="V24"/>
  <c r="Z24"/>
  <c r="AA24"/>
  <c r="AB24"/>
  <c r="AC24"/>
  <c r="AD24"/>
  <c r="AE24"/>
  <c r="L132"/>
  <c r="M132"/>
  <c r="N132"/>
  <c r="O132"/>
  <c r="P132"/>
  <c r="Q132"/>
  <c r="R132"/>
  <c r="S132"/>
  <c r="T132"/>
  <c r="U132"/>
  <c r="V132"/>
  <c r="Z132"/>
  <c r="AA132"/>
  <c r="AB132"/>
  <c r="AC132"/>
  <c r="AD132"/>
  <c r="AE132"/>
  <c r="L25"/>
  <c r="M25"/>
  <c r="N25"/>
  <c r="O25"/>
  <c r="P25"/>
  <c r="Q25"/>
  <c r="R25"/>
  <c r="S25"/>
  <c r="T25"/>
  <c r="U25"/>
  <c r="V25"/>
  <c r="Z25"/>
  <c r="AA25"/>
  <c r="AB25"/>
  <c r="AC25"/>
  <c r="AD25"/>
  <c r="AE25"/>
  <c r="L133"/>
  <c r="M133"/>
  <c r="N133"/>
  <c r="O133"/>
  <c r="P133"/>
  <c r="Q133"/>
  <c r="R133"/>
  <c r="S133"/>
  <c r="T133"/>
  <c r="U133"/>
  <c r="V133"/>
  <c r="Z133"/>
  <c r="AA133"/>
  <c r="AB133"/>
  <c r="AC133"/>
  <c r="AD133"/>
  <c r="AE133"/>
  <c r="L26"/>
  <c r="M26"/>
  <c r="N26"/>
  <c r="O26"/>
  <c r="P26"/>
  <c r="Q26"/>
  <c r="R26"/>
  <c r="S26"/>
  <c r="T26"/>
  <c r="U26"/>
  <c r="V26"/>
  <c r="Z26"/>
  <c r="AA26"/>
  <c r="AB26"/>
  <c r="AC26"/>
  <c r="AD26"/>
  <c r="AE26"/>
  <c r="L134"/>
  <c r="M134"/>
  <c r="N134"/>
  <c r="O134"/>
  <c r="P134"/>
  <c r="Q134"/>
  <c r="R134"/>
  <c r="S134"/>
  <c r="T134"/>
  <c r="U134"/>
  <c r="V134"/>
  <c r="Z134"/>
  <c r="AA134"/>
  <c r="AB134"/>
  <c r="AC134"/>
  <c r="AD134"/>
  <c r="AE134"/>
  <c r="L27"/>
  <c r="M27"/>
  <c r="N27"/>
  <c r="O27"/>
  <c r="P27"/>
  <c r="Q27"/>
  <c r="R27"/>
  <c r="S27"/>
  <c r="T27"/>
  <c r="U27"/>
  <c r="V27"/>
  <c r="Z27"/>
  <c r="AA27"/>
  <c r="AB27"/>
  <c r="AC27"/>
  <c r="AD27"/>
  <c r="AE27"/>
  <c r="L135"/>
  <c r="M135"/>
  <c r="N135"/>
  <c r="O135"/>
  <c r="P135"/>
  <c r="Q135"/>
  <c r="R135"/>
  <c r="S135"/>
  <c r="T135"/>
  <c r="U135"/>
  <c r="V135"/>
  <c r="Z135"/>
  <c r="AA135"/>
  <c r="AB135"/>
  <c r="AC135"/>
  <c r="AD135"/>
  <c r="AE135"/>
  <c r="L28"/>
  <c r="M28"/>
  <c r="N28"/>
  <c r="O28"/>
  <c r="P28"/>
  <c r="Q28"/>
  <c r="R28"/>
  <c r="S28"/>
  <c r="T28"/>
  <c r="U28"/>
  <c r="V28"/>
  <c r="Z28"/>
  <c r="AA28"/>
  <c r="AB28"/>
  <c r="AC28"/>
  <c r="AD28"/>
  <c r="AE28"/>
  <c r="L136"/>
  <c r="M136"/>
  <c r="N136"/>
  <c r="O136"/>
  <c r="P136"/>
  <c r="Q136"/>
  <c r="R136"/>
  <c r="S136"/>
  <c r="T136"/>
  <c r="U136"/>
  <c r="V136"/>
  <c r="Z136"/>
  <c r="AA136"/>
  <c r="AB136"/>
  <c r="AC136"/>
  <c r="AD136"/>
  <c r="AE136"/>
  <c r="L29"/>
  <c r="M29"/>
  <c r="N29"/>
  <c r="O29"/>
  <c r="P29"/>
  <c r="Q29"/>
  <c r="R29"/>
  <c r="S29"/>
  <c r="T29"/>
  <c r="U29"/>
  <c r="V29"/>
  <c r="Z29"/>
  <c r="AA29"/>
  <c r="AB29"/>
  <c r="AC29"/>
  <c r="AD29"/>
  <c r="AE29"/>
  <c r="L137"/>
  <c r="M137"/>
  <c r="N137"/>
  <c r="O137"/>
  <c r="P137"/>
  <c r="Q137"/>
  <c r="R137"/>
  <c r="S137"/>
  <c r="T137"/>
  <c r="U137"/>
  <c r="V137"/>
  <c r="Z137"/>
  <c r="AA137"/>
  <c r="AB137"/>
  <c r="AC137"/>
  <c r="AD137"/>
  <c r="AE137"/>
  <c r="L30"/>
  <c r="M30"/>
  <c r="N30"/>
  <c r="O30"/>
  <c r="P30"/>
  <c r="Q30"/>
  <c r="R30"/>
  <c r="S30"/>
  <c r="T30"/>
  <c r="U30"/>
  <c r="V30"/>
  <c r="Z30"/>
  <c r="AA30"/>
  <c r="AB30"/>
  <c r="AC30"/>
  <c r="AD30"/>
  <c r="AE30"/>
  <c r="L138"/>
  <c r="M138"/>
  <c r="N138"/>
  <c r="O138"/>
  <c r="P138"/>
  <c r="Q138"/>
  <c r="R138"/>
  <c r="S138"/>
  <c r="T138"/>
  <c r="U138"/>
  <c r="V138"/>
  <c r="Z138"/>
  <c r="AA138"/>
  <c r="AB138"/>
  <c r="AC138"/>
  <c r="AD138"/>
  <c r="AE138"/>
  <c r="L31"/>
  <c r="M31"/>
  <c r="N31"/>
  <c r="O31"/>
  <c r="P31"/>
  <c r="Q31"/>
  <c r="R31"/>
  <c r="S31"/>
  <c r="T31"/>
  <c r="U31"/>
  <c r="V31"/>
  <c r="Z31"/>
  <c r="AA31"/>
  <c r="AB31"/>
  <c r="AC31"/>
  <c r="AD31"/>
  <c r="AE31"/>
  <c r="L139"/>
  <c r="M139"/>
  <c r="N139"/>
  <c r="O139"/>
  <c r="P139"/>
  <c r="Q139"/>
  <c r="R139"/>
  <c r="S139"/>
  <c r="T139"/>
  <c r="U139"/>
  <c r="V139"/>
  <c r="Z139"/>
  <c r="AA139"/>
  <c r="AB139"/>
  <c r="AC139"/>
  <c r="AD139"/>
  <c r="AE139"/>
  <c r="L32"/>
  <c r="M32"/>
  <c r="N32"/>
  <c r="O32"/>
  <c r="P32"/>
  <c r="Q32"/>
  <c r="R32"/>
  <c r="S32"/>
  <c r="T32"/>
  <c r="U32"/>
  <c r="V32"/>
  <c r="Z32"/>
  <c r="AA32"/>
  <c r="AB32"/>
  <c r="AC32"/>
  <c r="AD32"/>
  <c r="AE32"/>
  <c r="L140"/>
  <c r="M140"/>
  <c r="N140"/>
  <c r="O140"/>
  <c r="P140"/>
  <c r="Q140"/>
  <c r="R140"/>
  <c r="S140"/>
  <c r="T140"/>
  <c r="U140"/>
  <c r="V140"/>
  <c r="Z140"/>
  <c r="AA140"/>
  <c r="AB140"/>
  <c r="AC140"/>
  <c r="AD140"/>
  <c r="AE140"/>
  <c r="L33"/>
  <c r="M33"/>
  <c r="N33"/>
  <c r="O33"/>
  <c r="P33"/>
  <c r="Q33"/>
  <c r="R33"/>
  <c r="S33"/>
  <c r="T33"/>
  <c r="U33"/>
  <c r="V33"/>
  <c r="Z33"/>
  <c r="AA33"/>
  <c r="AB33"/>
  <c r="AC33"/>
  <c r="AD33"/>
  <c r="AE33"/>
  <c r="L34"/>
  <c r="M34"/>
  <c r="N34"/>
  <c r="O34"/>
  <c r="P34"/>
  <c r="Q34"/>
  <c r="R34"/>
  <c r="S34"/>
  <c r="T34"/>
  <c r="U34"/>
  <c r="V34"/>
  <c r="Z34"/>
  <c r="AA34"/>
  <c r="AB34"/>
  <c r="AC34"/>
  <c r="AD34"/>
  <c r="AE34"/>
  <c r="L35"/>
  <c r="M35"/>
  <c r="N35"/>
  <c r="O35"/>
  <c r="P35"/>
  <c r="Q35"/>
  <c r="R35"/>
  <c r="S35"/>
  <c r="T35"/>
  <c r="U35"/>
  <c r="V35"/>
  <c r="Z35"/>
  <c r="AA35"/>
  <c r="AB35"/>
  <c r="AC35"/>
  <c r="AD35"/>
  <c r="AE35"/>
  <c r="L141"/>
  <c r="M141"/>
  <c r="N141"/>
  <c r="O141"/>
  <c r="P141"/>
  <c r="Q141"/>
  <c r="R141"/>
  <c r="S141"/>
  <c r="T141"/>
  <c r="U141"/>
  <c r="V141"/>
  <c r="Z141"/>
  <c r="AA141"/>
  <c r="AB141"/>
  <c r="AC141"/>
  <c r="AD141"/>
  <c r="AE141"/>
  <c r="L36"/>
  <c r="M36"/>
  <c r="N36"/>
  <c r="O36"/>
  <c r="P36"/>
  <c r="Q36"/>
  <c r="R36"/>
  <c r="S36"/>
  <c r="T36"/>
  <c r="U36"/>
  <c r="V36"/>
  <c r="Z36"/>
  <c r="AA36"/>
  <c r="AB36"/>
  <c r="AC36"/>
  <c r="AD36"/>
  <c r="AE36"/>
  <c r="L142"/>
  <c r="M142"/>
  <c r="N142"/>
  <c r="O142"/>
  <c r="P142"/>
  <c r="Q142"/>
  <c r="R142"/>
  <c r="S142"/>
  <c r="T142"/>
  <c r="U142"/>
  <c r="V142"/>
  <c r="Z142"/>
  <c r="AA142"/>
  <c r="AB142"/>
  <c r="AC142"/>
  <c r="AD142"/>
  <c r="AE142"/>
  <c r="L37"/>
  <c r="M37"/>
  <c r="N37"/>
  <c r="O37"/>
  <c r="P37"/>
  <c r="Q37"/>
  <c r="R37"/>
  <c r="S37"/>
  <c r="T37"/>
  <c r="U37"/>
  <c r="V37"/>
  <c r="Z37"/>
  <c r="AA37"/>
  <c r="AB37"/>
  <c r="AC37"/>
  <c r="AD37"/>
  <c r="AE37"/>
  <c r="L143"/>
  <c r="M143"/>
  <c r="N143"/>
  <c r="O143"/>
  <c r="P143"/>
  <c r="Q143"/>
  <c r="R143"/>
  <c r="S143"/>
  <c r="T143"/>
  <c r="U143"/>
  <c r="V143"/>
  <c r="Z143"/>
  <c r="AA143"/>
  <c r="AB143"/>
  <c r="AC143"/>
  <c r="AD143"/>
  <c r="AE143"/>
  <c r="L38"/>
  <c r="M38"/>
  <c r="N38"/>
  <c r="O38"/>
  <c r="P38"/>
  <c r="Q38"/>
  <c r="R38"/>
  <c r="S38"/>
  <c r="T38"/>
  <c r="U38"/>
  <c r="V38"/>
  <c r="Z38"/>
  <c r="AA38"/>
  <c r="AB38"/>
  <c r="AC38"/>
  <c r="AD38"/>
  <c r="AE38"/>
  <c r="L144"/>
  <c r="M144"/>
  <c r="N144"/>
  <c r="O144"/>
  <c r="P144"/>
  <c r="Q144"/>
  <c r="R144"/>
  <c r="S144"/>
  <c r="T144"/>
  <c r="U144"/>
  <c r="V144"/>
  <c r="Z144"/>
  <c r="AA144"/>
  <c r="AB144"/>
  <c r="AC144"/>
  <c r="AD144"/>
  <c r="AE144"/>
  <c r="L39"/>
  <c r="M39"/>
  <c r="N39"/>
  <c r="O39"/>
  <c r="P39"/>
  <c r="Q39"/>
  <c r="R39"/>
  <c r="S39"/>
  <c r="T39"/>
  <c r="U39"/>
  <c r="V39"/>
  <c r="Z39"/>
  <c r="AA39"/>
  <c r="AB39"/>
  <c r="AC39"/>
  <c r="AD39"/>
  <c r="AE39"/>
  <c r="L145"/>
  <c r="M145"/>
  <c r="N145"/>
  <c r="O145"/>
  <c r="P145"/>
  <c r="Q145"/>
  <c r="R145"/>
  <c r="S145"/>
  <c r="T145"/>
  <c r="U145"/>
  <c r="V145"/>
  <c r="Z145"/>
  <c r="AA145"/>
  <c r="AB145"/>
  <c r="AC145"/>
  <c r="AD145"/>
  <c r="AE145"/>
  <c r="L40"/>
  <c r="M40"/>
  <c r="N40"/>
  <c r="O40"/>
  <c r="P40"/>
  <c r="Q40"/>
  <c r="R40"/>
  <c r="S40"/>
  <c r="T40"/>
  <c r="U40"/>
  <c r="V40"/>
  <c r="Z40"/>
  <c r="AA40"/>
  <c r="AB40"/>
  <c r="AC40"/>
  <c r="AD40"/>
  <c r="AE40"/>
  <c r="L146"/>
  <c r="M146"/>
  <c r="N146"/>
  <c r="O146"/>
  <c r="P146"/>
  <c r="Q146"/>
  <c r="R146"/>
  <c r="S146"/>
  <c r="T146"/>
  <c r="U146"/>
  <c r="V146"/>
  <c r="Z146"/>
  <c r="AA146"/>
  <c r="AB146"/>
  <c r="AC146"/>
  <c r="AD146"/>
  <c r="AE146"/>
  <c r="L41"/>
  <c r="M41"/>
  <c r="N41"/>
  <c r="O41"/>
  <c r="P41"/>
  <c r="Q41"/>
  <c r="R41"/>
  <c r="S41"/>
  <c r="T41"/>
  <c r="U41"/>
  <c r="V41"/>
  <c r="Z41"/>
  <c r="AA41"/>
  <c r="AB41"/>
  <c r="AC41"/>
  <c r="AD41"/>
  <c r="AE41"/>
  <c r="L147"/>
  <c r="M147"/>
  <c r="N147"/>
  <c r="O147"/>
  <c r="P147"/>
  <c r="Q147"/>
  <c r="R147"/>
  <c r="S147"/>
  <c r="T147"/>
  <c r="U147"/>
  <c r="V147"/>
  <c r="Z147"/>
  <c r="AA147"/>
  <c r="AB147"/>
  <c r="AC147"/>
  <c r="AD147"/>
  <c r="AE147"/>
  <c r="L42"/>
  <c r="M42"/>
  <c r="N42"/>
  <c r="O42"/>
  <c r="P42"/>
  <c r="Q42"/>
  <c r="R42"/>
  <c r="S42"/>
  <c r="T42"/>
  <c r="U42"/>
  <c r="V42"/>
  <c r="Z42"/>
  <c r="AA42"/>
  <c r="AB42"/>
  <c r="AC42"/>
  <c r="AD42"/>
  <c r="AE42"/>
  <c r="L79"/>
  <c r="M79"/>
  <c r="N79"/>
  <c r="O79"/>
  <c r="P79"/>
  <c r="Q79"/>
  <c r="R79"/>
  <c r="S79"/>
  <c r="T79"/>
  <c r="U79"/>
  <c r="V79"/>
  <c r="Z79"/>
  <c r="AA79"/>
  <c r="AB79"/>
  <c r="AC79"/>
  <c r="AD79"/>
  <c r="AE79"/>
  <c r="L175"/>
  <c r="M175"/>
  <c r="N175"/>
  <c r="O175"/>
  <c r="P175"/>
  <c r="Q175"/>
  <c r="R175"/>
  <c r="S175"/>
  <c r="T175"/>
  <c r="U175"/>
  <c r="V175"/>
  <c r="Z175"/>
  <c r="AA175"/>
  <c r="AB175"/>
  <c r="AC175"/>
  <c r="AD175"/>
  <c r="AE175"/>
  <c r="L80"/>
  <c r="M80"/>
  <c r="N80"/>
  <c r="O80"/>
  <c r="P80"/>
  <c r="Q80"/>
  <c r="R80"/>
  <c r="S80"/>
  <c r="T80"/>
  <c r="U80"/>
  <c r="V80"/>
  <c r="Z80"/>
  <c r="AA80"/>
  <c r="AB80"/>
  <c r="AC80"/>
  <c r="AD80"/>
  <c r="AE80"/>
  <c r="L180"/>
  <c r="M180"/>
  <c r="N180"/>
  <c r="O180"/>
  <c r="P180"/>
  <c r="Q180"/>
  <c r="R180"/>
  <c r="S180"/>
  <c r="T180"/>
  <c r="U180"/>
  <c r="V180"/>
  <c r="Z180"/>
  <c r="AA180"/>
  <c r="AB180"/>
  <c r="AC180"/>
  <c r="AD180"/>
  <c r="AE180"/>
  <c r="L85"/>
  <c r="M85"/>
  <c r="N85"/>
  <c r="O85"/>
  <c r="P85"/>
  <c r="Q85"/>
  <c r="R85"/>
  <c r="S85"/>
  <c r="T85"/>
  <c r="U85"/>
  <c r="V85"/>
  <c r="Z85"/>
  <c r="AA85"/>
  <c r="AB85"/>
  <c r="AC85"/>
  <c r="AD85"/>
  <c r="AE85"/>
  <c r="L181"/>
  <c r="M181"/>
  <c r="N181"/>
  <c r="O181"/>
  <c r="P181"/>
  <c r="Q181"/>
  <c r="R181"/>
  <c r="S181"/>
  <c r="T181"/>
  <c r="U181"/>
  <c r="V181"/>
  <c r="Z181"/>
  <c r="AA181"/>
  <c r="AB181"/>
  <c r="AC181"/>
  <c r="AD181"/>
  <c r="AE181"/>
  <c r="L86"/>
  <c r="M86"/>
  <c r="N86"/>
  <c r="O86"/>
  <c r="P86"/>
  <c r="Q86"/>
  <c r="R86"/>
  <c r="S86"/>
  <c r="T86"/>
  <c r="U86"/>
  <c r="V86"/>
  <c r="Z86"/>
  <c r="AA86"/>
  <c r="AB86"/>
  <c r="AC86"/>
  <c r="AD86"/>
  <c r="AE86"/>
  <c r="L87"/>
  <c r="M87"/>
  <c r="N87"/>
  <c r="O87"/>
  <c r="P87"/>
  <c r="Q87"/>
  <c r="R87"/>
  <c r="S87"/>
  <c r="T87"/>
  <c r="U87"/>
  <c r="V87"/>
  <c r="Z87"/>
  <c r="AA87"/>
  <c r="AB87"/>
  <c r="AC87"/>
  <c r="AD87"/>
  <c r="AE87"/>
  <c r="L182"/>
  <c r="M182"/>
  <c r="N182"/>
  <c r="O182"/>
  <c r="P182"/>
  <c r="Q182"/>
  <c r="R182"/>
  <c r="S182"/>
  <c r="T182"/>
  <c r="U182"/>
  <c r="V182"/>
  <c r="Z182"/>
  <c r="AA182"/>
  <c r="AB182"/>
  <c r="AC182"/>
  <c r="AD182"/>
  <c r="AE182"/>
  <c r="L88"/>
  <c r="M88"/>
  <c r="N88"/>
  <c r="O88"/>
  <c r="P88"/>
  <c r="Q88"/>
  <c r="R88"/>
  <c r="S88"/>
  <c r="T88"/>
  <c r="U88"/>
  <c r="V88"/>
  <c r="Z88"/>
  <c r="AA88"/>
  <c r="AB88"/>
  <c r="AC88"/>
  <c r="AD88"/>
  <c r="AE88"/>
  <c r="L89"/>
  <c r="M89"/>
  <c r="N89"/>
  <c r="O89"/>
  <c r="P89"/>
  <c r="Q89"/>
  <c r="R89"/>
  <c r="S89"/>
  <c r="T89"/>
  <c r="U89"/>
  <c r="V89"/>
  <c r="Z89"/>
  <c r="AA89"/>
  <c r="AB89"/>
  <c r="AC89"/>
  <c r="AD89"/>
  <c r="AE89"/>
  <c r="L90"/>
  <c r="M90"/>
  <c r="N90"/>
  <c r="O90"/>
  <c r="P90"/>
  <c r="Q90"/>
  <c r="R90"/>
  <c r="S90"/>
  <c r="T90"/>
  <c r="U90"/>
  <c r="V90"/>
  <c r="Z90"/>
  <c r="AA90"/>
  <c r="AB90"/>
  <c r="AC90"/>
  <c r="AD90"/>
  <c r="AE90"/>
  <c r="L183"/>
  <c r="M183"/>
  <c r="N183"/>
  <c r="O183"/>
  <c r="P183"/>
  <c r="Q183"/>
  <c r="R183"/>
  <c r="S183"/>
  <c r="T183"/>
  <c r="U183"/>
  <c r="V183"/>
  <c r="Z183"/>
  <c r="AA183"/>
  <c r="AB183"/>
  <c r="AC183"/>
  <c r="AD183"/>
  <c r="AE183"/>
  <c r="L91"/>
  <c r="M91"/>
  <c r="N91"/>
  <c r="O91"/>
  <c r="P91"/>
  <c r="Q91"/>
  <c r="R91"/>
  <c r="S91"/>
  <c r="T91"/>
  <c r="U91"/>
  <c r="V91"/>
  <c r="Z91"/>
  <c r="AA91"/>
  <c r="AB91"/>
  <c r="AC91"/>
  <c r="AD91"/>
  <c r="AE91"/>
  <c r="L92"/>
  <c r="M92"/>
  <c r="N92"/>
  <c r="O92"/>
  <c r="P92"/>
  <c r="Q92"/>
  <c r="R92"/>
  <c r="S92"/>
  <c r="T92"/>
  <c r="U92"/>
  <c r="V92"/>
  <c r="Z92"/>
  <c r="AA92"/>
  <c r="AB92"/>
  <c r="AC92"/>
  <c r="AD92"/>
  <c r="AE92"/>
  <c r="L184"/>
  <c r="M184"/>
  <c r="N184"/>
  <c r="O184"/>
  <c r="P184"/>
  <c r="Q184"/>
  <c r="R184"/>
  <c r="S184"/>
  <c r="T184"/>
  <c r="U184"/>
  <c r="V184"/>
  <c r="Z184"/>
  <c r="AA184"/>
  <c r="AB184"/>
  <c r="AC184"/>
  <c r="AD184"/>
  <c r="AE184"/>
  <c r="L93"/>
  <c r="M93"/>
  <c r="N93"/>
  <c r="O93"/>
  <c r="P93"/>
  <c r="Q93"/>
  <c r="R93"/>
  <c r="S93"/>
  <c r="T93"/>
  <c r="U93"/>
  <c r="V93"/>
  <c r="Z93"/>
  <c r="AA93"/>
  <c r="AB93"/>
  <c r="AC93"/>
  <c r="AD93"/>
  <c r="AE93"/>
  <c r="L94"/>
  <c r="M94"/>
  <c r="N94"/>
  <c r="O94"/>
  <c r="P94"/>
  <c r="Q94"/>
  <c r="R94"/>
  <c r="S94"/>
  <c r="T94"/>
  <c r="U94"/>
  <c r="V94"/>
  <c r="Z94"/>
  <c r="AA94"/>
  <c r="AB94"/>
  <c r="AC94"/>
  <c r="AD94"/>
  <c r="AE94"/>
  <c r="L185"/>
  <c r="M185"/>
  <c r="N185"/>
  <c r="O185"/>
  <c r="P185"/>
  <c r="Q185"/>
  <c r="R185"/>
  <c r="S185"/>
  <c r="T185"/>
  <c r="U185"/>
  <c r="V185"/>
  <c r="Z185"/>
  <c r="AA185"/>
  <c r="AB185"/>
  <c r="AC185"/>
  <c r="AD185"/>
  <c r="AE185"/>
  <c r="L95"/>
  <c r="M95"/>
  <c r="N95"/>
  <c r="O95"/>
  <c r="P95"/>
  <c r="Q95"/>
  <c r="R95"/>
  <c r="S95"/>
  <c r="T95"/>
  <c r="U95"/>
  <c r="V95"/>
  <c r="Z95"/>
  <c r="AA95"/>
  <c r="AB95"/>
  <c r="AC95"/>
  <c r="AD95"/>
  <c r="AE95"/>
  <c r="L96"/>
  <c r="M96"/>
  <c r="N96"/>
  <c r="O96"/>
  <c r="P96"/>
  <c r="Q96"/>
  <c r="R96"/>
  <c r="S96"/>
  <c r="T96"/>
  <c r="U96"/>
  <c r="V96"/>
  <c r="Z96"/>
  <c r="AA96"/>
  <c r="AB96"/>
  <c r="AC96"/>
  <c r="AD96"/>
  <c r="AE96"/>
  <c r="L97"/>
  <c r="M97"/>
  <c r="N97"/>
  <c r="O97"/>
  <c r="P97"/>
  <c r="Q97"/>
  <c r="R97"/>
  <c r="S97"/>
  <c r="T97"/>
  <c r="U97"/>
  <c r="V97"/>
  <c r="Z97"/>
  <c r="AA97"/>
  <c r="AB97"/>
  <c r="AC97"/>
  <c r="AD97"/>
  <c r="AE97"/>
  <c r="L98"/>
  <c r="M98"/>
  <c r="N98"/>
  <c r="O98"/>
  <c r="P98"/>
  <c r="Q98"/>
  <c r="R98"/>
  <c r="S98"/>
  <c r="T98"/>
  <c r="U98"/>
  <c r="V98"/>
  <c r="Z98"/>
  <c r="AA98"/>
  <c r="AB98"/>
  <c r="AC98"/>
  <c r="AD98"/>
  <c r="AE98"/>
  <c r="L186"/>
  <c r="M186"/>
  <c r="N186"/>
  <c r="O186"/>
  <c r="P186"/>
  <c r="Q186"/>
  <c r="R186"/>
  <c r="S186"/>
  <c r="T186"/>
  <c r="U186"/>
  <c r="V186"/>
  <c r="Z186"/>
  <c r="AA186"/>
  <c r="AB186"/>
  <c r="AC186"/>
  <c r="AD186"/>
  <c r="AE186"/>
  <c r="L99"/>
  <c r="M99"/>
  <c r="N99"/>
  <c r="O99"/>
  <c r="P99"/>
  <c r="Q99"/>
  <c r="R99"/>
  <c r="S99"/>
  <c r="T99"/>
  <c r="U99"/>
  <c r="V99"/>
  <c r="Z99"/>
  <c r="AA99"/>
  <c r="AB99"/>
  <c r="AC99"/>
  <c r="AD99"/>
  <c r="AE99"/>
  <c r="L100"/>
  <c r="M100"/>
  <c r="N100"/>
  <c r="O100"/>
  <c r="P100"/>
  <c r="Q100"/>
  <c r="R100"/>
  <c r="S100"/>
  <c r="T100"/>
  <c r="U100"/>
  <c r="V100"/>
  <c r="Z100"/>
  <c r="AA100"/>
  <c r="AB100"/>
  <c r="AC100"/>
  <c r="AD100"/>
  <c r="AE100"/>
  <c r="L187"/>
  <c r="M187"/>
  <c r="N187"/>
  <c r="O187"/>
  <c r="P187"/>
  <c r="Q187"/>
  <c r="R187"/>
  <c r="S187"/>
  <c r="T187"/>
  <c r="U187"/>
  <c r="V187"/>
  <c r="Z187"/>
  <c r="AA187"/>
  <c r="AB187"/>
  <c r="AC187"/>
  <c r="AD187"/>
  <c r="AE187"/>
  <c r="L101"/>
  <c r="M101"/>
  <c r="N101"/>
  <c r="O101"/>
  <c r="P101"/>
  <c r="Q101"/>
  <c r="R101"/>
  <c r="S101"/>
  <c r="T101"/>
  <c r="U101"/>
  <c r="V101"/>
  <c r="Z101"/>
  <c r="AA101"/>
  <c r="AB101"/>
  <c r="AC101"/>
  <c r="AD101"/>
  <c r="AE101"/>
  <c r="L188"/>
  <c r="M188"/>
  <c r="N188"/>
  <c r="O188"/>
  <c r="P188"/>
  <c r="Q188"/>
  <c r="R188"/>
  <c r="S188"/>
  <c r="T188"/>
  <c r="U188"/>
  <c r="V188"/>
  <c r="Z188"/>
  <c r="AA188"/>
  <c r="AB188"/>
  <c r="AC188"/>
  <c r="AD188"/>
  <c r="AE188"/>
  <c r="L102"/>
  <c r="M102"/>
  <c r="N102"/>
  <c r="O102"/>
  <c r="P102"/>
  <c r="Q102"/>
  <c r="R102"/>
  <c r="S102"/>
  <c r="T102"/>
  <c r="U102"/>
  <c r="V102"/>
  <c r="Z102"/>
  <c r="AA102"/>
  <c r="AB102"/>
  <c r="AC102"/>
  <c r="AD102"/>
  <c r="AE102"/>
  <c r="L189"/>
  <c r="M189"/>
  <c r="N189"/>
  <c r="O189"/>
  <c r="P189"/>
  <c r="Q189"/>
  <c r="R189"/>
  <c r="S189"/>
  <c r="T189"/>
  <c r="U189"/>
  <c r="V189"/>
  <c r="Z189"/>
  <c r="AA189"/>
  <c r="AB189"/>
  <c r="AC189"/>
  <c r="AD189"/>
  <c r="AE189"/>
  <c r="L103"/>
  <c r="M103"/>
  <c r="N103"/>
  <c r="O103"/>
  <c r="P103"/>
  <c r="Q103"/>
  <c r="R103"/>
  <c r="S103"/>
  <c r="T103"/>
  <c r="U103"/>
  <c r="V103"/>
  <c r="Z103"/>
  <c r="AA103"/>
  <c r="AB103"/>
  <c r="AC103"/>
  <c r="AD103"/>
  <c r="AE103"/>
  <c r="L190"/>
  <c r="M190"/>
  <c r="N190"/>
  <c r="O190"/>
  <c r="P190"/>
  <c r="Q190"/>
  <c r="R190"/>
  <c r="S190"/>
  <c r="T190"/>
  <c r="U190"/>
  <c r="V190"/>
  <c r="Z190"/>
  <c r="AA190"/>
  <c r="AB190"/>
  <c r="AC190"/>
  <c r="AD190"/>
  <c r="AE190"/>
  <c r="L176"/>
  <c r="M176"/>
  <c r="N176"/>
  <c r="O176"/>
  <c r="P176"/>
  <c r="Q176"/>
  <c r="R176"/>
  <c r="S176"/>
  <c r="T176"/>
  <c r="U176"/>
  <c r="V176"/>
  <c r="Z176"/>
  <c r="AA176"/>
  <c r="AB176"/>
  <c r="AC176"/>
  <c r="AD176"/>
  <c r="AE176"/>
  <c r="L81"/>
  <c r="M81"/>
  <c r="N81"/>
  <c r="O81"/>
  <c r="P81"/>
  <c r="Q81"/>
  <c r="R81"/>
  <c r="S81"/>
  <c r="T81"/>
  <c r="U81"/>
  <c r="V81"/>
  <c r="Z81"/>
  <c r="AA81"/>
  <c r="AB81"/>
  <c r="AC81"/>
  <c r="AD81"/>
  <c r="AE81"/>
  <c r="L177"/>
  <c r="M177"/>
  <c r="N177"/>
  <c r="O177"/>
  <c r="P177"/>
  <c r="Q177"/>
  <c r="R177"/>
  <c r="S177"/>
  <c r="T177"/>
  <c r="U177"/>
  <c r="V177"/>
  <c r="Z177"/>
  <c r="AA177"/>
  <c r="AB177"/>
  <c r="AC177"/>
  <c r="AD177"/>
  <c r="AE177"/>
  <c r="L82"/>
  <c r="M82"/>
  <c r="N82"/>
  <c r="O82"/>
  <c r="P82"/>
  <c r="Q82"/>
  <c r="R82"/>
  <c r="S82"/>
  <c r="T82"/>
  <c r="U82"/>
  <c r="V82"/>
  <c r="Z82"/>
  <c r="AA82"/>
  <c r="AB82"/>
  <c r="AC82"/>
  <c r="AD82"/>
  <c r="AE82"/>
  <c r="L178"/>
  <c r="M178"/>
  <c r="N178"/>
  <c r="O178"/>
  <c r="P178"/>
  <c r="Q178"/>
  <c r="R178"/>
  <c r="S178"/>
  <c r="T178"/>
  <c r="U178"/>
  <c r="V178"/>
  <c r="Z178"/>
  <c r="AA178"/>
  <c r="AB178"/>
  <c r="AC178"/>
  <c r="AD178"/>
  <c r="AE178"/>
  <c r="L83"/>
  <c r="M83"/>
  <c r="N83"/>
  <c r="O83"/>
  <c r="P83"/>
  <c r="Q83"/>
  <c r="R83"/>
  <c r="S83"/>
  <c r="T83"/>
  <c r="U83"/>
  <c r="V83"/>
  <c r="Z83"/>
  <c r="AA83"/>
  <c r="AB83"/>
  <c r="AC83"/>
  <c r="AD83"/>
  <c r="AE83"/>
  <c r="L179"/>
  <c r="M179"/>
  <c r="N179"/>
  <c r="O179"/>
  <c r="P179"/>
  <c r="Q179"/>
  <c r="R179"/>
  <c r="S179"/>
  <c r="T179"/>
  <c r="U179"/>
  <c r="V179"/>
  <c r="Z179"/>
  <c r="AA179"/>
  <c r="AB179"/>
  <c r="AC179"/>
  <c r="AD179"/>
  <c r="AE179"/>
  <c r="L84"/>
  <c r="M84"/>
  <c r="N84"/>
  <c r="O84"/>
  <c r="P84"/>
  <c r="Q84"/>
  <c r="R84"/>
  <c r="S84"/>
  <c r="T84"/>
  <c r="U84"/>
  <c r="V84"/>
  <c r="Z84"/>
  <c r="AA84"/>
  <c r="AB84"/>
  <c r="AC84"/>
  <c r="AD84"/>
  <c r="AE84"/>
  <c r="AA3"/>
  <c r="AB3"/>
  <c r="AC3"/>
  <c r="AD3"/>
  <c r="AE3"/>
  <c r="V3"/>
  <c r="M3"/>
  <c r="N3"/>
  <c r="O3"/>
  <c r="P3"/>
  <c r="Q3"/>
  <c r="R3"/>
  <c r="S3"/>
  <c r="T3"/>
  <c r="U3"/>
  <c r="L3"/>
  <c r="I4"/>
  <c r="I5"/>
  <c r="I6"/>
  <c r="I7"/>
  <c r="I123"/>
  <c r="I8"/>
  <c r="I9"/>
  <c r="I124"/>
  <c r="I10"/>
  <c r="I125"/>
  <c r="I11"/>
  <c r="I126"/>
  <c r="I12"/>
  <c r="I127"/>
  <c r="I13"/>
  <c r="I128"/>
  <c r="I14"/>
  <c r="I129"/>
  <c r="I15"/>
  <c r="I16"/>
  <c r="I17"/>
  <c r="I18"/>
  <c r="I19"/>
  <c r="I20"/>
  <c r="I130"/>
  <c r="I21"/>
  <c r="I22"/>
  <c r="I131"/>
  <c r="I23"/>
  <c r="I24"/>
  <c r="I132"/>
  <c r="I25"/>
  <c r="I133"/>
  <c r="I26"/>
  <c r="I134"/>
  <c r="I27"/>
  <c r="I135"/>
  <c r="I28"/>
  <c r="I136"/>
  <c r="I29"/>
  <c r="I137"/>
  <c r="I30"/>
  <c r="I138"/>
  <c r="I31"/>
  <c r="I139"/>
  <c r="I32"/>
  <c r="I140"/>
  <c r="I33"/>
  <c r="I34"/>
  <c r="I35"/>
  <c r="I141"/>
  <c r="I36"/>
  <c r="I142"/>
  <c r="I37"/>
  <c r="I143"/>
  <c r="I38"/>
  <c r="I144"/>
  <c r="I39"/>
  <c r="I145"/>
  <c r="I40"/>
  <c r="I146"/>
  <c r="I41"/>
  <c r="I147"/>
  <c r="I42"/>
  <c r="I79"/>
  <c r="I175"/>
  <c r="I80"/>
  <c r="I180"/>
  <c r="I85"/>
  <c r="I181"/>
  <c r="I86"/>
  <c r="I87"/>
  <c r="I182"/>
  <c r="I88"/>
  <c r="I89"/>
  <c r="I90"/>
  <c r="I183"/>
  <c r="I91"/>
  <c r="I92"/>
  <c r="I184"/>
  <c r="I93"/>
  <c r="I94"/>
  <c r="I185"/>
  <c r="I95"/>
  <c r="I96"/>
  <c r="I97"/>
  <c r="I98"/>
  <c r="I186"/>
  <c r="I99"/>
  <c r="I100"/>
  <c r="I187"/>
  <c r="I101"/>
  <c r="I188"/>
  <c r="I102"/>
  <c r="I189"/>
  <c r="I103"/>
  <c r="I190"/>
  <c r="I176"/>
  <c r="I81"/>
  <c r="I177"/>
  <c r="I82"/>
  <c r="I178"/>
  <c r="I83"/>
  <c r="I179"/>
  <c r="I84"/>
  <c r="I3"/>
  <c r="C35" i="1"/>
  <c r="C18"/>
  <c r="C8"/>
  <c r="C14"/>
  <c r="C10"/>
  <c r="C11"/>
  <c r="J11"/>
  <c r="A142" i="10"/>
  <c r="A154"/>
  <c r="A160"/>
  <c r="A163"/>
  <c r="A165"/>
  <c r="A166"/>
  <c r="J10" i="1"/>
  <c r="C26"/>
  <c r="C22"/>
  <c r="C24"/>
  <c r="C23"/>
  <c r="J23"/>
  <c r="C25"/>
  <c r="J24"/>
  <c r="J25"/>
  <c r="C27"/>
  <c r="J26"/>
  <c r="C31"/>
  <c r="C29"/>
  <c r="J27"/>
  <c r="C51"/>
  <c r="C43"/>
  <c r="C39"/>
  <c r="C37"/>
  <c r="C38"/>
  <c r="J38"/>
  <c r="C40"/>
  <c r="J39"/>
  <c r="C47"/>
  <c r="C45"/>
  <c r="C46"/>
  <c r="J46"/>
  <c r="C48"/>
  <c r="J47"/>
  <c r="C4"/>
  <c r="C6"/>
  <c r="C7"/>
  <c r="J7"/>
  <c r="C9"/>
  <c r="J9"/>
  <c r="C15"/>
  <c r="J14"/>
  <c r="C16"/>
  <c r="J15"/>
  <c r="C17"/>
  <c r="J17"/>
  <c r="C44"/>
  <c r="J44"/>
  <c r="J45"/>
  <c r="C49"/>
  <c r="J48"/>
  <c r="C50"/>
  <c r="J49"/>
  <c r="J50"/>
  <c r="C52"/>
  <c r="J51"/>
  <c r="C53"/>
  <c r="C59"/>
  <c r="C55"/>
  <c r="J52"/>
  <c r="C54"/>
  <c r="J53"/>
  <c r="C56"/>
  <c r="J55"/>
  <c r="C20"/>
  <c r="C21"/>
  <c r="J20"/>
  <c r="J21"/>
  <c r="J22"/>
  <c r="C30"/>
  <c r="J29"/>
  <c r="J30"/>
  <c r="C32"/>
  <c r="I186" i="13" s="1"/>
  <c r="A186" s="1"/>
  <c r="J31" i="1"/>
  <c r="I77" i="13"/>
  <c r="A77" s="1"/>
  <c r="C61" i="1"/>
  <c r="C62"/>
  <c r="I156" i="13"/>
  <c r="A156" s="1"/>
  <c r="I158"/>
  <c r="J6" i="1"/>
  <c r="J160" i="13"/>
  <c r="J8" i="1"/>
  <c r="I164" i="13"/>
  <c r="A164" s="1"/>
  <c r="I166"/>
  <c r="A166" s="1"/>
  <c r="J16" i="1"/>
  <c r="J54"/>
  <c r="I170" i="13"/>
  <c r="A170" s="1"/>
  <c r="C3" i="1"/>
  <c r="C5"/>
  <c r="C19"/>
  <c r="C33"/>
  <c r="C34"/>
  <c r="C36"/>
  <c r="C41"/>
  <c r="C42"/>
  <c r="C57"/>
  <c r="C58"/>
  <c r="C60"/>
  <c r="C2"/>
  <c r="F28" i="7"/>
  <c r="A158" i="13"/>
  <c r="M25" i="5"/>
  <c r="L25"/>
  <c r="M53"/>
  <c r="L53"/>
  <c r="A10" i="3"/>
  <c r="F37" i="7"/>
  <c r="F53"/>
  <c r="F18"/>
  <c r="F19"/>
  <c r="F32"/>
  <c r="F33"/>
  <c r="F34"/>
  <c r="F35"/>
  <c r="F36"/>
  <c r="F40"/>
  <c r="F41"/>
  <c r="F42"/>
  <c r="F43"/>
  <c r="F51"/>
  <c r="F52"/>
  <c r="F56"/>
  <c r="F57"/>
  <c r="F58"/>
  <c r="A59"/>
  <c r="F59" s="1"/>
  <c r="F60"/>
  <c r="F61"/>
  <c r="A43" i="3"/>
  <c r="B4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2"/>
  <c r="A2"/>
  <c r="A6"/>
  <c r="B7" i="8"/>
  <c r="L4" i="14" s="1"/>
  <c r="M4"/>
  <c r="O4"/>
  <c r="Q4"/>
  <c r="S4"/>
  <c r="U4"/>
  <c r="L5"/>
  <c r="M5"/>
  <c r="N5"/>
  <c r="O5"/>
  <c r="P5"/>
  <c r="Q5"/>
  <c r="R5"/>
  <c r="S5"/>
  <c r="T5"/>
  <c r="U5"/>
  <c r="L6"/>
  <c r="M6"/>
  <c r="N6"/>
  <c r="O6"/>
  <c r="P6"/>
  <c r="Q6"/>
  <c r="R6"/>
  <c r="S6"/>
  <c r="T6"/>
  <c r="U6"/>
  <c r="L7"/>
  <c r="M7"/>
  <c r="N7"/>
  <c r="O7"/>
  <c r="P7"/>
  <c r="Q7"/>
  <c r="R7"/>
  <c r="S7"/>
  <c r="T7"/>
  <c r="U7"/>
  <c r="B22" i="8"/>
  <c r="B23"/>
  <c r="L8" i="14" s="1"/>
  <c r="N8"/>
  <c r="R8"/>
  <c r="L9"/>
  <c r="P9"/>
  <c r="T9"/>
  <c r="N10"/>
  <c r="R10"/>
  <c r="L11"/>
  <c r="M11"/>
  <c r="N11"/>
  <c r="O11"/>
  <c r="P11"/>
  <c r="Q11"/>
  <c r="R11"/>
  <c r="S11"/>
  <c r="T11"/>
  <c r="U11"/>
  <c r="L12"/>
  <c r="M12"/>
  <c r="N12"/>
  <c r="O12"/>
  <c r="P12"/>
  <c r="Q12"/>
  <c r="R12"/>
  <c r="S12"/>
  <c r="T12"/>
  <c r="U12"/>
  <c r="L13"/>
  <c r="M13"/>
  <c r="N13"/>
  <c r="O13"/>
  <c r="P13"/>
  <c r="Q13"/>
  <c r="R13"/>
  <c r="S13"/>
  <c r="T13"/>
  <c r="U13"/>
  <c r="L14"/>
  <c r="M14"/>
  <c r="N14"/>
  <c r="O14"/>
  <c r="P14"/>
  <c r="Q14"/>
  <c r="R14"/>
  <c r="S14"/>
  <c r="T14"/>
  <c r="U14"/>
  <c r="L15"/>
  <c r="M15"/>
  <c r="N15"/>
  <c r="O15"/>
  <c r="P15"/>
  <c r="Q15"/>
  <c r="R15"/>
  <c r="S15"/>
  <c r="T15"/>
  <c r="U15"/>
  <c r="L16"/>
  <c r="N16"/>
  <c r="P16"/>
  <c r="R16"/>
  <c r="T16"/>
  <c r="L17"/>
  <c r="M17"/>
  <c r="N17"/>
  <c r="O17"/>
  <c r="P17"/>
  <c r="Q17"/>
  <c r="R17"/>
  <c r="S17"/>
  <c r="T17"/>
  <c r="U17"/>
  <c r="L18"/>
  <c r="M18"/>
  <c r="N18"/>
  <c r="O18"/>
  <c r="P18"/>
  <c r="Q18"/>
  <c r="R18"/>
  <c r="S18"/>
  <c r="T18"/>
  <c r="U18"/>
  <c r="L19"/>
  <c r="M19"/>
  <c r="N19"/>
  <c r="O19"/>
  <c r="P19"/>
  <c r="Q19"/>
  <c r="R19"/>
  <c r="S19"/>
  <c r="T19"/>
  <c r="U19"/>
  <c r="L20"/>
  <c r="M20"/>
  <c r="N20"/>
  <c r="O20"/>
  <c r="P20"/>
  <c r="Q20"/>
  <c r="R20"/>
  <c r="S20"/>
  <c r="T20"/>
  <c r="U20"/>
  <c r="L21"/>
  <c r="M21"/>
  <c r="N21"/>
  <c r="O21"/>
  <c r="P21"/>
  <c r="Q21"/>
  <c r="R21"/>
  <c r="S21"/>
  <c r="T21"/>
  <c r="U21"/>
  <c r="L22"/>
  <c r="M22"/>
  <c r="N22"/>
  <c r="O22"/>
  <c r="P22"/>
  <c r="Q22"/>
  <c r="R22"/>
  <c r="S22"/>
  <c r="T22"/>
  <c r="U22"/>
  <c r="L23"/>
  <c r="P23"/>
  <c r="T23"/>
  <c r="N24"/>
  <c r="R24"/>
  <c r="L25"/>
  <c r="P25"/>
  <c r="T25"/>
  <c r="L26"/>
  <c r="M26"/>
  <c r="N26"/>
  <c r="O26"/>
  <c r="P26"/>
  <c r="Q26"/>
  <c r="R26"/>
  <c r="S26"/>
  <c r="T26"/>
  <c r="U26"/>
  <c r="L27"/>
  <c r="M27"/>
  <c r="N27"/>
  <c r="O27"/>
  <c r="P27"/>
  <c r="Q27"/>
  <c r="R27"/>
  <c r="S27"/>
  <c r="T27"/>
  <c r="U27"/>
  <c r="L28"/>
  <c r="M28"/>
  <c r="N28"/>
  <c r="O28"/>
  <c r="P28"/>
  <c r="Q28"/>
  <c r="R28"/>
  <c r="S28"/>
  <c r="T28"/>
  <c r="U28"/>
  <c r="L29"/>
  <c r="M29"/>
  <c r="N29"/>
  <c r="O29"/>
  <c r="P29"/>
  <c r="Q29"/>
  <c r="R29"/>
  <c r="S29"/>
  <c r="T29"/>
  <c r="U29"/>
  <c r="L30"/>
  <c r="M30"/>
  <c r="N30"/>
  <c r="O30"/>
  <c r="P30"/>
  <c r="Q30"/>
  <c r="R30"/>
  <c r="S30"/>
  <c r="T30"/>
  <c r="U30"/>
  <c r="B25" i="8"/>
  <c r="L44" i="14" s="1"/>
  <c r="L31"/>
  <c r="M31"/>
  <c r="N31"/>
  <c r="O31"/>
  <c r="P31"/>
  <c r="Q31"/>
  <c r="R31"/>
  <c r="S31"/>
  <c r="T31"/>
  <c r="U31"/>
  <c r="L32"/>
  <c r="M32"/>
  <c r="N32"/>
  <c r="O32"/>
  <c r="P32"/>
  <c r="Q32"/>
  <c r="R32"/>
  <c r="S32"/>
  <c r="T32"/>
  <c r="U32"/>
  <c r="L33"/>
  <c r="M33"/>
  <c r="N33"/>
  <c r="O33"/>
  <c r="P33"/>
  <c r="Q33"/>
  <c r="R33"/>
  <c r="S33"/>
  <c r="T33"/>
  <c r="U33"/>
  <c r="L34"/>
  <c r="M34"/>
  <c r="N34"/>
  <c r="O34"/>
  <c r="P34"/>
  <c r="Q34"/>
  <c r="R34"/>
  <c r="S34"/>
  <c r="T34"/>
  <c r="U34"/>
  <c r="L35"/>
  <c r="M35"/>
  <c r="N35"/>
  <c r="O35"/>
  <c r="P35"/>
  <c r="Q35"/>
  <c r="R35"/>
  <c r="S35"/>
  <c r="T35"/>
  <c r="U35"/>
  <c r="L36"/>
  <c r="M36"/>
  <c r="N36"/>
  <c r="O36"/>
  <c r="P36"/>
  <c r="Q36"/>
  <c r="R36"/>
  <c r="S36"/>
  <c r="T36"/>
  <c r="U36"/>
  <c r="L37"/>
  <c r="M37"/>
  <c r="N37"/>
  <c r="O37"/>
  <c r="P37"/>
  <c r="Q37"/>
  <c r="R37"/>
  <c r="S37"/>
  <c r="T37"/>
  <c r="U37"/>
  <c r="L38"/>
  <c r="M38"/>
  <c r="N38"/>
  <c r="O38"/>
  <c r="P38"/>
  <c r="Q38"/>
  <c r="R38"/>
  <c r="S38"/>
  <c r="T38"/>
  <c r="U38"/>
  <c r="L39"/>
  <c r="M39"/>
  <c r="N39"/>
  <c r="O39"/>
  <c r="P39"/>
  <c r="Q39"/>
  <c r="R39"/>
  <c r="S39"/>
  <c r="T39"/>
  <c r="U39"/>
  <c r="L40"/>
  <c r="M40"/>
  <c r="N40"/>
  <c r="O40"/>
  <c r="P40"/>
  <c r="Q40"/>
  <c r="R40"/>
  <c r="S40"/>
  <c r="T40"/>
  <c r="U40"/>
  <c r="L41"/>
  <c r="M41"/>
  <c r="N41"/>
  <c r="O41"/>
  <c r="P41"/>
  <c r="Q41"/>
  <c r="R41"/>
  <c r="S41"/>
  <c r="T41"/>
  <c r="U41"/>
  <c r="L42"/>
  <c r="M42"/>
  <c r="N42"/>
  <c r="O42"/>
  <c r="P42"/>
  <c r="Q42"/>
  <c r="R42"/>
  <c r="S42"/>
  <c r="T42"/>
  <c r="U42"/>
  <c r="L43"/>
  <c r="M43"/>
  <c r="N43"/>
  <c r="O43"/>
  <c r="P43"/>
  <c r="Q43"/>
  <c r="R43"/>
  <c r="S43"/>
  <c r="T43"/>
  <c r="U43"/>
  <c r="M44"/>
  <c r="O44"/>
  <c r="Q44"/>
  <c r="S44"/>
  <c r="U44"/>
  <c r="L45"/>
  <c r="M45"/>
  <c r="N45"/>
  <c r="O45"/>
  <c r="P45"/>
  <c r="Q45"/>
  <c r="R45"/>
  <c r="S45"/>
  <c r="T45"/>
  <c r="U45"/>
  <c r="L46"/>
  <c r="M46"/>
  <c r="N46"/>
  <c r="O46"/>
  <c r="P46"/>
  <c r="Q46"/>
  <c r="R46"/>
  <c r="S46"/>
  <c r="T46"/>
  <c r="U46"/>
  <c r="L47"/>
  <c r="M47"/>
  <c r="N47"/>
  <c r="O47"/>
  <c r="P47"/>
  <c r="Q47"/>
  <c r="R47"/>
  <c r="S47"/>
  <c r="T47"/>
  <c r="U47"/>
  <c r="L48"/>
  <c r="M48"/>
  <c r="N48"/>
  <c r="O48"/>
  <c r="P48"/>
  <c r="Q48"/>
  <c r="R48"/>
  <c r="S48"/>
  <c r="T48"/>
  <c r="U48"/>
  <c r="L49"/>
  <c r="M49"/>
  <c r="N49"/>
  <c r="O49"/>
  <c r="P49"/>
  <c r="Q49"/>
  <c r="R49"/>
  <c r="S49"/>
  <c r="T49"/>
  <c r="U49"/>
  <c r="L50"/>
  <c r="M50"/>
  <c r="N50"/>
  <c r="O50"/>
  <c r="P50"/>
  <c r="Q50"/>
  <c r="R50"/>
  <c r="S50"/>
  <c r="T50"/>
  <c r="U50"/>
  <c r="M3"/>
  <c r="O3"/>
  <c r="Q3"/>
  <c r="S3"/>
  <c r="U3"/>
  <c r="B3" i="8"/>
  <c r="B21"/>
  <c r="B33"/>
  <c r="B2"/>
  <c r="A119" i="10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3"/>
  <c r="A144"/>
  <c r="A145"/>
  <c r="A146"/>
  <c r="A147"/>
  <c r="A148"/>
  <c r="A149"/>
  <c r="A150"/>
  <c r="A151"/>
  <c r="A152"/>
  <c r="A153"/>
  <c r="A155"/>
  <c r="A156"/>
  <c r="A157"/>
  <c r="A158"/>
  <c r="A159"/>
  <c r="A161"/>
  <c r="A162"/>
  <c r="A164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L2" i="1"/>
  <c r="L18"/>
  <c r="L16"/>
  <c r="L17"/>
  <c r="K16"/>
  <c r="K17"/>
  <c r="L25"/>
  <c r="K25"/>
  <c r="L53"/>
  <c r="K53"/>
  <c r="J3"/>
  <c r="J4"/>
  <c r="J5"/>
  <c r="J18"/>
  <c r="J19"/>
  <c r="J32"/>
  <c r="J33"/>
  <c r="J34"/>
  <c r="J35"/>
  <c r="J36"/>
  <c r="J37"/>
  <c r="J40"/>
  <c r="J41"/>
  <c r="J42"/>
  <c r="J43"/>
  <c r="J56"/>
  <c r="J57"/>
  <c r="J58"/>
  <c r="J59"/>
  <c r="J60"/>
  <c r="J61"/>
  <c r="J2"/>
  <c r="A29" i="3"/>
  <c r="A30"/>
  <c r="A31"/>
  <c r="A32"/>
  <c r="A33"/>
  <c r="A34"/>
  <c r="A35"/>
  <c r="A36"/>
  <c r="A37"/>
  <c r="A38"/>
  <c r="A39"/>
  <c r="A40"/>
  <c r="A41"/>
  <c r="A42"/>
  <c r="M17" i="5"/>
  <c r="M45"/>
  <c r="M46"/>
  <c r="L45" i="1"/>
  <c r="A3" i="3"/>
  <c r="A5"/>
  <c r="A7"/>
  <c r="A12"/>
  <c r="A13"/>
  <c r="A14"/>
  <c r="A15"/>
  <c r="A17"/>
  <c r="A18"/>
  <c r="A19"/>
  <c r="A22"/>
  <c r="A24"/>
  <c r="A25"/>
  <c r="A26"/>
  <c r="A27"/>
  <c r="A28"/>
  <c r="A35" i="7"/>
  <c r="A5"/>
  <c r="A3"/>
  <c r="A2"/>
  <c r="L50" i="5"/>
  <c r="M50"/>
  <c r="M49"/>
  <c r="M5"/>
  <c r="M2"/>
  <c r="M3"/>
  <c r="M14"/>
  <c r="M15"/>
  <c r="M16"/>
  <c r="M18"/>
  <c r="L22"/>
  <c r="M22"/>
  <c r="M31"/>
  <c r="L31"/>
  <c r="M62"/>
  <c r="M48"/>
  <c r="L46"/>
  <c r="M61"/>
  <c r="L61"/>
  <c r="M60"/>
  <c r="L60"/>
  <c r="M59"/>
  <c r="L59"/>
  <c r="M58"/>
  <c r="L58"/>
  <c r="M57"/>
  <c r="L57"/>
  <c r="M56"/>
  <c r="L56"/>
  <c r="M55"/>
  <c r="L55"/>
  <c r="M54"/>
  <c r="L54"/>
  <c r="M52"/>
  <c r="L52"/>
  <c r="M51"/>
  <c r="L51"/>
  <c r="L49"/>
  <c r="L48"/>
  <c r="M47"/>
  <c r="L47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0"/>
  <c r="L30"/>
  <c r="M29"/>
  <c r="L29"/>
  <c r="M27"/>
  <c r="L27"/>
  <c r="M26"/>
  <c r="L26"/>
  <c r="M24"/>
  <c r="L24"/>
  <c r="M23"/>
  <c r="L23"/>
  <c r="M21"/>
  <c r="L21"/>
  <c r="M20"/>
  <c r="L20"/>
  <c r="M19"/>
  <c r="L19"/>
  <c r="L18"/>
  <c r="L17"/>
  <c r="L16"/>
  <c r="L15"/>
  <c r="L14"/>
  <c r="L11"/>
  <c r="M10"/>
  <c r="L10"/>
  <c r="M9"/>
  <c r="L9"/>
  <c r="M8"/>
  <c r="L8"/>
  <c r="M7"/>
  <c r="L7"/>
  <c r="M6"/>
  <c r="L6"/>
  <c r="L5"/>
  <c r="M4"/>
  <c r="L4"/>
  <c r="L3"/>
  <c r="L2"/>
  <c r="L14" i="1"/>
  <c r="L50"/>
  <c r="K50"/>
  <c r="L3"/>
  <c r="L22"/>
  <c r="L31"/>
  <c r="K31"/>
  <c r="K22"/>
  <c r="K2"/>
  <c r="K3"/>
  <c r="L44"/>
  <c r="L29"/>
  <c r="L30"/>
  <c r="L32"/>
  <c r="L33"/>
  <c r="L34"/>
  <c r="L35"/>
  <c r="L36"/>
  <c r="L37"/>
  <c r="L38"/>
  <c r="L39"/>
  <c r="L40"/>
  <c r="L41"/>
  <c r="L42"/>
  <c r="L43"/>
  <c r="L46"/>
  <c r="L47"/>
  <c r="L48"/>
  <c r="L49"/>
  <c r="L51"/>
  <c r="L52"/>
  <c r="L54"/>
  <c r="L55"/>
  <c r="L56"/>
  <c r="L57"/>
  <c r="L58"/>
  <c r="L59"/>
  <c r="L60"/>
  <c r="L61"/>
  <c r="L23"/>
  <c r="L24"/>
  <c r="L26"/>
  <c r="L27"/>
  <c r="L21"/>
  <c r="L20"/>
  <c r="K26"/>
  <c r="K27"/>
  <c r="K29"/>
  <c r="K30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1"/>
  <c r="K52"/>
  <c r="K54"/>
  <c r="K55"/>
  <c r="K56"/>
  <c r="K57"/>
  <c r="K58"/>
  <c r="K59"/>
  <c r="K60"/>
  <c r="K61"/>
  <c r="K14"/>
  <c r="K15"/>
  <c r="K18"/>
  <c r="K19"/>
  <c r="K20"/>
  <c r="K21"/>
  <c r="K23"/>
  <c r="K24"/>
  <c r="L19"/>
  <c r="L15"/>
  <c r="K7"/>
  <c r="K8"/>
  <c r="K9"/>
  <c r="K10"/>
  <c r="K11"/>
  <c r="K5"/>
  <c r="K6"/>
  <c r="K4"/>
  <c r="L5"/>
  <c r="L6"/>
  <c r="L7"/>
  <c r="L8"/>
  <c r="L9"/>
  <c r="L10"/>
  <c r="L11"/>
  <c r="L4"/>
  <c r="L107" i="14" l="1"/>
  <c r="N107"/>
  <c r="P107"/>
  <c r="R107"/>
  <c r="T107"/>
  <c r="M108"/>
  <c r="O108"/>
  <c r="Q108"/>
  <c r="S108"/>
  <c r="U108"/>
  <c r="M109"/>
  <c r="O109"/>
  <c r="Q109"/>
  <c r="S109"/>
  <c r="U109"/>
  <c r="M110"/>
  <c r="O110"/>
  <c r="Q110"/>
  <c r="S110"/>
  <c r="U110"/>
  <c r="L111"/>
  <c r="N111"/>
  <c r="P111"/>
  <c r="R111"/>
  <c r="T111"/>
  <c r="N112"/>
  <c r="P112"/>
  <c r="R112"/>
  <c r="T112"/>
  <c r="M113"/>
  <c r="O113"/>
  <c r="Q113"/>
  <c r="S113"/>
  <c r="U113"/>
  <c r="M114"/>
  <c r="O114"/>
  <c r="Q114"/>
  <c r="S114"/>
  <c r="U114"/>
  <c r="M115"/>
  <c r="O115"/>
  <c r="Q115"/>
  <c r="S115"/>
  <c r="U115"/>
  <c r="M116"/>
  <c r="O116"/>
  <c r="Q116"/>
  <c r="S116"/>
  <c r="U116"/>
  <c r="M117"/>
  <c r="O117"/>
  <c r="Q117"/>
  <c r="S117"/>
  <c r="U117"/>
  <c r="M51"/>
  <c r="O51"/>
  <c r="Q51"/>
  <c r="S51"/>
  <c r="U51"/>
  <c r="M52"/>
  <c r="O52"/>
  <c r="Q52"/>
  <c r="S52"/>
  <c r="U52"/>
  <c r="N53"/>
  <c r="R53"/>
  <c r="N54"/>
  <c r="R54"/>
  <c r="M55"/>
  <c r="Q55"/>
  <c r="U55"/>
  <c r="N56"/>
  <c r="R56"/>
  <c r="M57"/>
  <c r="O57"/>
  <c r="Q57"/>
  <c r="S57"/>
  <c r="U57"/>
  <c r="M58"/>
  <c r="O58"/>
  <c r="Q58"/>
  <c r="S58"/>
  <c r="U58"/>
  <c r="M59"/>
  <c r="O59"/>
  <c r="Q59"/>
  <c r="S59"/>
  <c r="U59"/>
  <c r="M60"/>
  <c r="O60"/>
  <c r="Q60"/>
  <c r="S60"/>
  <c r="U60"/>
  <c r="M61"/>
  <c r="O61"/>
  <c r="Q61"/>
  <c r="S61"/>
  <c r="U61"/>
  <c r="M62"/>
  <c r="O62"/>
  <c r="Q62"/>
  <c r="S62"/>
  <c r="U62"/>
  <c r="M63"/>
  <c r="O63"/>
  <c r="Q63"/>
  <c r="S63"/>
  <c r="U63"/>
  <c r="O64"/>
  <c r="S64"/>
  <c r="L65"/>
  <c r="P65"/>
  <c r="T65"/>
  <c r="O66"/>
  <c r="S66"/>
  <c r="L67"/>
  <c r="P67"/>
  <c r="T67"/>
  <c r="L68"/>
  <c r="P68"/>
  <c r="T68"/>
  <c r="O69"/>
  <c r="S69"/>
  <c r="L70"/>
  <c r="P70"/>
  <c r="T70"/>
  <c r="O71"/>
  <c r="S71"/>
  <c r="O72"/>
  <c r="S72"/>
  <c r="L73"/>
  <c r="P73"/>
  <c r="T73"/>
  <c r="O74"/>
  <c r="S74"/>
  <c r="L75"/>
  <c r="P75"/>
  <c r="T75"/>
  <c r="O76"/>
  <c r="S76"/>
  <c r="L77"/>
  <c r="P77"/>
  <c r="T77"/>
  <c r="O78"/>
  <c r="S78"/>
  <c r="L79"/>
  <c r="P79"/>
  <c r="T79"/>
  <c r="O80"/>
  <c r="S80"/>
  <c r="L81"/>
  <c r="P81"/>
  <c r="T81"/>
  <c r="M82"/>
  <c r="O82"/>
  <c r="Q82"/>
  <c r="S82"/>
  <c r="U82"/>
  <c r="M83"/>
  <c r="O83"/>
  <c r="Q83"/>
  <c r="S83"/>
  <c r="U83"/>
  <c r="M84"/>
  <c r="O84"/>
  <c r="Q84"/>
  <c r="S84"/>
  <c r="U84"/>
  <c r="M85"/>
  <c r="O85"/>
  <c r="Q85"/>
  <c r="S85"/>
  <c r="U85"/>
  <c r="M86"/>
  <c r="O86"/>
  <c r="Q86"/>
  <c r="S86"/>
  <c r="U86"/>
  <c r="M87"/>
  <c r="O87"/>
  <c r="Q87"/>
  <c r="S87"/>
  <c r="U87"/>
  <c r="M88"/>
  <c r="O88"/>
  <c r="Q88"/>
  <c r="S88"/>
  <c r="U88"/>
  <c r="M89"/>
  <c r="O89"/>
  <c r="Q89"/>
  <c r="S89"/>
  <c r="U89"/>
  <c r="M90"/>
  <c r="O90"/>
  <c r="Q90"/>
  <c r="S90"/>
  <c r="U90"/>
  <c r="M91"/>
  <c r="O91"/>
  <c r="Q91"/>
  <c r="S91"/>
  <c r="U91"/>
  <c r="M92"/>
  <c r="O92"/>
  <c r="Q92"/>
  <c r="S92"/>
  <c r="U92"/>
  <c r="M93"/>
  <c r="O93"/>
  <c r="Q93"/>
  <c r="S93"/>
  <c r="U93"/>
  <c r="M94"/>
  <c r="O94"/>
  <c r="Q94"/>
  <c r="S94"/>
  <c r="U94"/>
  <c r="M95"/>
  <c r="O95"/>
  <c r="Q95"/>
  <c r="S95"/>
  <c r="M107"/>
  <c r="Q107"/>
  <c r="U107"/>
  <c r="N108"/>
  <c r="R108"/>
  <c r="L109"/>
  <c r="P109"/>
  <c r="T109"/>
  <c r="N110"/>
  <c r="R110"/>
  <c r="O111"/>
  <c r="S111"/>
  <c r="O112"/>
  <c r="S112"/>
  <c r="N113"/>
  <c r="R113"/>
  <c r="L114"/>
  <c r="P114"/>
  <c r="T114"/>
  <c r="N115"/>
  <c r="R115"/>
  <c r="L116"/>
  <c r="P116"/>
  <c r="T116"/>
  <c r="N117"/>
  <c r="R117"/>
  <c r="N51"/>
  <c r="R51"/>
  <c r="L52"/>
  <c r="P52"/>
  <c r="T52"/>
  <c r="P53"/>
  <c r="P54"/>
  <c r="O55"/>
  <c r="L56"/>
  <c r="T56"/>
  <c r="L57"/>
  <c r="P57"/>
  <c r="T57"/>
  <c r="N58"/>
  <c r="R58"/>
  <c r="L59"/>
  <c r="P59"/>
  <c r="T59"/>
  <c r="N60"/>
  <c r="R60"/>
  <c r="L61"/>
  <c r="P61"/>
  <c r="T61"/>
  <c r="N62"/>
  <c r="R62"/>
  <c r="L63"/>
  <c r="P63"/>
  <c r="T63"/>
  <c r="Q64"/>
  <c r="N65"/>
  <c r="M66"/>
  <c r="U66"/>
  <c r="R67"/>
  <c r="N68"/>
  <c r="M69"/>
  <c r="U69"/>
  <c r="R70"/>
  <c r="Q71"/>
  <c r="Q72"/>
  <c r="N73"/>
  <c r="M74"/>
  <c r="U74"/>
  <c r="R75"/>
  <c r="Q76"/>
  <c r="N77"/>
  <c r="M78"/>
  <c r="U78"/>
  <c r="R79"/>
  <c r="Q80"/>
  <c r="N81"/>
  <c r="L82"/>
  <c r="P82"/>
  <c r="T82"/>
  <c r="N83"/>
  <c r="R83"/>
  <c r="L84"/>
  <c r="P84"/>
  <c r="T84"/>
  <c r="N85"/>
  <c r="R85"/>
  <c r="L86"/>
  <c r="P86"/>
  <c r="T86"/>
  <c r="N87"/>
  <c r="R87"/>
  <c r="L88"/>
  <c r="P88"/>
  <c r="T88"/>
  <c r="N89"/>
  <c r="R89"/>
  <c r="L90"/>
  <c r="P90"/>
  <c r="T90"/>
  <c r="N91"/>
  <c r="R91"/>
  <c r="L92"/>
  <c r="P92"/>
  <c r="T92"/>
  <c r="N93"/>
  <c r="R93"/>
  <c r="L94"/>
  <c r="P94"/>
  <c r="T94"/>
  <c r="N95"/>
  <c r="R95"/>
  <c r="U95"/>
  <c r="M96"/>
  <c r="O96"/>
  <c r="Q96"/>
  <c r="S96"/>
  <c r="U96"/>
  <c r="M97"/>
  <c r="O97"/>
  <c r="Q97"/>
  <c r="S97"/>
  <c r="U97"/>
  <c r="M98"/>
  <c r="O98"/>
  <c r="Q98"/>
  <c r="S98"/>
  <c r="U98"/>
  <c r="M99"/>
  <c r="O99"/>
  <c r="Q99"/>
  <c r="S99"/>
  <c r="U99"/>
  <c r="M100"/>
  <c r="O100"/>
  <c r="Q100"/>
  <c r="S100"/>
  <c r="U100"/>
  <c r="M101"/>
  <c r="O101"/>
  <c r="Q101"/>
  <c r="S101"/>
  <c r="U101"/>
  <c r="M102"/>
  <c r="O102"/>
  <c r="Q102"/>
  <c r="S102"/>
  <c r="U102"/>
  <c r="M103"/>
  <c r="O103"/>
  <c r="Q103"/>
  <c r="S103"/>
  <c r="U103"/>
  <c r="M104"/>
  <c r="O104"/>
  <c r="Q104"/>
  <c r="S104"/>
  <c r="U104"/>
  <c r="M105"/>
  <c r="O105"/>
  <c r="Q105"/>
  <c r="S105"/>
  <c r="U105"/>
  <c r="M106"/>
  <c r="O106"/>
  <c r="Q106"/>
  <c r="S106"/>
  <c r="U106"/>
  <c r="V33" i="13"/>
  <c r="V22" i="14"/>
  <c r="L142" i="13"/>
  <c r="G33" i="7"/>
  <c r="T3" i="14"/>
  <c r="R3"/>
  <c r="P3"/>
  <c r="N3"/>
  <c r="L3"/>
  <c r="R25"/>
  <c r="N25"/>
  <c r="T24"/>
  <c r="P24"/>
  <c r="L24"/>
  <c r="R23"/>
  <c r="N23"/>
  <c r="U16"/>
  <c r="S16"/>
  <c r="Q16"/>
  <c r="O16"/>
  <c r="M16"/>
  <c r="T10"/>
  <c r="P10"/>
  <c r="L10"/>
  <c r="R9"/>
  <c r="N9"/>
  <c r="T8"/>
  <c r="P8"/>
  <c r="M8"/>
  <c r="T4"/>
  <c r="R4"/>
  <c r="P4"/>
  <c r="N4"/>
  <c r="I169" i="13"/>
  <c r="A169" s="1"/>
  <c r="J167"/>
  <c r="I167"/>
  <c r="A167" s="1"/>
  <c r="I165"/>
  <c r="A165" s="1"/>
  <c r="I163"/>
  <c r="A163" s="1"/>
  <c r="J161"/>
  <c r="J159"/>
  <c r="I159"/>
  <c r="A159" s="1"/>
  <c r="I157"/>
  <c r="A157" s="1"/>
  <c r="T106" i="14"/>
  <c r="P106"/>
  <c r="L106"/>
  <c r="R105"/>
  <c r="N105"/>
  <c r="T104"/>
  <c r="P104"/>
  <c r="L104"/>
  <c r="R103"/>
  <c r="N103"/>
  <c r="T102"/>
  <c r="P102"/>
  <c r="L102"/>
  <c r="R101"/>
  <c r="N101"/>
  <c r="T100"/>
  <c r="P100"/>
  <c r="L100"/>
  <c r="R99"/>
  <c r="N99"/>
  <c r="T98"/>
  <c r="P98"/>
  <c r="L98"/>
  <c r="R97"/>
  <c r="N97"/>
  <c r="T96"/>
  <c r="P96"/>
  <c r="L96"/>
  <c r="P95"/>
  <c r="R94"/>
  <c r="T93"/>
  <c r="L93"/>
  <c r="N92"/>
  <c r="P91"/>
  <c r="R90"/>
  <c r="T89"/>
  <c r="L89"/>
  <c r="N88"/>
  <c r="P87"/>
  <c r="R86"/>
  <c r="T85"/>
  <c r="L85"/>
  <c r="N84"/>
  <c r="P83"/>
  <c r="R82"/>
  <c r="R81"/>
  <c r="M80"/>
  <c r="Q78"/>
  <c r="U76"/>
  <c r="N75"/>
  <c r="R73"/>
  <c r="M72"/>
  <c r="U71"/>
  <c r="N70"/>
  <c r="R68"/>
  <c r="N67"/>
  <c r="R65"/>
  <c r="M64"/>
  <c r="N63"/>
  <c r="P62"/>
  <c r="R61"/>
  <c r="T60"/>
  <c r="L60"/>
  <c r="N59"/>
  <c r="P58"/>
  <c r="R57"/>
  <c r="S55"/>
  <c r="L54"/>
  <c r="T53"/>
  <c r="R52"/>
  <c r="T51"/>
  <c r="L51"/>
  <c r="P117"/>
  <c r="R116"/>
  <c r="T115"/>
  <c r="L115"/>
  <c r="N114"/>
  <c r="P113"/>
  <c r="Q112"/>
  <c r="Q111"/>
  <c r="P110"/>
  <c r="R109"/>
  <c r="T108"/>
  <c r="L108"/>
  <c r="O107"/>
  <c r="O118"/>
  <c r="Q118"/>
  <c r="S118"/>
  <c r="U118"/>
  <c r="L119"/>
  <c r="N119"/>
  <c r="P119"/>
  <c r="R119"/>
  <c r="T119"/>
  <c r="Q35" i="8"/>
  <c r="L72" i="14"/>
  <c r="L64"/>
  <c r="M116" i="13"/>
  <c r="L113"/>
  <c r="L112"/>
  <c r="M96"/>
  <c r="K5" i="14"/>
  <c r="L118"/>
  <c r="C12" i="1"/>
  <c r="I3" i="13" s="1"/>
  <c r="A3" s="1"/>
  <c r="C13" i="5"/>
  <c r="J3" i="12" s="1"/>
  <c r="G11" i="7"/>
  <c r="G32"/>
  <c r="D6"/>
  <c r="F6" s="1"/>
  <c r="H54" i="1"/>
  <c r="H36"/>
  <c r="H5"/>
  <c r="V22" i="13"/>
  <c r="V23" i="14"/>
  <c r="H56" i="1"/>
  <c r="H7"/>
  <c r="H4"/>
  <c r="H19"/>
  <c r="H59"/>
  <c r="H40"/>
  <c r="H31"/>
  <c r="V53" i="14"/>
  <c r="L99" i="13"/>
  <c r="L98"/>
  <c r="P193"/>
  <c r="H41" i="1"/>
  <c r="V64" i="14"/>
  <c r="V66"/>
  <c r="V33"/>
  <c r="V35"/>
  <c r="L177" i="13"/>
  <c r="N177"/>
  <c r="P177"/>
  <c r="R177"/>
  <c r="T177"/>
  <c r="L178"/>
  <c r="N178"/>
  <c r="P178"/>
  <c r="R178"/>
  <c r="T178"/>
  <c r="L179"/>
  <c r="N179"/>
  <c r="P179"/>
  <c r="R179"/>
  <c r="T179"/>
  <c r="L187"/>
  <c r="N187"/>
  <c r="P187"/>
  <c r="R187"/>
  <c r="T187"/>
  <c r="V187"/>
  <c r="M188"/>
  <c r="O188"/>
  <c r="Q188"/>
  <c r="S188"/>
  <c r="U188"/>
  <c r="M189"/>
  <c r="O189"/>
  <c r="Q189"/>
  <c r="S189"/>
  <c r="U189"/>
  <c r="M190"/>
  <c r="O190"/>
  <c r="Q190"/>
  <c r="S190"/>
  <c r="U190"/>
  <c r="V65" i="14"/>
  <c r="V67"/>
  <c r="V34"/>
  <c r="V177" i="13"/>
  <c r="V178"/>
  <c r="V179"/>
  <c r="M177"/>
  <c r="O177"/>
  <c r="Q177"/>
  <c r="S177"/>
  <c r="U177"/>
  <c r="M178"/>
  <c r="O178"/>
  <c r="Q178"/>
  <c r="S178"/>
  <c r="U178"/>
  <c r="M179"/>
  <c r="O179"/>
  <c r="Q179"/>
  <c r="S179"/>
  <c r="U179"/>
  <c r="M187"/>
  <c r="I201"/>
  <c r="A201" s="1"/>
  <c r="I78"/>
  <c r="A78" s="1"/>
  <c r="I202"/>
  <c r="A202" s="1"/>
  <c r="I79"/>
  <c r="A79" s="1"/>
  <c r="I80"/>
  <c r="A80" s="1"/>
  <c r="I81"/>
  <c r="A81" s="1"/>
  <c r="I82"/>
  <c r="A82" s="1"/>
  <c r="I83"/>
  <c r="A83" s="1"/>
  <c r="I84"/>
  <c r="A84" s="1"/>
  <c r="I85"/>
  <c r="A85" s="1"/>
  <c r="I86"/>
  <c r="A86" s="1"/>
  <c r="I87"/>
  <c r="A87" s="1"/>
  <c r="I88"/>
  <c r="A88" s="1"/>
  <c r="I89"/>
  <c r="A89" s="1"/>
  <c r="I187"/>
  <c r="A187" s="1"/>
  <c r="I90"/>
  <c r="A90" s="1"/>
  <c r="I188"/>
  <c r="A188" s="1"/>
  <c r="I91"/>
  <c r="A91" s="1"/>
  <c r="I189"/>
  <c r="A189" s="1"/>
  <c r="I92"/>
  <c r="A92" s="1"/>
  <c r="I190"/>
  <c r="A190" s="1"/>
  <c r="I93"/>
  <c r="A93" s="1"/>
  <c r="I191"/>
  <c r="A191" s="1"/>
  <c r="J144"/>
  <c r="J145"/>
  <c r="J147"/>
  <c r="J148"/>
  <c r="J150"/>
  <c r="J152"/>
  <c r="J154"/>
  <c r="J135"/>
  <c r="J136"/>
  <c r="J138"/>
  <c r="J140"/>
  <c r="J142"/>
  <c r="J201"/>
  <c r="J79"/>
  <c r="J80"/>
  <c r="J82"/>
  <c r="I94"/>
  <c r="A94" s="1"/>
  <c r="I192"/>
  <c r="A192" s="1"/>
  <c r="I95"/>
  <c r="A95" s="1"/>
  <c r="I193"/>
  <c r="A193" s="1"/>
  <c r="I96"/>
  <c r="A96" s="1"/>
  <c r="I194"/>
  <c r="A194" s="1"/>
  <c r="I97"/>
  <c r="A97" s="1"/>
  <c r="I98"/>
  <c r="A98" s="1"/>
  <c r="I99"/>
  <c r="A99" s="1"/>
  <c r="I100"/>
  <c r="A100" s="1"/>
  <c r="I101"/>
  <c r="A101" s="1"/>
  <c r="I102"/>
  <c r="A102" s="1"/>
  <c r="I103"/>
  <c r="A103" s="1"/>
  <c r="I104"/>
  <c r="A104" s="1"/>
  <c r="I105"/>
  <c r="A105" s="1"/>
  <c r="I195"/>
  <c r="A195" s="1"/>
  <c r="I106"/>
  <c r="A106" s="1"/>
  <c r="I196"/>
  <c r="A196" s="1"/>
  <c r="I107"/>
  <c r="A107" s="1"/>
  <c r="I197"/>
  <c r="A197" s="1"/>
  <c r="I108"/>
  <c r="A108" s="1"/>
  <c r="I198"/>
  <c r="A198" s="1"/>
  <c r="I109"/>
  <c r="A109" s="1"/>
  <c r="I199"/>
  <c r="A199" s="1"/>
  <c r="I110"/>
  <c r="A110" s="1"/>
  <c r="I200"/>
  <c r="A200" s="1"/>
  <c r="I111"/>
  <c r="A111" s="1"/>
  <c r="I112"/>
  <c r="A112" s="1"/>
  <c r="I113"/>
  <c r="A113" s="1"/>
  <c r="I114"/>
  <c r="A114" s="1"/>
  <c r="I115"/>
  <c r="A115" s="1"/>
  <c r="I116"/>
  <c r="A116" s="1"/>
  <c r="I117"/>
  <c r="A117" s="1"/>
  <c r="I118"/>
  <c r="A118" s="1"/>
  <c r="I119"/>
  <c r="A119" s="1"/>
  <c r="I120"/>
  <c r="A120" s="1"/>
  <c r="I121"/>
  <c r="A121" s="1"/>
  <c r="I122"/>
  <c r="A122" s="1"/>
  <c r="I123"/>
  <c r="A123" s="1"/>
  <c r="I124"/>
  <c r="A124" s="1"/>
  <c r="I125"/>
  <c r="A125" s="1"/>
  <c r="I126"/>
  <c r="A126" s="1"/>
  <c r="I127"/>
  <c r="A127" s="1"/>
  <c r="I128"/>
  <c r="A128" s="1"/>
  <c r="I129"/>
  <c r="A129" s="1"/>
  <c r="I130"/>
  <c r="A130" s="1"/>
  <c r="I131"/>
  <c r="A131" s="1"/>
  <c r="I132"/>
  <c r="A132" s="1"/>
  <c r="I133"/>
  <c r="A133" s="1"/>
  <c r="I134"/>
  <c r="A134" s="1"/>
  <c r="I135"/>
  <c r="A135" s="1"/>
  <c r="I136"/>
  <c r="A136" s="1"/>
  <c r="I137"/>
  <c r="A137" s="1"/>
  <c r="I138"/>
  <c r="A138" s="1"/>
  <c r="I139"/>
  <c r="A139" s="1"/>
  <c r="I140"/>
  <c r="A140" s="1"/>
  <c r="I141"/>
  <c r="A141" s="1"/>
  <c r="I142"/>
  <c r="A142" s="1"/>
  <c r="I143"/>
  <c r="A143" s="1"/>
  <c r="I144"/>
  <c r="A144" s="1"/>
  <c r="I145"/>
  <c r="A145" s="1"/>
  <c r="I146"/>
  <c r="A146" s="1"/>
  <c r="I147"/>
  <c r="A147" s="1"/>
  <c r="I148"/>
  <c r="A148" s="1"/>
  <c r="I149"/>
  <c r="A149" s="1"/>
  <c r="I150"/>
  <c r="A150" s="1"/>
  <c r="I151"/>
  <c r="A151" s="1"/>
  <c r="I152"/>
  <c r="A152" s="1"/>
  <c r="I153"/>
  <c r="A153" s="1"/>
  <c r="I154"/>
  <c r="A154" s="1"/>
  <c r="I155"/>
  <c r="A155" s="1"/>
  <c r="J146"/>
  <c r="J149"/>
  <c r="J151"/>
  <c r="J153"/>
  <c r="J155"/>
  <c r="J137"/>
  <c r="J139"/>
  <c r="J141"/>
  <c r="A148" i="12"/>
  <c r="A43"/>
  <c r="A149"/>
  <c r="A44"/>
  <c r="A107"/>
  <c r="A108"/>
  <c r="A193"/>
  <c r="A109"/>
  <c r="A110"/>
  <c r="A194"/>
  <c r="A111"/>
  <c r="A112"/>
  <c r="A195"/>
  <c r="A113"/>
  <c r="A114"/>
  <c r="A196"/>
  <c r="A115"/>
  <c r="A197"/>
  <c r="A116"/>
  <c r="A198"/>
  <c r="A157"/>
  <c r="A158"/>
  <c r="A117"/>
  <c r="A199"/>
  <c r="A118"/>
  <c r="A200"/>
  <c r="A60"/>
  <c r="A61"/>
  <c r="A119"/>
  <c r="A201"/>
  <c r="A120"/>
  <c r="A65"/>
  <c r="A162"/>
  <c r="A67"/>
  <c r="A163"/>
  <c r="A68"/>
  <c r="A69"/>
  <c r="A70"/>
  <c r="A71"/>
  <c r="A72"/>
  <c r="A73"/>
  <c r="A74"/>
  <c r="A75"/>
  <c r="A76"/>
  <c r="A77"/>
  <c r="A78"/>
  <c r="L104"/>
  <c r="N104"/>
  <c r="P104"/>
  <c r="R104"/>
  <c r="T104"/>
  <c r="V104"/>
  <c r="AA104"/>
  <c r="AC104"/>
  <c r="AE104"/>
  <c r="I148"/>
  <c r="M148"/>
  <c r="O148"/>
  <c r="Q148"/>
  <c r="S148"/>
  <c r="U148"/>
  <c r="Z148"/>
  <c r="AB148"/>
  <c r="AD148"/>
  <c r="L105"/>
  <c r="N105"/>
  <c r="P105"/>
  <c r="R105"/>
  <c r="T105"/>
  <c r="V105"/>
  <c r="AA105"/>
  <c r="AC105"/>
  <c r="AE105"/>
  <c r="I43"/>
  <c r="M43"/>
  <c r="O43"/>
  <c r="Q43"/>
  <c r="S43"/>
  <c r="U43"/>
  <c r="Z43"/>
  <c r="AB43"/>
  <c r="AD43"/>
  <c r="L191"/>
  <c r="N191"/>
  <c r="P191"/>
  <c r="R191"/>
  <c r="T191"/>
  <c r="V191"/>
  <c r="AA191"/>
  <c r="AC191"/>
  <c r="AE191"/>
  <c r="I149"/>
  <c r="M149"/>
  <c r="O149"/>
  <c r="Q149"/>
  <c r="S149"/>
  <c r="U149"/>
  <c r="Z149"/>
  <c r="AB149"/>
  <c r="AD149"/>
  <c r="L106"/>
  <c r="N106"/>
  <c r="P106"/>
  <c r="R106"/>
  <c r="T106"/>
  <c r="V106"/>
  <c r="AA106"/>
  <c r="AC106"/>
  <c r="AE106"/>
  <c r="I44"/>
  <c r="M44"/>
  <c r="O44"/>
  <c r="Q44"/>
  <c r="S44"/>
  <c r="U44"/>
  <c r="Z44"/>
  <c r="AB44"/>
  <c r="AD44"/>
  <c r="L192"/>
  <c r="N192"/>
  <c r="P192"/>
  <c r="R192"/>
  <c r="T192"/>
  <c r="V192"/>
  <c r="AA192"/>
  <c r="AC192"/>
  <c r="AE192"/>
  <c r="I150"/>
  <c r="M150"/>
  <c r="O150"/>
  <c r="Q150"/>
  <c r="S150"/>
  <c r="U150"/>
  <c r="Z150"/>
  <c r="AB150"/>
  <c r="AD150"/>
  <c r="L107"/>
  <c r="N107"/>
  <c r="P107"/>
  <c r="R107"/>
  <c r="T107"/>
  <c r="V107"/>
  <c r="AA107"/>
  <c r="AC107"/>
  <c r="AE107"/>
  <c r="I45"/>
  <c r="M45"/>
  <c r="O45"/>
  <c r="Q45"/>
  <c r="S45"/>
  <c r="U45"/>
  <c r="Z45"/>
  <c r="AB45"/>
  <c r="AD45"/>
  <c r="L108"/>
  <c r="N108"/>
  <c r="P108"/>
  <c r="R108"/>
  <c r="T108"/>
  <c r="V108"/>
  <c r="AA108"/>
  <c r="AC108"/>
  <c r="AE108"/>
  <c r="I151"/>
  <c r="M151"/>
  <c r="O151"/>
  <c r="Q151"/>
  <c r="S151"/>
  <c r="U151"/>
  <c r="Z151"/>
  <c r="AB151"/>
  <c r="AD151"/>
  <c r="L193"/>
  <c r="N193"/>
  <c r="P193"/>
  <c r="R193"/>
  <c r="T193"/>
  <c r="V193"/>
  <c r="AA193"/>
  <c r="AC193"/>
  <c r="AE193"/>
  <c r="I46"/>
  <c r="M46"/>
  <c r="O46"/>
  <c r="Q46"/>
  <c r="S46"/>
  <c r="U46"/>
  <c r="Z46"/>
  <c r="AB46"/>
  <c r="AD46"/>
  <c r="L109"/>
  <c r="N109"/>
  <c r="P109"/>
  <c r="R109"/>
  <c r="T109"/>
  <c r="V109"/>
  <c r="AA109"/>
  <c r="AC109"/>
  <c r="AE109"/>
  <c r="I152"/>
  <c r="M152"/>
  <c r="O152"/>
  <c r="Q152"/>
  <c r="S152"/>
  <c r="U152"/>
  <c r="Z152"/>
  <c r="AB152"/>
  <c r="AD152"/>
  <c r="L110"/>
  <c r="N110"/>
  <c r="P110"/>
  <c r="R110"/>
  <c r="T110"/>
  <c r="V110"/>
  <c r="AA110"/>
  <c r="AC110"/>
  <c r="AE110"/>
  <c r="I47"/>
  <c r="M47"/>
  <c r="O47"/>
  <c r="Q47"/>
  <c r="S47"/>
  <c r="U47"/>
  <c r="Z47"/>
  <c r="AB47"/>
  <c r="AD47"/>
  <c r="L194"/>
  <c r="N194"/>
  <c r="P194"/>
  <c r="R194"/>
  <c r="T194"/>
  <c r="V194"/>
  <c r="AA194"/>
  <c r="AC194"/>
  <c r="AE194"/>
  <c r="I153"/>
  <c r="M153"/>
  <c r="O153"/>
  <c r="Q153"/>
  <c r="S153"/>
  <c r="U153"/>
  <c r="Z153"/>
  <c r="AB153"/>
  <c r="AD153"/>
  <c r="L111"/>
  <c r="N111"/>
  <c r="P111"/>
  <c r="R111"/>
  <c r="T111"/>
  <c r="V111"/>
  <c r="AA111"/>
  <c r="AC111"/>
  <c r="AE111"/>
  <c r="I48"/>
  <c r="M48"/>
  <c r="O48"/>
  <c r="Q48"/>
  <c r="S48"/>
  <c r="U48"/>
  <c r="Z48"/>
  <c r="AB48"/>
  <c r="AD48"/>
  <c r="L112"/>
  <c r="N112"/>
  <c r="P112"/>
  <c r="R112"/>
  <c r="T112"/>
  <c r="V112"/>
  <c r="AA112"/>
  <c r="AC112"/>
  <c r="AE112"/>
  <c r="I49"/>
  <c r="M49"/>
  <c r="O49"/>
  <c r="Q49"/>
  <c r="S49"/>
  <c r="U49"/>
  <c r="Z49"/>
  <c r="AB49"/>
  <c r="AD49"/>
  <c r="L195"/>
  <c r="N195"/>
  <c r="P195"/>
  <c r="R195"/>
  <c r="T195"/>
  <c r="V195"/>
  <c r="AA195"/>
  <c r="AC195"/>
  <c r="AE195"/>
  <c r="I154"/>
  <c r="M154"/>
  <c r="O154"/>
  <c r="Q154"/>
  <c r="S154"/>
  <c r="U154"/>
  <c r="Z154"/>
  <c r="AB154"/>
  <c r="AD154"/>
  <c r="L113"/>
  <c r="N113"/>
  <c r="P113"/>
  <c r="R113"/>
  <c r="T113"/>
  <c r="V113"/>
  <c r="AA113"/>
  <c r="AC113"/>
  <c r="AE113"/>
  <c r="I50"/>
  <c r="M50"/>
  <c r="O50"/>
  <c r="Q50"/>
  <c r="S50"/>
  <c r="U50"/>
  <c r="Z50"/>
  <c r="AB50"/>
  <c r="AD50"/>
  <c r="L114"/>
  <c r="N114"/>
  <c r="P114"/>
  <c r="R114"/>
  <c r="T114"/>
  <c r="V114"/>
  <c r="AA114"/>
  <c r="AC114"/>
  <c r="AE114"/>
  <c r="I155"/>
  <c r="M155"/>
  <c r="O155"/>
  <c r="Q155"/>
  <c r="S155"/>
  <c r="U155"/>
  <c r="Z155"/>
  <c r="AB155"/>
  <c r="AD155"/>
  <c r="L196"/>
  <c r="N196"/>
  <c r="P196"/>
  <c r="R196"/>
  <c r="T196"/>
  <c r="V196"/>
  <c r="AA196"/>
  <c r="AC196"/>
  <c r="AE196"/>
  <c r="I51"/>
  <c r="M51"/>
  <c r="O51"/>
  <c r="Q51"/>
  <c r="S51"/>
  <c r="U51"/>
  <c r="Z51"/>
  <c r="AB51"/>
  <c r="AD51"/>
  <c r="L115"/>
  <c r="N115"/>
  <c r="P115"/>
  <c r="R115"/>
  <c r="T115"/>
  <c r="V115"/>
  <c r="AA115"/>
  <c r="AC115"/>
  <c r="AE115"/>
  <c r="I52"/>
  <c r="M52"/>
  <c r="O52"/>
  <c r="Q52"/>
  <c r="S52"/>
  <c r="U52"/>
  <c r="Z52"/>
  <c r="AB52"/>
  <c r="AD52"/>
  <c r="L197"/>
  <c r="N197"/>
  <c r="P197"/>
  <c r="R197"/>
  <c r="T197"/>
  <c r="V197"/>
  <c r="AA197"/>
  <c r="AC197"/>
  <c r="AE197"/>
  <c r="I156"/>
  <c r="M156"/>
  <c r="O156"/>
  <c r="Q156"/>
  <c r="S156"/>
  <c r="U156"/>
  <c r="Z156"/>
  <c r="AB156"/>
  <c r="AD156"/>
  <c r="L116"/>
  <c r="N116"/>
  <c r="P116"/>
  <c r="R116"/>
  <c r="T116"/>
  <c r="V116"/>
  <c r="AA116"/>
  <c r="AC116"/>
  <c r="AE116"/>
  <c r="I53"/>
  <c r="M53"/>
  <c r="O53"/>
  <c r="Q53"/>
  <c r="S53"/>
  <c r="U53"/>
  <c r="Z53"/>
  <c r="AB53"/>
  <c r="AD53"/>
  <c r="L198"/>
  <c r="N198"/>
  <c r="P198"/>
  <c r="R198"/>
  <c r="T198"/>
  <c r="V198"/>
  <c r="AA198"/>
  <c r="AC198"/>
  <c r="AE198"/>
  <c r="I54"/>
  <c r="M54"/>
  <c r="O54"/>
  <c r="Q54"/>
  <c r="S54"/>
  <c r="U54"/>
  <c r="Z54"/>
  <c r="AB54"/>
  <c r="AD54"/>
  <c r="L157"/>
  <c r="N157"/>
  <c r="P157"/>
  <c r="R157"/>
  <c r="T157"/>
  <c r="V157"/>
  <c r="AA157"/>
  <c r="AC157"/>
  <c r="AE157"/>
  <c r="I55"/>
  <c r="M55"/>
  <c r="O55"/>
  <c r="Q55"/>
  <c r="S55"/>
  <c r="U55"/>
  <c r="Z55"/>
  <c r="AB55"/>
  <c r="AD55"/>
  <c r="L158"/>
  <c r="N158"/>
  <c r="P158"/>
  <c r="R158"/>
  <c r="T158"/>
  <c r="V158"/>
  <c r="AA158"/>
  <c r="AC158"/>
  <c r="AE158"/>
  <c r="I56"/>
  <c r="M56"/>
  <c r="O56"/>
  <c r="Q56"/>
  <c r="S56"/>
  <c r="U56"/>
  <c r="Z56"/>
  <c r="AB56"/>
  <c r="AD56"/>
  <c r="L117"/>
  <c r="N117"/>
  <c r="P117"/>
  <c r="R117"/>
  <c r="T117"/>
  <c r="V117"/>
  <c r="AA117"/>
  <c r="AC117"/>
  <c r="AE117"/>
  <c r="I159"/>
  <c r="M159"/>
  <c r="O159"/>
  <c r="Q159"/>
  <c r="S159"/>
  <c r="U159"/>
  <c r="Z159"/>
  <c r="AB159"/>
  <c r="AD159"/>
  <c r="L199"/>
  <c r="N199"/>
  <c r="P199"/>
  <c r="R199"/>
  <c r="T199"/>
  <c r="V199"/>
  <c r="AA199"/>
  <c r="AC199"/>
  <c r="AE199"/>
  <c r="I57"/>
  <c r="M57"/>
  <c r="O57"/>
  <c r="Q57"/>
  <c r="S57"/>
  <c r="U57"/>
  <c r="Z57"/>
  <c r="AB57"/>
  <c r="AD57"/>
  <c r="L118"/>
  <c r="N118"/>
  <c r="P118"/>
  <c r="R118"/>
  <c r="T118"/>
  <c r="V118"/>
  <c r="AA118"/>
  <c r="AC118"/>
  <c r="AE118"/>
  <c r="I58"/>
  <c r="M58"/>
  <c r="O58"/>
  <c r="Q58"/>
  <c r="S58"/>
  <c r="U58"/>
  <c r="Z58"/>
  <c r="AB58"/>
  <c r="AD58"/>
  <c r="L200"/>
  <c r="N200"/>
  <c r="P200"/>
  <c r="R200"/>
  <c r="T200"/>
  <c r="V200"/>
  <c r="AA200"/>
  <c r="AC200"/>
  <c r="AE200"/>
  <c r="I59"/>
  <c r="M59"/>
  <c r="O59"/>
  <c r="Q59"/>
  <c r="S59"/>
  <c r="U59"/>
  <c r="Z59"/>
  <c r="AB59"/>
  <c r="AD59"/>
  <c r="L60"/>
  <c r="N60"/>
  <c r="P60"/>
  <c r="R60"/>
  <c r="T60"/>
  <c r="V60"/>
  <c r="AA60"/>
  <c r="AC60"/>
  <c r="AE60"/>
  <c r="I160"/>
  <c r="M160"/>
  <c r="O160"/>
  <c r="Q160"/>
  <c r="S160"/>
  <c r="U160"/>
  <c r="Z160"/>
  <c r="AB160"/>
  <c r="AD160"/>
  <c r="L61"/>
  <c r="N61"/>
  <c r="P61"/>
  <c r="R61"/>
  <c r="T61"/>
  <c r="V61"/>
  <c r="AA61"/>
  <c r="AC61"/>
  <c r="AE61"/>
  <c r="I62"/>
  <c r="M62"/>
  <c r="O62"/>
  <c r="Q62"/>
  <c r="S62"/>
  <c r="U62"/>
  <c r="Z62"/>
  <c r="AB62"/>
  <c r="AD62"/>
  <c r="L119"/>
  <c r="N119"/>
  <c r="P119"/>
  <c r="R119"/>
  <c r="T119"/>
  <c r="V119"/>
  <c r="AA119"/>
  <c r="AC119"/>
  <c r="AE119"/>
  <c r="I63"/>
  <c r="M63"/>
  <c r="O63"/>
  <c r="Q63"/>
  <c r="S63"/>
  <c r="U63"/>
  <c r="Z63"/>
  <c r="AB63"/>
  <c r="AD63"/>
  <c r="L201"/>
  <c r="N201"/>
  <c r="P201"/>
  <c r="R201"/>
  <c r="T201"/>
  <c r="V201"/>
  <c r="AA201"/>
  <c r="AC201"/>
  <c r="AE201"/>
  <c r="I161"/>
  <c r="M161"/>
  <c r="O161"/>
  <c r="Q161"/>
  <c r="S161"/>
  <c r="U161"/>
  <c r="Z161"/>
  <c r="AB161"/>
  <c r="AD161"/>
  <c r="L120"/>
  <c r="N120"/>
  <c r="P120"/>
  <c r="R120"/>
  <c r="T120"/>
  <c r="V120"/>
  <c r="AA120"/>
  <c r="AC120"/>
  <c r="AE120"/>
  <c r="I64"/>
  <c r="M64"/>
  <c r="O64"/>
  <c r="Q64"/>
  <c r="S64"/>
  <c r="U64"/>
  <c r="Z64"/>
  <c r="AB64"/>
  <c r="AD64"/>
  <c r="L65"/>
  <c r="N65"/>
  <c r="P65"/>
  <c r="R65"/>
  <c r="T65"/>
  <c r="V65"/>
  <c r="AA65"/>
  <c r="AC65"/>
  <c r="AE65"/>
  <c r="I66"/>
  <c r="M66"/>
  <c r="O66"/>
  <c r="Q66"/>
  <c r="S66"/>
  <c r="U66"/>
  <c r="Z66"/>
  <c r="AB66"/>
  <c r="AD66"/>
  <c r="L162"/>
  <c r="N162"/>
  <c r="P162"/>
  <c r="R162"/>
  <c r="T162"/>
  <c r="V162"/>
  <c r="AA162"/>
  <c r="AC162"/>
  <c r="AE162"/>
  <c r="I202"/>
  <c r="M202"/>
  <c r="O202"/>
  <c r="Q202"/>
  <c r="S202"/>
  <c r="U202"/>
  <c r="Z202"/>
  <c r="AB202"/>
  <c r="AD202"/>
  <c r="L67"/>
  <c r="N67"/>
  <c r="P67"/>
  <c r="R67"/>
  <c r="T67"/>
  <c r="V67"/>
  <c r="AA67"/>
  <c r="AC67"/>
  <c r="AE67"/>
  <c r="I121"/>
  <c r="M121"/>
  <c r="O121"/>
  <c r="Q121"/>
  <c r="S121"/>
  <c r="U121"/>
  <c r="Z121"/>
  <c r="AB121"/>
  <c r="AD121"/>
  <c r="L163"/>
  <c r="N163"/>
  <c r="P163"/>
  <c r="R163"/>
  <c r="T163"/>
  <c r="V163"/>
  <c r="AA163"/>
  <c r="AC163"/>
  <c r="AE163"/>
  <c r="I122"/>
  <c r="M122"/>
  <c r="O122"/>
  <c r="Q122"/>
  <c r="S122"/>
  <c r="U122"/>
  <c r="Z122"/>
  <c r="AB122"/>
  <c r="AD122"/>
  <c r="L68"/>
  <c r="N68"/>
  <c r="P68"/>
  <c r="R68"/>
  <c r="T68"/>
  <c r="V68"/>
  <c r="AA68"/>
  <c r="AC68"/>
  <c r="AE68"/>
  <c r="I164"/>
  <c r="M164"/>
  <c r="O164"/>
  <c r="Q164"/>
  <c r="S164"/>
  <c r="U164"/>
  <c r="Z164"/>
  <c r="AB164"/>
  <c r="AD164"/>
  <c r="L69"/>
  <c r="N69"/>
  <c r="P69"/>
  <c r="R69"/>
  <c r="T69"/>
  <c r="V69"/>
  <c r="AA69"/>
  <c r="AC69"/>
  <c r="AE69"/>
  <c r="I165"/>
  <c r="M165"/>
  <c r="O165"/>
  <c r="Q165"/>
  <c r="S165"/>
  <c r="U165"/>
  <c r="Z165"/>
  <c r="AB165"/>
  <c r="AD165"/>
  <c r="L70"/>
  <c r="N70"/>
  <c r="P70"/>
  <c r="R70"/>
  <c r="T70"/>
  <c r="V70"/>
  <c r="AA70"/>
  <c r="AC70"/>
  <c r="AE70"/>
  <c r="I166"/>
  <c r="M166"/>
  <c r="O166"/>
  <c r="Q166"/>
  <c r="S166"/>
  <c r="U166"/>
  <c r="Z166"/>
  <c r="AB166"/>
  <c r="AD166"/>
  <c r="L71"/>
  <c r="N71"/>
  <c r="P71"/>
  <c r="R71"/>
  <c r="T71"/>
  <c r="V71"/>
  <c r="AA71"/>
  <c r="AC71"/>
  <c r="AE71"/>
  <c r="I167"/>
  <c r="M167"/>
  <c r="O167"/>
  <c r="Q167"/>
  <c r="S167"/>
  <c r="U167"/>
  <c r="Z167"/>
  <c r="AB167"/>
  <c r="AD167"/>
  <c r="L72"/>
  <c r="N72"/>
  <c r="P72"/>
  <c r="R72"/>
  <c r="T72"/>
  <c r="V72"/>
  <c r="AA72"/>
  <c r="AC72"/>
  <c r="AE72"/>
  <c r="I168"/>
  <c r="M168"/>
  <c r="O168"/>
  <c r="Q168"/>
  <c r="S168"/>
  <c r="U168"/>
  <c r="Z168"/>
  <c r="AB168"/>
  <c r="AD168"/>
  <c r="L73"/>
  <c r="N73"/>
  <c r="P73"/>
  <c r="R73"/>
  <c r="T73"/>
  <c r="V73"/>
  <c r="AA73"/>
  <c r="AC73"/>
  <c r="AE73"/>
  <c r="I169"/>
  <c r="M169"/>
  <c r="O169"/>
  <c r="Q169"/>
  <c r="S169"/>
  <c r="U169"/>
  <c r="Z169"/>
  <c r="AB169"/>
  <c r="AD169"/>
  <c r="L74"/>
  <c r="N74"/>
  <c r="P74"/>
  <c r="R74"/>
  <c r="T74"/>
  <c r="V74"/>
  <c r="AA74"/>
  <c r="AC74"/>
  <c r="AE74"/>
  <c r="I170"/>
  <c r="M170"/>
  <c r="O170"/>
  <c r="Q170"/>
  <c r="S170"/>
  <c r="U170"/>
  <c r="Z170"/>
  <c r="AB170"/>
  <c r="AD170"/>
  <c r="L75"/>
  <c r="N75"/>
  <c r="P75"/>
  <c r="R75"/>
  <c r="T75"/>
  <c r="V75"/>
  <c r="AA75"/>
  <c r="AC75"/>
  <c r="AE75"/>
  <c r="I171"/>
  <c r="M171"/>
  <c r="O171"/>
  <c r="Q171"/>
  <c r="S171"/>
  <c r="U171"/>
  <c r="Z171"/>
  <c r="AB171"/>
  <c r="AD171"/>
  <c r="L76"/>
  <c r="N76"/>
  <c r="P76"/>
  <c r="R76"/>
  <c r="T76"/>
  <c r="V76"/>
  <c r="AA76"/>
  <c r="AC76"/>
  <c r="AE76"/>
  <c r="I172"/>
  <c r="M172"/>
  <c r="O172"/>
  <c r="Q172"/>
  <c r="S172"/>
  <c r="U172"/>
  <c r="Z172"/>
  <c r="AB172"/>
  <c r="AD172"/>
  <c r="L77"/>
  <c r="N77"/>
  <c r="P77"/>
  <c r="R77"/>
  <c r="T77"/>
  <c r="V77"/>
  <c r="AA77"/>
  <c r="AC77"/>
  <c r="AE77"/>
  <c r="I173"/>
  <c r="M173"/>
  <c r="O173"/>
  <c r="Q173"/>
  <c r="S173"/>
  <c r="U173"/>
  <c r="Z173"/>
  <c r="AB173"/>
  <c r="AD173"/>
  <c r="L78"/>
  <c r="N78"/>
  <c r="P78"/>
  <c r="R78"/>
  <c r="T78"/>
  <c r="V78"/>
  <c r="AA78"/>
  <c r="AC78"/>
  <c r="AE78"/>
  <c r="I174"/>
  <c r="M174"/>
  <c r="O174"/>
  <c r="Q174"/>
  <c r="S174"/>
  <c r="U174"/>
  <c r="Z174"/>
  <c r="AB174"/>
  <c r="AD174"/>
  <c r="A104"/>
  <c r="A105"/>
  <c r="A191"/>
  <c r="A106"/>
  <c r="A192"/>
  <c r="A150"/>
  <c r="A45"/>
  <c r="A151"/>
  <c r="A46"/>
  <c r="A152"/>
  <c r="A47"/>
  <c r="A153"/>
  <c r="A48"/>
  <c r="A49"/>
  <c r="A154"/>
  <c r="A50"/>
  <c r="A155"/>
  <c r="A51"/>
  <c r="A52"/>
  <c r="A156"/>
  <c r="A53"/>
  <c r="A54"/>
  <c r="A55"/>
  <c r="A56"/>
  <c r="A159"/>
  <c r="A57"/>
  <c r="A58"/>
  <c r="A59"/>
  <c r="A160"/>
  <c r="A62"/>
  <c r="A63"/>
  <c r="A161"/>
  <c r="A64"/>
  <c r="A66"/>
  <c r="A202"/>
  <c r="A121"/>
  <c r="A122"/>
  <c r="A164"/>
  <c r="A165"/>
  <c r="A166"/>
  <c r="A167"/>
  <c r="A168"/>
  <c r="A169"/>
  <c r="A170"/>
  <c r="A171"/>
  <c r="A172"/>
  <c r="A173"/>
  <c r="A174"/>
  <c r="I104"/>
  <c r="M104"/>
  <c r="O104"/>
  <c r="Q104"/>
  <c r="S104"/>
  <c r="U104"/>
  <c r="Z104"/>
  <c r="AB104"/>
  <c r="AD104"/>
  <c r="L148"/>
  <c r="N148"/>
  <c r="P148"/>
  <c r="R148"/>
  <c r="T148"/>
  <c r="V148"/>
  <c r="AA148"/>
  <c r="AC148"/>
  <c r="AE148"/>
  <c r="I105"/>
  <c r="M105"/>
  <c r="O105"/>
  <c r="Q105"/>
  <c r="S105"/>
  <c r="U105"/>
  <c r="Z105"/>
  <c r="AB105"/>
  <c r="AD105"/>
  <c r="L43"/>
  <c r="N43"/>
  <c r="P43"/>
  <c r="R43"/>
  <c r="T43"/>
  <c r="V43"/>
  <c r="AA43"/>
  <c r="AC43"/>
  <c r="AE43"/>
  <c r="I191"/>
  <c r="M191"/>
  <c r="O191"/>
  <c r="Q191"/>
  <c r="S191"/>
  <c r="U191"/>
  <c r="Z191"/>
  <c r="AB191"/>
  <c r="AD191"/>
  <c r="L149"/>
  <c r="N149"/>
  <c r="P149"/>
  <c r="R149"/>
  <c r="T149"/>
  <c r="V149"/>
  <c r="AA149"/>
  <c r="AC149"/>
  <c r="AE149"/>
  <c r="I106"/>
  <c r="M106"/>
  <c r="O106"/>
  <c r="Q106"/>
  <c r="S106"/>
  <c r="U106"/>
  <c r="Z106"/>
  <c r="AB106"/>
  <c r="AD106"/>
  <c r="L44"/>
  <c r="N44"/>
  <c r="P44"/>
  <c r="R44"/>
  <c r="T44"/>
  <c r="V44"/>
  <c r="AA44"/>
  <c r="AC44"/>
  <c r="AE44"/>
  <c r="I192"/>
  <c r="M192"/>
  <c r="O192"/>
  <c r="Q192"/>
  <c r="S192"/>
  <c r="U192"/>
  <c r="Z192"/>
  <c r="AB192"/>
  <c r="AD192"/>
  <c r="L150"/>
  <c r="N150"/>
  <c r="P150"/>
  <c r="R150"/>
  <c r="T150"/>
  <c r="V150"/>
  <c r="AA150"/>
  <c r="AC150"/>
  <c r="AE150"/>
  <c r="I107"/>
  <c r="M107"/>
  <c r="O107"/>
  <c r="Q107"/>
  <c r="S107"/>
  <c r="U107"/>
  <c r="Z107"/>
  <c r="AB107"/>
  <c r="AD107"/>
  <c r="L45"/>
  <c r="N45"/>
  <c r="P45"/>
  <c r="R45"/>
  <c r="T45"/>
  <c r="V45"/>
  <c r="AA45"/>
  <c r="AC45"/>
  <c r="AE45"/>
  <c r="I108"/>
  <c r="M108"/>
  <c r="O108"/>
  <c r="Q108"/>
  <c r="S108"/>
  <c r="U108"/>
  <c r="Z108"/>
  <c r="AB108"/>
  <c r="AD108"/>
  <c r="L151"/>
  <c r="N151"/>
  <c r="P151"/>
  <c r="R151"/>
  <c r="T151"/>
  <c r="V151"/>
  <c r="AA151"/>
  <c r="AC151"/>
  <c r="AE151"/>
  <c r="I193"/>
  <c r="M193"/>
  <c r="O193"/>
  <c r="Q193"/>
  <c r="S193"/>
  <c r="U193"/>
  <c r="Z193"/>
  <c r="AB193"/>
  <c r="AD193"/>
  <c r="L46"/>
  <c r="N46"/>
  <c r="P46"/>
  <c r="R46"/>
  <c r="T46"/>
  <c r="V46"/>
  <c r="AA46"/>
  <c r="AC46"/>
  <c r="AE46"/>
  <c r="I109"/>
  <c r="M109"/>
  <c r="O109"/>
  <c r="Q109"/>
  <c r="S109"/>
  <c r="U109"/>
  <c r="Z109"/>
  <c r="AB109"/>
  <c r="AD109"/>
  <c r="L152"/>
  <c r="N152"/>
  <c r="P152"/>
  <c r="R152"/>
  <c r="T152"/>
  <c r="V152"/>
  <c r="AA152"/>
  <c r="AC152"/>
  <c r="AE152"/>
  <c r="I110"/>
  <c r="M110"/>
  <c r="O110"/>
  <c r="Q110"/>
  <c r="S110"/>
  <c r="U110"/>
  <c r="Z110"/>
  <c r="AB110"/>
  <c r="AD110"/>
  <c r="L47"/>
  <c r="N47"/>
  <c r="P47"/>
  <c r="R47"/>
  <c r="T47"/>
  <c r="V47"/>
  <c r="AA47"/>
  <c r="AC47"/>
  <c r="AE47"/>
  <c r="I194"/>
  <c r="M194"/>
  <c r="O194"/>
  <c r="Q194"/>
  <c r="S194"/>
  <c r="U194"/>
  <c r="Z194"/>
  <c r="AB194"/>
  <c r="AD194"/>
  <c r="L153"/>
  <c r="N153"/>
  <c r="P153"/>
  <c r="R153"/>
  <c r="T153"/>
  <c r="V153"/>
  <c r="AA153"/>
  <c r="AC153"/>
  <c r="AE153"/>
  <c r="I111"/>
  <c r="M111"/>
  <c r="O111"/>
  <c r="Q111"/>
  <c r="S111"/>
  <c r="U111"/>
  <c r="Z111"/>
  <c r="AB111"/>
  <c r="AD111"/>
  <c r="L48"/>
  <c r="N48"/>
  <c r="P48"/>
  <c r="R48"/>
  <c r="T48"/>
  <c r="V48"/>
  <c r="AA48"/>
  <c r="AC48"/>
  <c r="AE48"/>
  <c r="I112"/>
  <c r="M112"/>
  <c r="O112"/>
  <c r="Q112"/>
  <c r="S112"/>
  <c r="U112"/>
  <c r="Z112"/>
  <c r="AB112"/>
  <c r="AD112"/>
  <c r="L49"/>
  <c r="N49"/>
  <c r="P49"/>
  <c r="R49"/>
  <c r="T49"/>
  <c r="V49"/>
  <c r="AA49"/>
  <c r="AC49"/>
  <c r="AE49"/>
  <c r="I195"/>
  <c r="M195"/>
  <c r="O195"/>
  <c r="Q195"/>
  <c r="S195"/>
  <c r="U195"/>
  <c r="Z195"/>
  <c r="AB195"/>
  <c r="AD195"/>
  <c r="L154"/>
  <c r="N154"/>
  <c r="P154"/>
  <c r="R154"/>
  <c r="T154"/>
  <c r="V154"/>
  <c r="AA154"/>
  <c r="AC154"/>
  <c r="AE154"/>
  <c r="I113"/>
  <c r="M113"/>
  <c r="O113"/>
  <c r="Q113"/>
  <c r="S113"/>
  <c r="U113"/>
  <c r="Z113"/>
  <c r="AB113"/>
  <c r="AD113"/>
  <c r="L50"/>
  <c r="N50"/>
  <c r="P50"/>
  <c r="R50"/>
  <c r="T50"/>
  <c r="V50"/>
  <c r="AA50"/>
  <c r="AC50"/>
  <c r="AE50"/>
  <c r="I114"/>
  <c r="M114"/>
  <c r="O114"/>
  <c r="Q114"/>
  <c r="S114"/>
  <c r="U114"/>
  <c r="Z114"/>
  <c r="AB114"/>
  <c r="AD114"/>
  <c r="L155"/>
  <c r="N155"/>
  <c r="P155"/>
  <c r="R155"/>
  <c r="T155"/>
  <c r="V155"/>
  <c r="AA155"/>
  <c r="AC155"/>
  <c r="AE155"/>
  <c r="I196"/>
  <c r="M196"/>
  <c r="O196"/>
  <c r="Q196"/>
  <c r="S196"/>
  <c r="U196"/>
  <c r="Z196"/>
  <c r="AB196"/>
  <c r="AD196"/>
  <c r="L51"/>
  <c r="N51"/>
  <c r="P51"/>
  <c r="R51"/>
  <c r="T51"/>
  <c r="V51"/>
  <c r="AA51"/>
  <c r="AC51"/>
  <c r="AE51"/>
  <c r="I115"/>
  <c r="M115"/>
  <c r="O115"/>
  <c r="Q115"/>
  <c r="S115"/>
  <c r="U115"/>
  <c r="Z115"/>
  <c r="AB115"/>
  <c r="AD115"/>
  <c r="L52"/>
  <c r="N52"/>
  <c r="P52"/>
  <c r="R52"/>
  <c r="T52"/>
  <c r="V52"/>
  <c r="AA52"/>
  <c r="AC52"/>
  <c r="AE52"/>
  <c r="I197"/>
  <c r="M197"/>
  <c r="O197"/>
  <c r="Q197"/>
  <c r="S197"/>
  <c r="U197"/>
  <c r="Z197"/>
  <c r="AB197"/>
  <c r="AD197"/>
  <c r="L156"/>
  <c r="N156"/>
  <c r="P156"/>
  <c r="R156"/>
  <c r="T156"/>
  <c r="V156"/>
  <c r="AA156"/>
  <c r="AC156"/>
  <c r="AE156"/>
  <c r="I116"/>
  <c r="M116"/>
  <c r="O116"/>
  <c r="Q116"/>
  <c r="S116"/>
  <c r="U116"/>
  <c r="Z116"/>
  <c r="AB116"/>
  <c r="AD116"/>
  <c r="L53"/>
  <c r="N53"/>
  <c r="P53"/>
  <c r="R53"/>
  <c r="T53"/>
  <c r="V53"/>
  <c r="AA53"/>
  <c r="AC53"/>
  <c r="AE53"/>
  <c r="I198"/>
  <c r="M198"/>
  <c r="O198"/>
  <c r="Q198"/>
  <c r="S198"/>
  <c r="U198"/>
  <c r="Z198"/>
  <c r="AB198"/>
  <c r="AD198"/>
  <c r="L54"/>
  <c r="N54"/>
  <c r="P54"/>
  <c r="R54"/>
  <c r="T54"/>
  <c r="V54"/>
  <c r="AA54"/>
  <c r="AC54"/>
  <c r="AE54"/>
  <c r="I157"/>
  <c r="M157"/>
  <c r="O157"/>
  <c r="Q157"/>
  <c r="S157"/>
  <c r="U157"/>
  <c r="Z157"/>
  <c r="AB157"/>
  <c r="AD157"/>
  <c r="L55"/>
  <c r="N55"/>
  <c r="P55"/>
  <c r="R55"/>
  <c r="T55"/>
  <c r="V55"/>
  <c r="AA55"/>
  <c r="AC55"/>
  <c r="AE55"/>
  <c r="I158"/>
  <c r="M158"/>
  <c r="O158"/>
  <c r="Q158"/>
  <c r="S158"/>
  <c r="U158"/>
  <c r="Z158"/>
  <c r="AB158"/>
  <c r="AD158"/>
  <c r="L56"/>
  <c r="N56"/>
  <c r="P56"/>
  <c r="R56"/>
  <c r="T56"/>
  <c r="V56"/>
  <c r="AA56"/>
  <c r="AC56"/>
  <c r="AE56"/>
  <c r="I117"/>
  <c r="M117"/>
  <c r="O117"/>
  <c r="Q117"/>
  <c r="S117"/>
  <c r="U117"/>
  <c r="Z117"/>
  <c r="AB117"/>
  <c r="AD117"/>
  <c r="L159"/>
  <c r="N159"/>
  <c r="P159"/>
  <c r="R159"/>
  <c r="T159"/>
  <c r="V159"/>
  <c r="AA159"/>
  <c r="AC159"/>
  <c r="AE159"/>
  <c r="I199"/>
  <c r="M199"/>
  <c r="O199"/>
  <c r="Q199"/>
  <c r="S199"/>
  <c r="U199"/>
  <c r="Z199"/>
  <c r="AB199"/>
  <c r="AD199"/>
  <c r="L57"/>
  <c r="N57"/>
  <c r="P57"/>
  <c r="R57"/>
  <c r="T57"/>
  <c r="V57"/>
  <c r="AA57"/>
  <c r="AC57"/>
  <c r="AE57"/>
  <c r="I118"/>
  <c r="M118"/>
  <c r="O118"/>
  <c r="Q118"/>
  <c r="S118"/>
  <c r="U118"/>
  <c r="Z118"/>
  <c r="AB118"/>
  <c r="AD118"/>
  <c r="L58"/>
  <c r="N58"/>
  <c r="P58"/>
  <c r="R58"/>
  <c r="T58"/>
  <c r="V58"/>
  <c r="AA58"/>
  <c r="AC58"/>
  <c r="AE58"/>
  <c r="I200"/>
  <c r="M200"/>
  <c r="O200"/>
  <c r="Q200"/>
  <c r="S200"/>
  <c r="U200"/>
  <c r="Z200"/>
  <c r="AB200"/>
  <c r="AD200"/>
  <c r="L59"/>
  <c r="N59"/>
  <c r="P59"/>
  <c r="R59"/>
  <c r="T59"/>
  <c r="V59"/>
  <c r="AA59"/>
  <c r="AC59"/>
  <c r="AE59"/>
  <c r="I60"/>
  <c r="M60"/>
  <c r="O60"/>
  <c r="Q60"/>
  <c r="S60"/>
  <c r="U60"/>
  <c r="Z60"/>
  <c r="AB60"/>
  <c r="AD60"/>
  <c r="L160"/>
  <c r="N160"/>
  <c r="P160"/>
  <c r="R160"/>
  <c r="T160"/>
  <c r="V160"/>
  <c r="AA160"/>
  <c r="AC160"/>
  <c r="AE160"/>
  <c r="I61"/>
  <c r="M61"/>
  <c r="O61"/>
  <c r="Q61"/>
  <c r="S61"/>
  <c r="U61"/>
  <c r="Z61"/>
  <c r="AB61"/>
  <c r="AD61"/>
  <c r="L62"/>
  <c r="N62"/>
  <c r="P62"/>
  <c r="R62"/>
  <c r="T62"/>
  <c r="V62"/>
  <c r="AA62"/>
  <c r="AC62"/>
  <c r="AE62"/>
  <c r="I119"/>
  <c r="M119"/>
  <c r="O119"/>
  <c r="Q119"/>
  <c r="S119"/>
  <c r="U119"/>
  <c r="Z119"/>
  <c r="AB119"/>
  <c r="AD119"/>
  <c r="L63"/>
  <c r="N63"/>
  <c r="P63"/>
  <c r="R63"/>
  <c r="T63"/>
  <c r="V63"/>
  <c r="AA63"/>
  <c r="AC63"/>
  <c r="AE63"/>
  <c r="I201"/>
  <c r="M201"/>
  <c r="O201"/>
  <c r="Q201"/>
  <c r="S201"/>
  <c r="U201"/>
  <c r="Z201"/>
  <c r="AB201"/>
  <c r="AD201"/>
  <c r="L161"/>
  <c r="N161"/>
  <c r="P161"/>
  <c r="R161"/>
  <c r="T161"/>
  <c r="V161"/>
  <c r="AA161"/>
  <c r="AC161"/>
  <c r="AE161"/>
  <c r="I120"/>
  <c r="M120"/>
  <c r="O120"/>
  <c r="Q120"/>
  <c r="S120"/>
  <c r="U120"/>
  <c r="Z120"/>
  <c r="AB120"/>
  <c r="AD120"/>
  <c r="L64"/>
  <c r="N64"/>
  <c r="P64"/>
  <c r="R64"/>
  <c r="T64"/>
  <c r="V64"/>
  <c r="AA64"/>
  <c r="AC64"/>
  <c r="AE64"/>
  <c r="I65"/>
  <c r="M65"/>
  <c r="O65"/>
  <c r="Q65"/>
  <c r="S65"/>
  <c r="U65"/>
  <c r="Z65"/>
  <c r="AB65"/>
  <c r="AD65"/>
  <c r="L66"/>
  <c r="N66"/>
  <c r="P66"/>
  <c r="R66"/>
  <c r="T66"/>
  <c r="V66"/>
  <c r="AA66"/>
  <c r="AC66"/>
  <c r="AE66"/>
  <c r="I162"/>
  <c r="M162"/>
  <c r="O162"/>
  <c r="Q162"/>
  <c r="S162"/>
  <c r="U162"/>
  <c r="Z162"/>
  <c r="AB162"/>
  <c r="AD162"/>
  <c r="L202"/>
  <c r="N202"/>
  <c r="P202"/>
  <c r="R202"/>
  <c r="T202"/>
  <c r="V202"/>
  <c r="AA202"/>
  <c r="AC202"/>
  <c r="AE202"/>
  <c r="I67"/>
  <c r="M67"/>
  <c r="O67"/>
  <c r="Q67"/>
  <c r="S67"/>
  <c r="U67"/>
  <c r="Z67"/>
  <c r="AB67"/>
  <c r="AD67"/>
  <c r="L121"/>
  <c r="N121"/>
  <c r="P121"/>
  <c r="R121"/>
  <c r="T121"/>
  <c r="V121"/>
  <c r="AA121"/>
  <c r="AC121"/>
  <c r="AE121"/>
  <c r="I163"/>
  <c r="M163"/>
  <c r="O163"/>
  <c r="Q163"/>
  <c r="S163"/>
  <c r="U163"/>
  <c r="Z163"/>
  <c r="AB163"/>
  <c r="AD163"/>
  <c r="L122"/>
  <c r="N122"/>
  <c r="P122"/>
  <c r="R122"/>
  <c r="T122"/>
  <c r="V122"/>
  <c r="AA122"/>
  <c r="AC122"/>
  <c r="AE122"/>
  <c r="I68"/>
  <c r="M68"/>
  <c r="O68"/>
  <c r="Q68"/>
  <c r="S68"/>
  <c r="U68"/>
  <c r="Z68"/>
  <c r="AB68"/>
  <c r="AD68"/>
  <c r="L164"/>
  <c r="N164"/>
  <c r="P164"/>
  <c r="R164"/>
  <c r="T164"/>
  <c r="V164"/>
  <c r="AA164"/>
  <c r="AC164"/>
  <c r="AE164"/>
  <c r="I69"/>
  <c r="M69"/>
  <c r="O69"/>
  <c r="Q69"/>
  <c r="S69"/>
  <c r="U69"/>
  <c r="Z69"/>
  <c r="AB69"/>
  <c r="AD69"/>
  <c r="L165"/>
  <c r="N165"/>
  <c r="P165"/>
  <c r="R165"/>
  <c r="T165"/>
  <c r="V165"/>
  <c r="AA165"/>
  <c r="AC165"/>
  <c r="AE165"/>
  <c r="I70"/>
  <c r="M70"/>
  <c r="O70"/>
  <c r="Q70"/>
  <c r="S70"/>
  <c r="U70"/>
  <c r="Z70"/>
  <c r="AB70"/>
  <c r="AD70"/>
  <c r="L166"/>
  <c r="N166"/>
  <c r="P166"/>
  <c r="R166"/>
  <c r="T166"/>
  <c r="V166"/>
  <c r="AA166"/>
  <c r="AC166"/>
  <c r="AE166"/>
  <c r="I71"/>
  <c r="M71"/>
  <c r="O71"/>
  <c r="Q71"/>
  <c r="S71"/>
  <c r="U71"/>
  <c r="Z71"/>
  <c r="AB71"/>
  <c r="AD71"/>
  <c r="L167"/>
  <c r="N167"/>
  <c r="P167"/>
  <c r="R167"/>
  <c r="T167"/>
  <c r="V167"/>
  <c r="AA167"/>
  <c r="AC167"/>
  <c r="AE167"/>
  <c r="I72"/>
  <c r="M72"/>
  <c r="O72"/>
  <c r="Q72"/>
  <c r="S72"/>
  <c r="U72"/>
  <c r="Z72"/>
  <c r="AB72"/>
  <c r="AD72"/>
  <c r="L168"/>
  <c r="N168"/>
  <c r="P168"/>
  <c r="R168"/>
  <c r="T168"/>
  <c r="V168"/>
  <c r="AA168"/>
  <c r="AC168"/>
  <c r="AE168"/>
  <c r="I73"/>
  <c r="M73"/>
  <c r="O73"/>
  <c r="Q73"/>
  <c r="S73"/>
  <c r="U73"/>
  <c r="Z73"/>
  <c r="AB73"/>
  <c r="AD73"/>
  <c r="L169"/>
  <c r="N169"/>
  <c r="P169"/>
  <c r="R169"/>
  <c r="T169"/>
  <c r="V169"/>
  <c r="AA169"/>
  <c r="AC169"/>
  <c r="AE169"/>
  <c r="I74"/>
  <c r="M74"/>
  <c r="O74"/>
  <c r="Q74"/>
  <c r="S74"/>
  <c r="U74"/>
  <c r="Z74"/>
  <c r="AB74"/>
  <c r="AD74"/>
  <c r="L170"/>
  <c r="N170"/>
  <c r="P170"/>
  <c r="R170"/>
  <c r="T170"/>
  <c r="V170"/>
  <c r="AA170"/>
  <c r="AC170"/>
  <c r="AE170"/>
  <c r="I75"/>
  <c r="M75"/>
  <c r="O75"/>
  <c r="Q75"/>
  <c r="S75"/>
  <c r="U75"/>
  <c r="Z75"/>
  <c r="AB75"/>
  <c r="AD75"/>
  <c r="L171"/>
  <c r="N171"/>
  <c r="P171"/>
  <c r="R171"/>
  <c r="T171"/>
  <c r="V171"/>
  <c r="AA171"/>
  <c r="AC171"/>
  <c r="AE171"/>
  <c r="I76"/>
  <c r="M76"/>
  <c r="O76"/>
  <c r="Q76"/>
  <c r="S76"/>
  <c r="U76"/>
  <c r="Z76"/>
  <c r="AB76"/>
  <c r="AD76"/>
  <c r="L172"/>
  <c r="N172"/>
  <c r="P172"/>
  <c r="R172"/>
  <c r="T172"/>
  <c r="V172"/>
  <c r="AA172"/>
  <c r="AC172"/>
  <c r="AE172"/>
  <c r="I77"/>
  <c r="M77"/>
  <c r="O77"/>
  <c r="Q77"/>
  <c r="S77"/>
  <c r="U77"/>
  <c r="Z77"/>
  <c r="AB77"/>
  <c r="AD77"/>
  <c r="L173"/>
  <c r="N173"/>
  <c r="P173"/>
  <c r="R173"/>
  <c r="T173"/>
  <c r="V173"/>
  <c r="AA173"/>
  <c r="AC173"/>
  <c r="AE173"/>
  <c r="I78"/>
  <c r="M78"/>
  <c r="O78"/>
  <c r="Q78"/>
  <c r="S78"/>
  <c r="U78"/>
  <c r="Z78"/>
  <c r="AB78"/>
  <c r="AD78"/>
  <c r="L174"/>
  <c r="N174"/>
  <c r="P174"/>
  <c r="R174"/>
  <c r="T174"/>
  <c r="V174"/>
  <c r="AA174"/>
  <c r="AC174"/>
  <c r="AE174"/>
  <c r="J122"/>
  <c r="J202"/>
  <c r="J201"/>
  <c r="J200"/>
  <c r="J199"/>
  <c r="J198"/>
  <c r="J197"/>
  <c r="J196"/>
  <c r="J113"/>
  <c r="J112"/>
  <c r="J194"/>
  <c r="J109"/>
  <c r="J108"/>
  <c r="J192"/>
  <c r="J191"/>
  <c r="J104"/>
  <c r="J103"/>
  <c r="J102"/>
  <c r="J101"/>
  <c r="J100"/>
  <c r="J186"/>
  <c r="J97"/>
  <c r="J95"/>
  <c r="J94"/>
  <c r="J184"/>
  <c r="J91"/>
  <c r="J90"/>
  <c r="J88"/>
  <c r="J87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65"/>
  <c r="J161"/>
  <c r="J62"/>
  <c r="J160"/>
  <c r="J59"/>
  <c r="J57"/>
  <c r="J56"/>
  <c r="J55"/>
  <c r="J54"/>
  <c r="J156"/>
  <c r="J51"/>
  <c r="J50"/>
  <c r="J49"/>
  <c r="J153"/>
  <c r="J152"/>
  <c r="J151"/>
  <c r="J150"/>
  <c r="J149"/>
  <c r="J148"/>
  <c r="J147"/>
  <c r="J146"/>
  <c r="J145"/>
  <c r="J144"/>
  <c r="J143"/>
  <c r="J142"/>
  <c r="J141"/>
  <c r="J34"/>
  <c r="J140"/>
  <c r="J139"/>
  <c r="J138"/>
  <c r="J137"/>
  <c r="J136"/>
  <c r="J135"/>
  <c r="J134"/>
  <c r="J133"/>
  <c r="J132"/>
  <c r="J23"/>
  <c r="J22"/>
  <c r="J130"/>
  <c r="J19"/>
  <c r="J17"/>
  <c r="J15"/>
  <c r="J14"/>
  <c r="J13"/>
  <c r="J12"/>
  <c r="J11"/>
  <c r="J10"/>
  <c r="J9"/>
  <c r="J123"/>
  <c r="J6"/>
  <c r="J4"/>
  <c r="J121"/>
  <c r="J120"/>
  <c r="J119"/>
  <c r="J118"/>
  <c r="J117"/>
  <c r="J116"/>
  <c r="J115"/>
  <c r="J114"/>
  <c r="J195"/>
  <c r="J111"/>
  <c r="J110"/>
  <c r="J193"/>
  <c r="J107"/>
  <c r="J106"/>
  <c r="J105"/>
  <c r="J190"/>
  <c r="J189"/>
  <c r="J188"/>
  <c r="J187"/>
  <c r="J99"/>
  <c r="J98"/>
  <c r="J96"/>
  <c r="J185"/>
  <c r="J93"/>
  <c r="J92"/>
  <c r="J183"/>
  <c r="J89"/>
  <c r="J182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4"/>
  <c r="J63"/>
  <c r="J61"/>
  <c r="J60"/>
  <c r="J58"/>
  <c r="J159"/>
  <c r="J158"/>
  <c r="J157"/>
  <c r="J53"/>
  <c r="J52"/>
  <c r="J155"/>
  <c r="J154"/>
  <c r="J48"/>
  <c r="J47"/>
  <c r="J46"/>
  <c r="J45"/>
  <c r="J44"/>
  <c r="J43"/>
  <c r="J42"/>
  <c r="J41"/>
  <c r="J40"/>
  <c r="J39"/>
  <c r="J38"/>
  <c r="J37"/>
  <c r="J36"/>
  <c r="J35"/>
  <c r="J33"/>
  <c r="J32"/>
  <c r="J31"/>
  <c r="J30"/>
  <c r="J29"/>
  <c r="J28"/>
  <c r="J27"/>
  <c r="J26"/>
  <c r="J25"/>
  <c r="J24"/>
  <c r="J131"/>
  <c r="J21"/>
  <c r="J20"/>
  <c r="J18"/>
  <c r="J16"/>
  <c r="J129"/>
  <c r="J128"/>
  <c r="J127"/>
  <c r="J126"/>
  <c r="J125"/>
  <c r="J124"/>
  <c r="J8"/>
  <c r="J7"/>
  <c r="J5"/>
  <c r="L82" i="13"/>
  <c r="N82"/>
  <c r="D59" i="7"/>
  <c r="D55"/>
  <c r="D50"/>
  <c r="D46"/>
  <c r="D42"/>
  <c r="D38"/>
  <c r="D34"/>
  <c r="D30"/>
  <c r="D24"/>
  <c r="D20"/>
  <c r="D14"/>
  <c r="D10"/>
  <c r="G42"/>
  <c r="G34"/>
  <c r="D2"/>
  <c r="F2" s="1"/>
  <c r="D5"/>
  <c r="F5" s="1"/>
  <c r="D4"/>
  <c r="F4" s="1"/>
  <c r="D3"/>
  <c r="F3" s="1"/>
  <c r="D62"/>
  <c r="D25"/>
  <c r="L3" i="13"/>
  <c r="O3"/>
  <c r="T3"/>
  <c r="R3"/>
  <c r="P3"/>
  <c r="T170"/>
  <c r="R170"/>
  <c r="P170"/>
  <c r="N170"/>
  <c r="L170"/>
  <c r="T169"/>
  <c r="R169"/>
  <c r="P169"/>
  <c r="N169"/>
  <c r="L169"/>
  <c r="T168"/>
  <c r="R168"/>
  <c r="P168"/>
  <c r="N168"/>
  <c r="L168"/>
  <c r="U167"/>
  <c r="S167"/>
  <c r="Q167"/>
  <c r="O167"/>
  <c r="M167"/>
  <c r="T166"/>
  <c r="R166"/>
  <c r="P166"/>
  <c r="N166"/>
  <c r="L166"/>
  <c r="T165"/>
  <c r="R165"/>
  <c r="P165"/>
  <c r="N165"/>
  <c r="L165"/>
  <c r="T164"/>
  <c r="R164"/>
  <c r="P164"/>
  <c r="N164"/>
  <c r="L164"/>
  <c r="T163"/>
  <c r="R163"/>
  <c r="P163"/>
  <c r="N163"/>
  <c r="L163"/>
  <c r="T162"/>
  <c r="R162"/>
  <c r="P162"/>
  <c r="N162"/>
  <c r="L162"/>
  <c r="U161"/>
  <c r="S161"/>
  <c r="Q161"/>
  <c r="O161"/>
  <c r="M161"/>
  <c r="U160"/>
  <c r="S160"/>
  <c r="Q160"/>
  <c r="O160"/>
  <c r="M160"/>
  <c r="U159"/>
  <c r="S159"/>
  <c r="Q159"/>
  <c r="O159"/>
  <c r="M159"/>
  <c r="T158"/>
  <c r="R158"/>
  <c r="P158"/>
  <c r="N158"/>
  <c r="L158"/>
  <c r="T157"/>
  <c r="R157"/>
  <c r="P157"/>
  <c r="N157"/>
  <c r="L157"/>
  <c r="T156"/>
  <c r="R156"/>
  <c r="P156"/>
  <c r="N156"/>
  <c r="L156"/>
  <c r="T186"/>
  <c r="R186"/>
  <c r="P186"/>
  <c r="N186"/>
  <c r="L186"/>
  <c r="T77"/>
  <c r="R77"/>
  <c r="P77"/>
  <c r="N77"/>
  <c r="L77"/>
  <c r="T185"/>
  <c r="R185"/>
  <c r="P185"/>
  <c r="N185"/>
  <c r="L185"/>
  <c r="T76"/>
  <c r="R76"/>
  <c r="P76"/>
  <c r="N76"/>
  <c r="L76"/>
  <c r="I76"/>
  <c r="A76" s="1"/>
  <c r="T75"/>
  <c r="R75"/>
  <c r="P75"/>
  <c r="N75"/>
  <c r="L75"/>
  <c r="I75"/>
  <c r="A75" s="1"/>
  <c r="T74"/>
  <c r="R74"/>
  <c r="P74"/>
  <c r="N74"/>
  <c r="L74"/>
  <c r="I74"/>
  <c r="A74" s="1"/>
  <c r="T73"/>
  <c r="R73"/>
  <c r="P73"/>
  <c r="N73"/>
  <c r="L73"/>
  <c r="I73"/>
  <c r="A73" s="1"/>
  <c r="T72"/>
  <c r="R72"/>
  <c r="P72"/>
  <c r="N72"/>
  <c r="L72"/>
  <c r="U71"/>
  <c r="S71"/>
  <c r="Q71"/>
  <c r="O71"/>
  <c r="M71"/>
  <c r="J71"/>
  <c r="I71"/>
  <c r="A71" s="1"/>
  <c r="U70"/>
  <c r="S70"/>
  <c r="Q70"/>
  <c r="O70"/>
  <c r="M70"/>
  <c r="J70"/>
  <c r="U69"/>
  <c r="S69"/>
  <c r="Q69"/>
  <c r="O69"/>
  <c r="M69"/>
  <c r="J69"/>
  <c r="U68"/>
  <c r="S68"/>
  <c r="Q68"/>
  <c r="O68"/>
  <c r="M68"/>
  <c r="J68"/>
  <c r="U67"/>
  <c r="S67"/>
  <c r="Q67"/>
  <c r="O67"/>
  <c r="M67"/>
  <c r="J67"/>
  <c r="U66"/>
  <c r="S66"/>
  <c r="Q66"/>
  <c r="O66"/>
  <c r="M66"/>
  <c r="J66"/>
  <c r="I66"/>
  <c r="A66" s="1"/>
  <c r="T65"/>
  <c r="R65"/>
  <c r="P65"/>
  <c r="N65"/>
  <c r="L65"/>
  <c r="I65"/>
  <c r="A65" s="1"/>
  <c r="T64"/>
  <c r="R64"/>
  <c r="P64"/>
  <c r="N64"/>
  <c r="L64"/>
  <c r="I64"/>
  <c r="A64" s="1"/>
  <c r="T63"/>
  <c r="R63"/>
  <c r="P63"/>
  <c r="N63"/>
  <c r="L63"/>
  <c r="I63"/>
  <c r="A63" s="1"/>
  <c r="T62"/>
  <c r="R62"/>
  <c r="P62"/>
  <c r="N62"/>
  <c r="L62"/>
  <c r="I62"/>
  <c r="A62" s="1"/>
  <c r="T61"/>
  <c r="R61"/>
  <c r="P61"/>
  <c r="N61"/>
  <c r="L61"/>
  <c r="I61"/>
  <c r="A61" s="1"/>
  <c r="T184"/>
  <c r="R184"/>
  <c r="P184"/>
  <c r="N184"/>
  <c r="L184"/>
  <c r="I184"/>
  <c r="A184" s="1"/>
  <c r="T60"/>
  <c r="R60"/>
  <c r="P60"/>
  <c r="N60"/>
  <c r="L60"/>
  <c r="I60"/>
  <c r="A60" s="1"/>
  <c r="T59"/>
  <c r="R59"/>
  <c r="P59"/>
  <c r="N59"/>
  <c r="L59"/>
  <c r="I59"/>
  <c r="A59" s="1"/>
  <c r="T58"/>
  <c r="R58"/>
  <c r="P58"/>
  <c r="N58"/>
  <c r="L58"/>
  <c r="U57"/>
  <c r="S57"/>
  <c r="Q57"/>
  <c r="O57"/>
  <c r="M57"/>
  <c r="J57"/>
  <c r="I57"/>
  <c r="A57" s="1"/>
  <c r="T56"/>
  <c r="R56"/>
  <c r="P56"/>
  <c r="N56"/>
  <c r="L56"/>
  <c r="I56"/>
  <c r="A56" s="1"/>
  <c r="T55"/>
  <c r="R55"/>
  <c r="P55"/>
  <c r="N55"/>
  <c r="L55"/>
  <c r="I55"/>
  <c r="A55" s="1"/>
  <c r="T54"/>
  <c r="R54"/>
  <c r="P54"/>
  <c r="N54"/>
  <c r="L54"/>
  <c r="T183"/>
  <c r="R183"/>
  <c r="P183"/>
  <c r="N183"/>
  <c r="L183"/>
  <c r="T53"/>
  <c r="R53"/>
  <c r="P53"/>
  <c r="N53"/>
  <c r="L53"/>
  <c r="T182"/>
  <c r="R182"/>
  <c r="P182"/>
  <c r="N182"/>
  <c r="L182"/>
  <c r="T52"/>
  <c r="R52"/>
  <c r="P52"/>
  <c r="N52"/>
  <c r="L52"/>
  <c r="I52"/>
  <c r="A52" s="1"/>
  <c r="T181"/>
  <c r="R181"/>
  <c r="P181"/>
  <c r="N181"/>
  <c r="L181"/>
  <c r="I181"/>
  <c r="A181" s="1"/>
  <c r="T51"/>
  <c r="R51"/>
  <c r="P51"/>
  <c r="N51"/>
  <c r="L51"/>
  <c r="I51"/>
  <c r="A51" s="1"/>
  <c r="T180"/>
  <c r="R180"/>
  <c r="P180"/>
  <c r="N180"/>
  <c r="L180"/>
  <c r="I180"/>
  <c r="A180" s="1"/>
  <c r="T50"/>
  <c r="R50"/>
  <c r="P50"/>
  <c r="N50"/>
  <c r="L50"/>
  <c r="J179"/>
  <c r="U49"/>
  <c r="S49"/>
  <c r="Q49"/>
  <c r="O49"/>
  <c r="M49"/>
  <c r="J49"/>
  <c r="J178"/>
  <c r="U48"/>
  <c r="S48"/>
  <c r="Q48"/>
  <c r="O48"/>
  <c r="M48"/>
  <c r="J48"/>
  <c r="J177"/>
  <c r="U176"/>
  <c r="S176"/>
  <c r="Q176"/>
  <c r="O176"/>
  <c r="M176"/>
  <c r="J176"/>
  <c r="U175"/>
  <c r="S175"/>
  <c r="Q175"/>
  <c r="O175"/>
  <c r="M175"/>
  <c r="J175"/>
  <c r="U174"/>
  <c r="S174"/>
  <c r="Q174"/>
  <c r="O174"/>
  <c r="M174"/>
  <c r="J174"/>
  <c r="U47"/>
  <c r="S47"/>
  <c r="Q47"/>
  <c r="O47"/>
  <c r="M47"/>
  <c r="J47"/>
  <c r="I47"/>
  <c r="A47" s="1"/>
  <c r="U46"/>
  <c r="S46"/>
  <c r="Q46"/>
  <c r="O46"/>
  <c r="M46"/>
  <c r="J46"/>
  <c r="I46"/>
  <c r="A46" s="1"/>
  <c r="U45"/>
  <c r="S45"/>
  <c r="Q45"/>
  <c r="O45"/>
  <c r="M45"/>
  <c r="J45"/>
  <c r="I45"/>
  <c r="A45" s="1"/>
  <c r="T44"/>
  <c r="R44"/>
  <c r="P44"/>
  <c r="N44"/>
  <c r="L44"/>
  <c r="T43"/>
  <c r="R43"/>
  <c r="P43"/>
  <c r="N43"/>
  <c r="L43"/>
  <c r="T42"/>
  <c r="R42"/>
  <c r="P42"/>
  <c r="N42"/>
  <c r="L42"/>
  <c r="I42"/>
  <c r="A42" s="1"/>
  <c r="T41"/>
  <c r="R41"/>
  <c r="P41"/>
  <c r="N41"/>
  <c r="L41"/>
  <c r="I41"/>
  <c r="A41" s="1"/>
  <c r="T40"/>
  <c r="R40"/>
  <c r="P40"/>
  <c r="N40"/>
  <c r="L40"/>
  <c r="I40"/>
  <c r="A40" s="1"/>
  <c r="T39"/>
  <c r="R39"/>
  <c r="P39"/>
  <c r="N39"/>
  <c r="L39"/>
  <c r="I39"/>
  <c r="A39" s="1"/>
  <c r="T38"/>
  <c r="R38"/>
  <c r="P38"/>
  <c r="N38"/>
  <c r="L38"/>
  <c r="T37"/>
  <c r="R37"/>
  <c r="P37"/>
  <c r="N37"/>
  <c r="L37"/>
  <c r="T36"/>
  <c r="R36"/>
  <c r="P36"/>
  <c r="N36"/>
  <c r="L36"/>
  <c r="I36"/>
  <c r="A36" s="1"/>
  <c r="T35"/>
  <c r="R35"/>
  <c r="P35"/>
  <c r="N35"/>
  <c r="L35"/>
  <c r="I35"/>
  <c r="A35" s="1"/>
  <c r="T34"/>
  <c r="R34"/>
  <c r="P34"/>
  <c r="N34"/>
  <c r="L34"/>
  <c r="I34"/>
  <c r="A34" s="1"/>
  <c r="T33"/>
  <c r="R33"/>
  <c r="P33"/>
  <c r="N33"/>
  <c r="L33"/>
  <c r="I33"/>
  <c r="A33" s="1"/>
  <c r="T32"/>
  <c r="R32"/>
  <c r="P32"/>
  <c r="N32"/>
  <c r="L32"/>
  <c r="T31"/>
  <c r="R31"/>
  <c r="P31"/>
  <c r="N31"/>
  <c r="L31"/>
  <c r="I31"/>
  <c r="A31" s="1"/>
  <c r="T30"/>
  <c r="R30"/>
  <c r="P30"/>
  <c r="N30"/>
  <c r="L30"/>
  <c r="I30"/>
  <c r="A30" s="1"/>
  <c r="T29"/>
  <c r="R29"/>
  <c r="P29"/>
  <c r="N29"/>
  <c r="L29"/>
  <c r="T28"/>
  <c r="R28"/>
  <c r="P28"/>
  <c r="N28"/>
  <c r="L28"/>
  <c r="I28"/>
  <c r="A28" s="1"/>
  <c r="T27"/>
  <c r="R27"/>
  <c r="P27"/>
  <c r="N27"/>
  <c r="L27"/>
  <c r="I27"/>
  <c r="A27" s="1"/>
  <c r="T26"/>
  <c r="R26"/>
  <c r="P26"/>
  <c r="N26"/>
  <c r="L26"/>
  <c r="I26"/>
  <c r="A26" s="1"/>
  <c r="T25"/>
  <c r="R25"/>
  <c r="P25"/>
  <c r="N25"/>
  <c r="L25"/>
  <c r="I25"/>
  <c r="A25" s="1"/>
  <c r="T24"/>
  <c r="R24"/>
  <c r="P24"/>
  <c r="N24"/>
  <c r="L24"/>
  <c r="I24"/>
  <c r="A24" s="1"/>
  <c r="T23"/>
  <c r="R23"/>
  <c r="P23"/>
  <c r="N23"/>
  <c r="L23"/>
  <c r="I23"/>
  <c r="A23" s="1"/>
  <c r="T22"/>
  <c r="R22"/>
  <c r="P22"/>
  <c r="N22"/>
  <c r="L22"/>
  <c r="T173"/>
  <c r="R173"/>
  <c r="P173"/>
  <c r="N173"/>
  <c r="L173"/>
  <c r="T172"/>
  <c r="R172"/>
  <c r="P172"/>
  <c r="N172"/>
  <c r="L172"/>
  <c r="I172"/>
  <c r="A172" s="1"/>
  <c r="T171"/>
  <c r="R171"/>
  <c r="P171"/>
  <c r="N171"/>
  <c r="L171"/>
  <c r="I171"/>
  <c r="A171" s="1"/>
  <c r="T21"/>
  <c r="R21"/>
  <c r="P21"/>
  <c r="N21"/>
  <c r="L21"/>
  <c r="I21"/>
  <c r="A21" s="1"/>
  <c r="T20"/>
  <c r="R20"/>
  <c r="P20"/>
  <c r="N20"/>
  <c r="L20"/>
  <c r="I20"/>
  <c r="A20" s="1"/>
  <c r="T19"/>
  <c r="R19"/>
  <c r="P19"/>
  <c r="N19"/>
  <c r="L19"/>
  <c r="T18"/>
  <c r="R18"/>
  <c r="P18"/>
  <c r="N18"/>
  <c r="L18"/>
  <c r="T17"/>
  <c r="R17"/>
  <c r="P17"/>
  <c r="N17"/>
  <c r="L17"/>
  <c r="U16"/>
  <c r="S16"/>
  <c r="Q16"/>
  <c r="O16"/>
  <c r="M16"/>
  <c r="J16"/>
  <c r="I16"/>
  <c r="A16" s="1"/>
  <c r="U15"/>
  <c r="S15"/>
  <c r="Q15"/>
  <c r="O15"/>
  <c r="M15"/>
  <c r="J15"/>
  <c r="U14"/>
  <c r="S14"/>
  <c r="Q14"/>
  <c r="O14"/>
  <c r="M14"/>
  <c r="J14"/>
  <c r="U13"/>
  <c r="S13"/>
  <c r="Q13"/>
  <c r="O13"/>
  <c r="M13"/>
  <c r="J13"/>
  <c r="I13"/>
  <c r="A13" s="1"/>
  <c r="T12"/>
  <c r="R12"/>
  <c r="P12"/>
  <c r="N12"/>
  <c r="L12"/>
  <c r="I12"/>
  <c r="A12" s="1"/>
  <c r="T11"/>
  <c r="R11"/>
  <c r="P11"/>
  <c r="N11"/>
  <c r="L11"/>
  <c r="I11"/>
  <c r="A11" s="1"/>
  <c r="T10"/>
  <c r="R10"/>
  <c r="P10"/>
  <c r="N10"/>
  <c r="L10"/>
  <c r="I10"/>
  <c r="A10" s="1"/>
  <c r="T9"/>
  <c r="R9"/>
  <c r="P9"/>
  <c r="N9"/>
  <c r="L9"/>
  <c r="I9"/>
  <c r="A9" s="1"/>
  <c r="T8"/>
  <c r="R8"/>
  <c r="P8"/>
  <c r="N8"/>
  <c r="L8"/>
  <c r="T7"/>
  <c r="R7"/>
  <c r="P7"/>
  <c r="N7"/>
  <c r="L7"/>
  <c r="U6"/>
  <c r="S6"/>
  <c r="Q6"/>
  <c r="O6"/>
  <c r="M6"/>
  <c r="J6"/>
  <c r="U5"/>
  <c r="S5"/>
  <c r="Q5"/>
  <c r="O5"/>
  <c r="M5"/>
  <c r="J5"/>
  <c r="I5"/>
  <c r="A5" s="1"/>
  <c r="T4"/>
  <c r="R4"/>
  <c r="P4"/>
  <c r="N4"/>
  <c r="L4"/>
  <c r="V3"/>
  <c r="V169"/>
  <c r="V167"/>
  <c r="V165"/>
  <c r="V163"/>
  <c r="V161"/>
  <c r="V159"/>
  <c r="V158"/>
  <c r="V156"/>
  <c r="V77"/>
  <c r="V76"/>
  <c r="V74"/>
  <c r="V72"/>
  <c r="V70"/>
  <c r="V68"/>
  <c r="V66"/>
  <c r="V65"/>
  <c r="V63"/>
  <c r="V62"/>
  <c r="V184"/>
  <c r="V59"/>
  <c r="V57"/>
  <c r="V55"/>
  <c r="V52"/>
  <c r="V51"/>
  <c r="V50"/>
  <c r="V175"/>
  <c r="V47"/>
  <c r="V46"/>
  <c r="V43"/>
  <c r="V41"/>
  <c r="V39"/>
  <c r="V37"/>
  <c r="V36"/>
  <c r="V34"/>
  <c r="V30"/>
  <c r="V28"/>
  <c r="V26"/>
  <c r="V24"/>
  <c r="V172"/>
  <c r="V21"/>
  <c r="V19"/>
  <c r="V18"/>
  <c r="V15"/>
  <c r="V13"/>
  <c r="V12"/>
  <c r="V10"/>
  <c r="V8"/>
  <c r="V7"/>
  <c r="V6"/>
  <c r="V4"/>
  <c r="H2" i="1"/>
  <c r="H61"/>
  <c r="H60"/>
  <c r="H58"/>
  <c r="H57"/>
  <c r="H55"/>
  <c r="H52"/>
  <c r="H51"/>
  <c r="H49"/>
  <c r="H47"/>
  <c r="H45"/>
  <c r="H43"/>
  <c r="H42"/>
  <c r="H39"/>
  <c r="H37"/>
  <c r="H34"/>
  <c r="H33"/>
  <c r="H32"/>
  <c r="H30"/>
  <c r="H27"/>
  <c r="H26"/>
  <c r="H24"/>
  <c r="H22"/>
  <c r="H20"/>
  <c r="H18"/>
  <c r="H16"/>
  <c r="H14"/>
  <c r="H10"/>
  <c r="H8"/>
  <c r="H6"/>
  <c r="H3"/>
  <c r="V4" i="14"/>
  <c r="V19"/>
  <c r="V17"/>
  <c r="V16"/>
  <c r="V14"/>
  <c r="V11"/>
  <c r="V8"/>
  <c r="V6"/>
  <c r="V26"/>
  <c r="V24"/>
  <c r="V21"/>
  <c r="V32"/>
  <c r="V50"/>
  <c r="V48"/>
  <c r="V46"/>
  <c r="V44"/>
  <c r="V42"/>
  <c r="V41"/>
  <c r="V38"/>
  <c r="V36"/>
  <c r="A190" i="12"/>
  <c r="A189"/>
  <c r="A188"/>
  <c r="A187"/>
  <c r="A99"/>
  <c r="A98"/>
  <c r="A96"/>
  <c r="A185"/>
  <c r="A93"/>
  <c r="A92"/>
  <c r="A183"/>
  <c r="A89"/>
  <c r="A182"/>
  <c r="A86"/>
  <c r="A85"/>
  <c r="A42"/>
  <c r="A84"/>
  <c r="A83"/>
  <c r="A82"/>
  <c r="A81"/>
  <c r="A80"/>
  <c r="A79"/>
  <c r="A146"/>
  <c r="A145"/>
  <c r="A144"/>
  <c r="A143"/>
  <c r="A142"/>
  <c r="A141"/>
  <c r="A34"/>
  <c r="A140"/>
  <c r="A139"/>
  <c r="A138"/>
  <c r="A137"/>
  <c r="A136"/>
  <c r="A135"/>
  <c r="A134"/>
  <c r="A133"/>
  <c r="A132"/>
  <c r="A23"/>
  <c r="A22"/>
  <c r="A130"/>
  <c r="A19"/>
  <c r="A17"/>
  <c r="A15"/>
  <c r="A14"/>
  <c r="A127"/>
  <c r="A126"/>
  <c r="A125"/>
  <c r="A124"/>
  <c r="A8"/>
  <c r="A7"/>
  <c r="A5"/>
  <c r="Z3"/>
  <c r="V105" i="14"/>
  <c r="V103"/>
  <c r="V101"/>
  <c r="V99"/>
  <c r="V97"/>
  <c r="V95"/>
  <c r="V93"/>
  <c r="V91"/>
  <c r="V89"/>
  <c r="V87"/>
  <c r="V85"/>
  <c r="V83"/>
  <c r="V81"/>
  <c r="V79"/>
  <c r="V77"/>
  <c r="V75"/>
  <c r="V73"/>
  <c r="V70"/>
  <c r="V68"/>
  <c r="V63"/>
  <c r="V61"/>
  <c r="V59"/>
  <c r="V57"/>
  <c r="V56"/>
  <c r="V54"/>
  <c r="V51"/>
  <c r="V134" i="13"/>
  <c r="T134"/>
  <c r="R134"/>
  <c r="P134"/>
  <c r="N134"/>
  <c r="L134"/>
  <c r="U133"/>
  <c r="S133"/>
  <c r="Q133"/>
  <c r="O133"/>
  <c r="M133"/>
  <c r="J133"/>
  <c r="V132"/>
  <c r="T132"/>
  <c r="R132"/>
  <c r="P132"/>
  <c r="N132"/>
  <c r="L132"/>
  <c r="U131"/>
  <c r="S131"/>
  <c r="Q131"/>
  <c r="O131"/>
  <c r="M131"/>
  <c r="J131"/>
  <c r="V130"/>
  <c r="T130"/>
  <c r="R130"/>
  <c r="P130"/>
  <c r="N130"/>
  <c r="L130"/>
  <c r="U129"/>
  <c r="S129"/>
  <c r="Q129"/>
  <c r="O129"/>
  <c r="M129"/>
  <c r="J129"/>
  <c r="V128"/>
  <c r="T128"/>
  <c r="R128"/>
  <c r="P128"/>
  <c r="N128"/>
  <c r="L128"/>
  <c r="U127"/>
  <c r="S127"/>
  <c r="Q127"/>
  <c r="O127"/>
  <c r="M127"/>
  <c r="J127"/>
  <c r="V126"/>
  <c r="T126"/>
  <c r="R126"/>
  <c r="P126"/>
  <c r="N126"/>
  <c r="L126"/>
  <c r="U125"/>
  <c r="S125"/>
  <c r="Q125"/>
  <c r="O125"/>
  <c r="M125"/>
  <c r="J125"/>
  <c r="V124"/>
  <c r="T124"/>
  <c r="R124"/>
  <c r="P124"/>
  <c r="N124"/>
  <c r="L124"/>
  <c r="U123"/>
  <c r="S123"/>
  <c r="Q123"/>
  <c r="O123"/>
  <c r="M123"/>
  <c r="J123"/>
  <c r="V122"/>
  <c r="T122"/>
  <c r="R122"/>
  <c r="P122"/>
  <c r="N122"/>
  <c r="L122"/>
  <c r="U121"/>
  <c r="S121"/>
  <c r="Q121"/>
  <c r="O121"/>
  <c r="M121"/>
  <c r="J121"/>
  <c r="V120"/>
  <c r="T120"/>
  <c r="R120"/>
  <c r="P120"/>
  <c r="N120"/>
  <c r="L120"/>
  <c r="U119"/>
  <c r="S119"/>
  <c r="Q119"/>
  <c r="O119"/>
  <c r="M119"/>
  <c r="J119"/>
  <c r="V118"/>
  <c r="T118"/>
  <c r="R118"/>
  <c r="P118"/>
  <c r="N118"/>
  <c r="L118"/>
  <c r="U117"/>
  <c r="S117"/>
  <c r="Q117"/>
  <c r="O117"/>
  <c r="M117"/>
  <c r="J117"/>
  <c r="V116"/>
  <c r="T116"/>
  <c r="R116"/>
  <c r="P116"/>
  <c r="N116"/>
  <c r="L116"/>
  <c r="U115"/>
  <c r="S115"/>
  <c r="Q115"/>
  <c r="O115"/>
  <c r="M115"/>
  <c r="J115"/>
  <c r="V114"/>
  <c r="T114"/>
  <c r="R114"/>
  <c r="P114"/>
  <c r="N114"/>
  <c r="L114"/>
  <c r="U113"/>
  <c r="S113"/>
  <c r="Q113"/>
  <c r="O113"/>
  <c r="M113"/>
  <c r="U112"/>
  <c r="S112"/>
  <c r="Q112"/>
  <c r="O112"/>
  <c r="M112"/>
  <c r="U111"/>
  <c r="S111"/>
  <c r="Q111"/>
  <c r="O111"/>
  <c r="M111"/>
  <c r="J111"/>
  <c r="V200"/>
  <c r="T200"/>
  <c r="R200"/>
  <c r="P200"/>
  <c r="N200"/>
  <c r="L200"/>
  <c r="U110"/>
  <c r="S110"/>
  <c r="Q110"/>
  <c r="O110"/>
  <c r="M110"/>
  <c r="J110"/>
  <c r="V199"/>
  <c r="T199"/>
  <c r="R199"/>
  <c r="P199"/>
  <c r="N199"/>
  <c r="L199"/>
  <c r="U109"/>
  <c r="S109"/>
  <c r="Q109"/>
  <c r="O109"/>
  <c r="M109"/>
  <c r="J109"/>
  <c r="V198"/>
  <c r="T198"/>
  <c r="R198"/>
  <c r="P198"/>
  <c r="N198"/>
  <c r="L198"/>
  <c r="U108"/>
  <c r="S108"/>
  <c r="Q108"/>
  <c r="O108"/>
  <c r="M108"/>
  <c r="J108"/>
  <c r="V197"/>
  <c r="T197"/>
  <c r="R197"/>
  <c r="P197"/>
  <c r="N197"/>
  <c r="L197"/>
  <c r="U107"/>
  <c r="S107"/>
  <c r="Q107"/>
  <c r="O107"/>
  <c r="M107"/>
  <c r="J107"/>
  <c r="V196"/>
  <c r="T196"/>
  <c r="R196"/>
  <c r="P196"/>
  <c r="N196"/>
  <c r="L196"/>
  <c r="U106"/>
  <c r="S106"/>
  <c r="Q106"/>
  <c r="O106"/>
  <c r="M106"/>
  <c r="J106"/>
  <c r="V195"/>
  <c r="T195"/>
  <c r="R195"/>
  <c r="P195"/>
  <c r="N195"/>
  <c r="L195"/>
  <c r="U105"/>
  <c r="S105"/>
  <c r="Q105"/>
  <c r="O105"/>
  <c r="M105"/>
  <c r="J105"/>
  <c r="V104"/>
  <c r="T104"/>
  <c r="R104"/>
  <c r="P104"/>
  <c r="N104"/>
  <c r="L104"/>
  <c r="U103"/>
  <c r="S103"/>
  <c r="Q103"/>
  <c r="O103"/>
  <c r="M103"/>
  <c r="J103"/>
  <c r="V102"/>
  <c r="T102"/>
  <c r="R102"/>
  <c r="P102"/>
  <c r="N102"/>
  <c r="L102"/>
  <c r="U101"/>
  <c r="S101"/>
  <c r="Q101"/>
  <c r="O101"/>
  <c r="M101"/>
  <c r="J101"/>
  <c r="V100"/>
  <c r="T100"/>
  <c r="R100"/>
  <c r="P100"/>
  <c r="N100"/>
  <c r="L100"/>
  <c r="U99"/>
  <c r="S99"/>
  <c r="Q99"/>
  <c r="O99"/>
  <c r="M99"/>
  <c r="U98"/>
  <c r="S98"/>
  <c r="Q98"/>
  <c r="O98"/>
  <c r="M98"/>
  <c r="J98"/>
  <c r="V97"/>
  <c r="T97"/>
  <c r="R97"/>
  <c r="P97"/>
  <c r="N97"/>
  <c r="L97"/>
  <c r="U194"/>
  <c r="S194"/>
  <c r="Q194"/>
  <c r="O194"/>
  <c r="M194"/>
  <c r="J194"/>
  <c r="V96"/>
  <c r="T96"/>
  <c r="R96"/>
  <c r="P96"/>
  <c r="N96"/>
  <c r="L96"/>
  <c r="U193"/>
  <c r="S193"/>
  <c r="Q193"/>
  <c r="O193"/>
  <c r="M193"/>
  <c r="J193"/>
  <c r="V95"/>
  <c r="T95"/>
  <c r="R95"/>
  <c r="P95"/>
  <c r="N95"/>
  <c r="L95"/>
  <c r="U192"/>
  <c r="S192"/>
  <c r="Q192"/>
  <c r="O192"/>
  <c r="M192"/>
  <c r="J192"/>
  <c r="V94"/>
  <c r="T94"/>
  <c r="R94"/>
  <c r="P94"/>
  <c r="N94"/>
  <c r="L94"/>
  <c r="U191"/>
  <c r="S191"/>
  <c r="Q191"/>
  <c r="O191"/>
  <c r="M191"/>
  <c r="J191"/>
  <c r="V93"/>
  <c r="T93"/>
  <c r="R93"/>
  <c r="P93"/>
  <c r="N93"/>
  <c r="L93"/>
  <c r="J190"/>
  <c r="V92"/>
  <c r="T92"/>
  <c r="R92"/>
  <c r="P92"/>
  <c r="N92"/>
  <c r="L92"/>
  <c r="J189"/>
  <c r="V91"/>
  <c r="T91"/>
  <c r="R91"/>
  <c r="P91"/>
  <c r="N91"/>
  <c r="L91"/>
  <c r="J188"/>
  <c r="V90"/>
  <c r="T90"/>
  <c r="R90"/>
  <c r="P90"/>
  <c r="N90"/>
  <c r="L90"/>
  <c r="J90"/>
  <c r="U89"/>
  <c r="S89"/>
  <c r="Q89"/>
  <c r="O89"/>
  <c r="M89"/>
  <c r="J89"/>
  <c r="V88"/>
  <c r="T88"/>
  <c r="R88"/>
  <c r="P88"/>
  <c r="N88"/>
  <c r="L88"/>
  <c r="J88"/>
  <c r="V87"/>
  <c r="T87"/>
  <c r="R87"/>
  <c r="P87"/>
  <c r="N87"/>
  <c r="L87"/>
  <c r="U86"/>
  <c r="S86"/>
  <c r="Q86"/>
  <c r="O86"/>
  <c r="M86"/>
  <c r="J86"/>
  <c r="V85"/>
  <c r="T85"/>
  <c r="R85"/>
  <c r="P85"/>
  <c r="N85"/>
  <c r="L85"/>
  <c r="U84"/>
  <c r="S84"/>
  <c r="Q84"/>
  <c r="O84"/>
  <c r="M84"/>
  <c r="J84"/>
  <c r="V83"/>
  <c r="T83"/>
  <c r="R83"/>
  <c r="P83"/>
  <c r="N83"/>
  <c r="L83"/>
  <c r="U82"/>
  <c r="S82"/>
  <c r="Q82"/>
  <c r="O82"/>
  <c r="U81"/>
  <c r="Q81"/>
  <c r="M81"/>
  <c r="T80"/>
  <c r="P80"/>
  <c r="L80"/>
  <c r="U79"/>
  <c r="Q79"/>
  <c r="M79"/>
  <c r="S202"/>
  <c r="O202"/>
  <c r="J202"/>
  <c r="V78"/>
  <c r="R78"/>
  <c r="N78"/>
  <c r="T201"/>
  <c r="P201"/>
  <c r="L201"/>
  <c r="U143"/>
  <c r="Q143"/>
  <c r="M143"/>
  <c r="T142"/>
  <c r="P142"/>
  <c r="L135"/>
  <c r="L155"/>
  <c r="L147"/>
  <c r="L144"/>
  <c r="V108" i="14"/>
  <c r="V110"/>
  <c r="V111"/>
  <c r="V113"/>
  <c r="V115"/>
  <c r="V117"/>
  <c r="V118"/>
  <c r="M145" i="13"/>
  <c r="O145"/>
  <c r="Q145"/>
  <c r="S145"/>
  <c r="U145"/>
  <c r="M148"/>
  <c r="O148"/>
  <c r="Q148"/>
  <c r="S148"/>
  <c r="U148"/>
  <c r="L151"/>
  <c r="N151"/>
  <c r="P151"/>
  <c r="R151"/>
  <c r="T151"/>
  <c r="V151"/>
  <c r="M152"/>
  <c r="O152"/>
  <c r="Q152"/>
  <c r="S152"/>
  <c r="U152"/>
  <c r="M154"/>
  <c r="O154"/>
  <c r="Q154"/>
  <c r="S154"/>
  <c r="U154"/>
  <c r="M136"/>
  <c r="O136"/>
  <c r="Q136"/>
  <c r="S136"/>
  <c r="U136"/>
  <c r="M138"/>
  <c r="O138"/>
  <c r="Q138"/>
  <c r="S138"/>
  <c r="U138"/>
  <c r="L139"/>
  <c r="N139"/>
  <c r="P139"/>
  <c r="R139"/>
  <c r="T139"/>
  <c r="V139"/>
  <c r="M140"/>
  <c r="O140"/>
  <c r="Q140"/>
  <c r="S140"/>
  <c r="U140"/>
  <c r="L141"/>
  <c r="N141"/>
  <c r="P141"/>
  <c r="R141"/>
  <c r="T141"/>
  <c r="V141"/>
  <c r="M142"/>
  <c r="O142"/>
  <c r="Q142"/>
  <c r="S142"/>
  <c r="U142"/>
  <c r="L143"/>
  <c r="N143"/>
  <c r="P143"/>
  <c r="R143"/>
  <c r="T143"/>
  <c r="V143"/>
  <c r="M201"/>
  <c r="O201"/>
  <c r="Q201"/>
  <c r="S201"/>
  <c r="U201"/>
  <c r="L202"/>
  <c r="N202"/>
  <c r="P202"/>
  <c r="R202"/>
  <c r="T202"/>
  <c r="V202"/>
  <c r="L81"/>
  <c r="N81"/>
  <c r="P81"/>
  <c r="R81"/>
  <c r="T81"/>
  <c r="V81"/>
  <c r="V107" i="14"/>
  <c r="V109"/>
  <c r="V112"/>
  <c r="V114"/>
  <c r="V116"/>
  <c r="V119"/>
  <c r="M144" i="13"/>
  <c r="O144"/>
  <c r="Q144"/>
  <c r="S144"/>
  <c r="U144"/>
  <c r="L145"/>
  <c r="N145"/>
  <c r="P145"/>
  <c r="R145"/>
  <c r="T145"/>
  <c r="V145"/>
  <c r="M146"/>
  <c r="O146"/>
  <c r="Q146"/>
  <c r="S146"/>
  <c r="U146"/>
  <c r="M147"/>
  <c r="O147"/>
  <c r="Q147"/>
  <c r="S147"/>
  <c r="U147"/>
  <c r="L148"/>
  <c r="N148"/>
  <c r="P148"/>
  <c r="R148"/>
  <c r="T148"/>
  <c r="V148"/>
  <c r="M149"/>
  <c r="O149"/>
  <c r="Q149"/>
  <c r="S149"/>
  <c r="U149"/>
  <c r="L150"/>
  <c r="N150"/>
  <c r="P150"/>
  <c r="R150"/>
  <c r="T150"/>
  <c r="V150"/>
  <c r="M151"/>
  <c r="O151"/>
  <c r="Q151"/>
  <c r="S151"/>
  <c r="U151"/>
  <c r="L152"/>
  <c r="N152"/>
  <c r="P152"/>
  <c r="R152"/>
  <c r="T152"/>
  <c r="V152"/>
  <c r="M153"/>
  <c r="O153"/>
  <c r="Q153"/>
  <c r="S153"/>
  <c r="U153"/>
  <c r="L154"/>
  <c r="N154"/>
  <c r="P154"/>
  <c r="R154"/>
  <c r="T154"/>
  <c r="V154"/>
  <c r="M155"/>
  <c r="O155"/>
  <c r="Q155"/>
  <c r="S155"/>
  <c r="U155"/>
  <c r="M135"/>
  <c r="O135"/>
  <c r="Q135"/>
  <c r="S135"/>
  <c r="U135"/>
  <c r="L136"/>
  <c r="N136"/>
  <c r="P136"/>
  <c r="R136"/>
  <c r="T136"/>
  <c r="V136"/>
  <c r="M137"/>
  <c r="O137"/>
  <c r="Q137"/>
  <c r="S137"/>
  <c r="U137"/>
  <c r="L138"/>
  <c r="N138"/>
  <c r="P138"/>
  <c r="R138"/>
  <c r="T138"/>
  <c r="V138"/>
  <c r="M139"/>
  <c r="O139"/>
  <c r="Q139"/>
  <c r="S139"/>
  <c r="U139"/>
  <c r="L140"/>
  <c r="N140"/>
  <c r="P140"/>
  <c r="R140"/>
  <c r="T140"/>
  <c r="V140"/>
  <c r="M141"/>
  <c r="O141"/>
  <c r="Q141"/>
  <c r="S141"/>
  <c r="U141"/>
  <c r="D17" i="7"/>
  <c r="G13"/>
  <c r="D13"/>
  <c r="D16"/>
  <c r="D12"/>
  <c r="L79" i="13"/>
  <c r="N79"/>
  <c r="P79"/>
  <c r="R79"/>
  <c r="T79"/>
  <c r="V79"/>
  <c r="M80"/>
  <c r="O80"/>
  <c r="Q80"/>
  <c r="S80"/>
  <c r="U80"/>
  <c r="M78"/>
  <c r="O78"/>
  <c r="Q78"/>
  <c r="S78"/>
  <c r="U78"/>
  <c r="D61" i="7"/>
  <c r="D57"/>
  <c r="D52"/>
  <c r="D48"/>
  <c r="D44"/>
  <c r="D40"/>
  <c r="D36"/>
  <c r="D32"/>
  <c r="D27"/>
  <c r="D22"/>
  <c r="D18"/>
  <c r="D8"/>
  <c r="G57"/>
  <c r="G36"/>
  <c r="D60"/>
  <c r="D58"/>
  <c r="D56"/>
  <c r="D54"/>
  <c r="D51"/>
  <c r="D49"/>
  <c r="D47"/>
  <c r="D45"/>
  <c r="D43"/>
  <c r="D41"/>
  <c r="D39"/>
  <c r="D37"/>
  <c r="D35"/>
  <c r="D33"/>
  <c r="D31"/>
  <c r="D29"/>
  <c r="D26"/>
  <c r="D23"/>
  <c r="D21"/>
  <c r="D19"/>
  <c r="D15"/>
  <c r="D11"/>
  <c r="D9"/>
  <c r="D7"/>
  <c r="G43"/>
  <c r="G37"/>
  <c r="G35"/>
  <c r="T44" i="14"/>
  <c r="R44"/>
  <c r="P44"/>
  <c r="N44"/>
  <c r="U25"/>
  <c r="S25"/>
  <c r="Q25"/>
  <c r="O25"/>
  <c r="M25"/>
  <c r="U24"/>
  <c r="S24"/>
  <c r="Q24"/>
  <c r="O24"/>
  <c r="M24"/>
  <c r="U23"/>
  <c r="S23"/>
  <c r="Q23"/>
  <c r="O23"/>
  <c r="M23"/>
  <c r="U10"/>
  <c r="S10"/>
  <c r="Q10"/>
  <c r="O10"/>
  <c r="M10"/>
  <c r="U9"/>
  <c r="S9"/>
  <c r="Q9"/>
  <c r="O9"/>
  <c r="M9"/>
  <c r="U8"/>
  <c r="S8"/>
  <c r="Q8"/>
  <c r="O8"/>
  <c r="D53" i="7"/>
  <c r="D28"/>
  <c r="J3" i="13"/>
  <c r="N3"/>
  <c r="M3"/>
  <c r="U3"/>
  <c r="S3"/>
  <c r="Q3"/>
  <c r="U170"/>
  <c r="S170"/>
  <c r="Q170"/>
  <c r="O170"/>
  <c r="M170"/>
  <c r="J170"/>
  <c r="U169"/>
  <c r="S169"/>
  <c r="Q169"/>
  <c r="O169"/>
  <c r="M169"/>
  <c r="J169"/>
  <c r="U168"/>
  <c r="S168"/>
  <c r="Q168"/>
  <c r="O168"/>
  <c r="M168"/>
  <c r="J168"/>
  <c r="I168"/>
  <c r="A168" s="1"/>
  <c r="T167"/>
  <c r="R167"/>
  <c r="P167"/>
  <c r="N167"/>
  <c r="L167"/>
  <c r="U166"/>
  <c r="S166"/>
  <c r="Q166"/>
  <c r="O166"/>
  <c r="M166"/>
  <c r="J166"/>
  <c r="U165"/>
  <c r="S165"/>
  <c r="Q165"/>
  <c r="O165"/>
  <c r="M165"/>
  <c r="J165"/>
  <c r="U164"/>
  <c r="S164"/>
  <c r="Q164"/>
  <c r="O164"/>
  <c r="M164"/>
  <c r="J164"/>
  <c r="U163"/>
  <c r="S163"/>
  <c r="Q163"/>
  <c r="O163"/>
  <c r="M163"/>
  <c r="J163"/>
  <c r="U162"/>
  <c r="S162"/>
  <c r="Q162"/>
  <c r="O162"/>
  <c r="M162"/>
  <c r="J162"/>
  <c r="I162"/>
  <c r="A162" s="1"/>
  <c r="T161"/>
  <c r="R161"/>
  <c r="P161"/>
  <c r="N161"/>
  <c r="L161"/>
  <c r="I161"/>
  <c r="A161" s="1"/>
  <c r="T160"/>
  <c r="R160"/>
  <c r="P160"/>
  <c r="N160"/>
  <c r="L160"/>
  <c r="I160"/>
  <c r="A160" s="1"/>
  <c r="T159"/>
  <c r="R159"/>
  <c r="P159"/>
  <c r="N159"/>
  <c r="L159"/>
  <c r="U158"/>
  <c r="S158"/>
  <c r="Q158"/>
  <c r="O158"/>
  <c r="M158"/>
  <c r="J158"/>
  <c r="U157"/>
  <c r="S157"/>
  <c r="Q157"/>
  <c r="O157"/>
  <c r="M157"/>
  <c r="J157"/>
  <c r="U156"/>
  <c r="S156"/>
  <c r="Q156"/>
  <c r="O156"/>
  <c r="M156"/>
  <c r="J156"/>
  <c r="U186"/>
  <c r="S186"/>
  <c r="Q186"/>
  <c r="O186"/>
  <c r="M186"/>
  <c r="J186"/>
  <c r="U77"/>
  <c r="S77"/>
  <c r="Q77"/>
  <c r="O77"/>
  <c r="M77"/>
  <c r="J77"/>
  <c r="U185"/>
  <c r="S185"/>
  <c r="Q185"/>
  <c r="O185"/>
  <c r="M185"/>
  <c r="J185"/>
  <c r="I185"/>
  <c r="A185" s="1"/>
  <c r="U76"/>
  <c r="S76"/>
  <c r="Q76"/>
  <c r="O76"/>
  <c r="M76"/>
  <c r="J76"/>
  <c r="U75"/>
  <c r="S75"/>
  <c r="Q75"/>
  <c r="O75"/>
  <c r="M75"/>
  <c r="J75"/>
  <c r="U74"/>
  <c r="S74"/>
  <c r="Q74"/>
  <c r="O74"/>
  <c r="M74"/>
  <c r="J74"/>
  <c r="U73"/>
  <c r="S73"/>
  <c r="Q73"/>
  <c r="O73"/>
  <c r="M73"/>
  <c r="J73"/>
  <c r="U72"/>
  <c r="S72"/>
  <c r="Q72"/>
  <c r="O72"/>
  <c r="M72"/>
  <c r="J72"/>
  <c r="I72"/>
  <c r="A72" s="1"/>
  <c r="T71"/>
  <c r="R71"/>
  <c r="P71"/>
  <c r="N71"/>
  <c r="L71"/>
  <c r="T70"/>
  <c r="R70"/>
  <c r="P70"/>
  <c r="N70"/>
  <c r="L70"/>
  <c r="I70"/>
  <c r="A70" s="1"/>
  <c r="T69"/>
  <c r="R69"/>
  <c r="P69"/>
  <c r="N69"/>
  <c r="L69"/>
  <c r="I69"/>
  <c r="A69" s="1"/>
  <c r="T68"/>
  <c r="R68"/>
  <c r="P68"/>
  <c r="N68"/>
  <c r="L68"/>
  <c r="I68"/>
  <c r="A68" s="1"/>
  <c r="T67"/>
  <c r="R67"/>
  <c r="P67"/>
  <c r="N67"/>
  <c r="L67"/>
  <c r="I67"/>
  <c r="A67" s="1"/>
  <c r="T66"/>
  <c r="R66"/>
  <c r="P66"/>
  <c r="N66"/>
  <c r="L66"/>
  <c r="U65"/>
  <c r="S65"/>
  <c r="Q65"/>
  <c r="O65"/>
  <c r="M65"/>
  <c r="J65"/>
  <c r="U64"/>
  <c r="S64"/>
  <c r="Q64"/>
  <c r="O64"/>
  <c r="M64"/>
  <c r="J64"/>
  <c r="U63"/>
  <c r="S63"/>
  <c r="Q63"/>
  <c r="O63"/>
  <c r="M63"/>
  <c r="J63"/>
  <c r="U62"/>
  <c r="S62"/>
  <c r="Q62"/>
  <c r="O62"/>
  <c r="M62"/>
  <c r="J62"/>
  <c r="U61"/>
  <c r="S61"/>
  <c r="Q61"/>
  <c r="O61"/>
  <c r="M61"/>
  <c r="J61"/>
  <c r="U184"/>
  <c r="S184"/>
  <c r="Q184"/>
  <c r="O184"/>
  <c r="M184"/>
  <c r="J184"/>
  <c r="U60"/>
  <c r="S60"/>
  <c r="Q60"/>
  <c r="O60"/>
  <c r="M60"/>
  <c r="J60"/>
  <c r="U59"/>
  <c r="S59"/>
  <c r="Q59"/>
  <c r="O59"/>
  <c r="M59"/>
  <c r="J59"/>
  <c r="U58"/>
  <c r="S58"/>
  <c r="Q58"/>
  <c r="O58"/>
  <c r="M58"/>
  <c r="J58"/>
  <c r="I58"/>
  <c r="A58" s="1"/>
  <c r="T57"/>
  <c r="R57"/>
  <c r="P57"/>
  <c r="N57"/>
  <c r="L57"/>
  <c r="U56"/>
  <c r="S56"/>
  <c r="Q56"/>
  <c r="O56"/>
  <c r="M56"/>
  <c r="J56"/>
  <c r="U55"/>
  <c r="S55"/>
  <c r="Q55"/>
  <c r="O55"/>
  <c r="M55"/>
  <c r="J55"/>
  <c r="U54"/>
  <c r="S54"/>
  <c r="Q54"/>
  <c r="O54"/>
  <c r="M54"/>
  <c r="J54"/>
  <c r="I54"/>
  <c r="A54" s="1"/>
  <c r="U183"/>
  <c r="S183"/>
  <c r="Q183"/>
  <c r="O183"/>
  <c r="M183"/>
  <c r="J183"/>
  <c r="I183"/>
  <c r="A183" s="1"/>
  <c r="U53"/>
  <c r="S53"/>
  <c r="Q53"/>
  <c r="O53"/>
  <c r="M53"/>
  <c r="J53"/>
  <c r="I53"/>
  <c r="A53" s="1"/>
  <c r="U182"/>
  <c r="S182"/>
  <c r="Q182"/>
  <c r="O182"/>
  <c r="M182"/>
  <c r="J182"/>
  <c r="I182"/>
  <c r="A182" s="1"/>
  <c r="U52"/>
  <c r="S52"/>
  <c r="Q52"/>
  <c r="O52"/>
  <c r="M52"/>
  <c r="J52"/>
  <c r="U181"/>
  <c r="S181"/>
  <c r="Q181"/>
  <c r="O181"/>
  <c r="M181"/>
  <c r="J181"/>
  <c r="U51"/>
  <c r="S51"/>
  <c r="Q51"/>
  <c r="O51"/>
  <c r="M51"/>
  <c r="J51"/>
  <c r="U180"/>
  <c r="S180"/>
  <c r="Q180"/>
  <c r="O180"/>
  <c r="M180"/>
  <c r="J180"/>
  <c r="U50"/>
  <c r="S50"/>
  <c r="Q50"/>
  <c r="O50"/>
  <c r="M50"/>
  <c r="J50"/>
  <c r="I50"/>
  <c r="A50" s="1"/>
  <c r="I179"/>
  <c r="A179" s="1"/>
  <c r="T49"/>
  <c r="R49"/>
  <c r="P49"/>
  <c r="N49"/>
  <c r="L49"/>
  <c r="I49"/>
  <c r="A49" s="1"/>
  <c r="I178"/>
  <c r="A178" s="1"/>
  <c r="T48"/>
  <c r="R48"/>
  <c r="P48"/>
  <c r="N48"/>
  <c r="L48"/>
  <c r="I48"/>
  <c r="A48" s="1"/>
  <c r="I177"/>
  <c r="A177" s="1"/>
  <c r="T176"/>
  <c r="R176"/>
  <c r="P176"/>
  <c r="N176"/>
  <c r="L176"/>
  <c r="I176"/>
  <c r="A176" s="1"/>
  <c r="T175"/>
  <c r="R175"/>
  <c r="P175"/>
  <c r="N175"/>
  <c r="L175"/>
  <c r="I175"/>
  <c r="A175" s="1"/>
  <c r="T174"/>
  <c r="R174"/>
  <c r="P174"/>
  <c r="N174"/>
  <c r="L174"/>
  <c r="I174"/>
  <c r="A174" s="1"/>
  <c r="T47"/>
  <c r="R47"/>
  <c r="P47"/>
  <c r="N47"/>
  <c r="L47"/>
  <c r="T46"/>
  <c r="R46"/>
  <c r="P46"/>
  <c r="N46"/>
  <c r="L46"/>
  <c r="T45"/>
  <c r="R45"/>
  <c r="P45"/>
  <c r="N45"/>
  <c r="L45"/>
  <c r="U44"/>
  <c r="S44"/>
  <c r="Q44"/>
  <c r="O44"/>
  <c r="M44"/>
  <c r="J44"/>
  <c r="I44"/>
  <c r="A44" s="1"/>
  <c r="U43"/>
  <c r="S43"/>
  <c r="Q43"/>
  <c r="O43"/>
  <c r="M43"/>
  <c r="J43"/>
  <c r="I43"/>
  <c r="A43" s="1"/>
  <c r="U42"/>
  <c r="S42"/>
  <c r="Q42"/>
  <c r="O42"/>
  <c r="M42"/>
  <c r="J42"/>
  <c r="U41"/>
  <c r="S41"/>
  <c r="Q41"/>
  <c r="O41"/>
  <c r="M41"/>
  <c r="J41"/>
  <c r="U40"/>
  <c r="S40"/>
  <c r="Q40"/>
  <c r="O40"/>
  <c r="M40"/>
  <c r="J40"/>
  <c r="U39"/>
  <c r="S39"/>
  <c r="Q39"/>
  <c r="O39"/>
  <c r="M39"/>
  <c r="J39"/>
  <c r="U38"/>
  <c r="S38"/>
  <c r="Q38"/>
  <c r="O38"/>
  <c r="M38"/>
  <c r="J38"/>
  <c r="I38"/>
  <c r="A38" s="1"/>
  <c r="U37"/>
  <c r="S37"/>
  <c r="Q37"/>
  <c r="O37"/>
  <c r="M37"/>
  <c r="J37"/>
  <c r="I37"/>
  <c r="A37" s="1"/>
  <c r="U36"/>
  <c r="S36"/>
  <c r="Q36"/>
  <c r="O36"/>
  <c r="M36"/>
  <c r="J36"/>
  <c r="U35"/>
  <c r="S35"/>
  <c r="Q35"/>
  <c r="O35"/>
  <c r="M35"/>
  <c r="J35"/>
  <c r="U34"/>
  <c r="S34"/>
  <c r="Q34"/>
  <c r="O34"/>
  <c r="M34"/>
  <c r="J34"/>
  <c r="U33"/>
  <c r="S33"/>
  <c r="Q33"/>
  <c r="O33"/>
  <c r="M33"/>
  <c r="J33"/>
  <c r="U32"/>
  <c r="S32"/>
  <c r="Q32"/>
  <c r="O32"/>
  <c r="M32"/>
  <c r="J32"/>
  <c r="I32"/>
  <c r="A32" s="1"/>
  <c r="U31"/>
  <c r="S31"/>
  <c r="Q31"/>
  <c r="O31"/>
  <c r="M31"/>
  <c r="J31"/>
  <c r="U30"/>
  <c r="S30"/>
  <c r="Q30"/>
  <c r="O30"/>
  <c r="M30"/>
  <c r="J30"/>
  <c r="U29"/>
  <c r="S29"/>
  <c r="Q29"/>
  <c r="O29"/>
  <c r="M29"/>
  <c r="J29"/>
  <c r="I29"/>
  <c r="A29" s="1"/>
  <c r="U28"/>
  <c r="S28"/>
  <c r="Q28"/>
  <c r="O28"/>
  <c r="M28"/>
  <c r="J28"/>
  <c r="U27"/>
  <c r="S27"/>
  <c r="Q27"/>
  <c r="O27"/>
  <c r="M27"/>
  <c r="J27"/>
  <c r="U26"/>
  <c r="S26"/>
  <c r="Q26"/>
  <c r="O26"/>
  <c r="M26"/>
  <c r="J26"/>
  <c r="U25"/>
  <c r="S25"/>
  <c r="Q25"/>
  <c r="O25"/>
  <c r="M25"/>
  <c r="J25"/>
  <c r="U24"/>
  <c r="S24"/>
  <c r="Q24"/>
  <c r="O24"/>
  <c r="M24"/>
  <c r="J24"/>
  <c r="U23"/>
  <c r="S23"/>
  <c r="Q23"/>
  <c r="O23"/>
  <c r="M23"/>
  <c r="J23"/>
  <c r="U22"/>
  <c r="S22"/>
  <c r="Q22"/>
  <c r="O22"/>
  <c r="M22"/>
  <c r="J22"/>
  <c r="I22"/>
  <c r="A22" s="1"/>
  <c r="U173"/>
  <c r="S173"/>
  <c r="Q173"/>
  <c r="O173"/>
  <c r="M173"/>
  <c r="J173"/>
  <c r="I173"/>
  <c r="A173" s="1"/>
  <c r="U172"/>
  <c r="S172"/>
  <c r="Q172"/>
  <c r="O172"/>
  <c r="M172"/>
  <c r="J172"/>
  <c r="U171"/>
  <c r="S171"/>
  <c r="Q171"/>
  <c r="O171"/>
  <c r="M171"/>
  <c r="J171"/>
  <c r="U21"/>
  <c r="S21"/>
  <c r="Q21"/>
  <c r="O21"/>
  <c r="M21"/>
  <c r="J21"/>
  <c r="U20"/>
  <c r="S20"/>
  <c r="Q20"/>
  <c r="O20"/>
  <c r="M20"/>
  <c r="J20"/>
  <c r="U19"/>
  <c r="S19"/>
  <c r="Q19"/>
  <c r="O19"/>
  <c r="M19"/>
  <c r="J19"/>
  <c r="I19"/>
  <c r="A19" s="1"/>
  <c r="U18"/>
  <c r="S18"/>
  <c r="Q18"/>
  <c r="O18"/>
  <c r="M18"/>
  <c r="J18"/>
  <c r="I18"/>
  <c r="A18" s="1"/>
  <c r="U17"/>
  <c r="S17"/>
  <c r="Q17"/>
  <c r="O17"/>
  <c r="M17"/>
  <c r="J17"/>
  <c r="I17"/>
  <c r="A17" s="1"/>
  <c r="T16"/>
  <c r="R16"/>
  <c r="P16"/>
  <c r="N16"/>
  <c r="L16"/>
  <c r="T15"/>
  <c r="R15"/>
  <c r="P15"/>
  <c r="N15"/>
  <c r="L15"/>
  <c r="I15"/>
  <c r="A15" s="1"/>
  <c r="T14"/>
  <c r="R14"/>
  <c r="P14"/>
  <c r="N14"/>
  <c r="L14"/>
  <c r="I14"/>
  <c r="A14" s="1"/>
  <c r="T13"/>
  <c r="R13"/>
  <c r="P13"/>
  <c r="N13"/>
  <c r="L13"/>
  <c r="U12"/>
  <c r="S12"/>
  <c r="Q12"/>
  <c r="O12"/>
  <c r="M12"/>
  <c r="J12"/>
  <c r="U11"/>
  <c r="S11"/>
  <c r="Q11"/>
  <c r="O11"/>
  <c r="M11"/>
  <c r="J11"/>
  <c r="U10"/>
  <c r="S10"/>
  <c r="Q10"/>
  <c r="O10"/>
  <c r="M10"/>
  <c r="J10"/>
  <c r="U9"/>
  <c r="S9"/>
  <c r="Q9"/>
  <c r="O9"/>
  <c r="M9"/>
  <c r="J9"/>
  <c r="U8"/>
  <c r="S8"/>
  <c r="Q8"/>
  <c r="O8"/>
  <c r="M8"/>
  <c r="J8"/>
  <c r="I8"/>
  <c r="A8" s="1"/>
  <c r="U7"/>
  <c r="S7"/>
  <c r="Q7"/>
  <c r="O7"/>
  <c r="M7"/>
  <c r="J7"/>
  <c r="I7"/>
  <c r="A7" s="1"/>
  <c r="T6"/>
  <c r="R6"/>
  <c r="P6"/>
  <c r="N6"/>
  <c r="L6"/>
  <c r="I6"/>
  <c r="A6" s="1"/>
  <c r="T5"/>
  <c r="R5"/>
  <c r="P5"/>
  <c r="N5"/>
  <c r="L5"/>
  <c r="U4"/>
  <c r="S4"/>
  <c r="Q4"/>
  <c r="O4"/>
  <c r="M4"/>
  <c r="J4"/>
  <c r="I4"/>
  <c r="A4" s="1"/>
  <c r="V170"/>
  <c r="V168"/>
  <c r="V166"/>
  <c r="V164"/>
  <c r="V162"/>
  <c r="V160"/>
  <c r="V157"/>
  <c r="V186"/>
  <c r="V185"/>
  <c r="V75"/>
  <c r="V73"/>
  <c r="V71"/>
  <c r="V69"/>
  <c r="V67"/>
  <c r="V64"/>
  <c r="V61"/>
  <c r="V60"/>
  <c r="V58"/>
  <c r="V56"/>
  <c r="V54"/>
  <c r="V183"/>
  <c r="V53"/>
  <c r="V182"/>
  <c r="V181"/>
  <c r="V180"/>
  <c r="V49"/>
  <c r="V48"/>
  <c r="V176"/>
  <c r="V174"/>
  <c r="V45"/>
  <c r="V44"/>
  <c r="V42"/>
  <c r="V40"/>
  <c r="V38"/>
  <c r="V35"/>
  <c r="V32"/>
  <c r="V31"/>
  <c r="V29"/>
  <c r="V27"/>
  <c r="V25"/>
  <c r="V23"/>
  <c r="V173"/>
  <c r="V171"/>
  <c r="V20"/>
  <c r="V17"/>
  <c r="V16"/>
  <c r="V14"/>
  <c r="V11"/>
  <c r="V9"/>
  <c r="V5"/>
  <c r="H53" i="1"/>
  <c r="H50"/>
  <c r="H48"/>
  <c r="H46"/>
  <c r="H44"/>
  <c r="H38"/>
  <c r="H35"/>
  <c r="H29"/>
  <c r="H25"/>
  <c r="H23"/>
  <c r="H21"/>
  <c r="H17"/>
  <c r="H15"/>
  <c r="H11"/>
  <c r="H9"/>
  <c r="V5" i="14"/>
  <c r="V18"/>
  <c r="V15"/>
  <c r="V13"/>
  <c r="V12"/>
  <c r="V10"/>
  <c r="V9"/>
  <c r="V7"/>
  <c r="V25"/>
  <c r="V20"/>
  <c r="V31"/>
  <c r="V30"/>
  <c r="V49"/>
  <c r="V47"/>
  <c r="V45"/>
  <c r="V43"/>
  <c r="V40"/>
  <c r="V39"/>
  <c r="V37"/>
  <c r="V3"/>
  <c r="A3" i="12"/>
  <c r="A103"/>
  <c r="A102"/>
  <c r="A101"/>
  <c r="A100"/>
  <c r="A186"/>
  <c r="A97"/>
  <c r="A95"/>
  <c r="A94"/>
  <c r="A184"/>
  <c r="A91"/>
  <c r="A90"/>
  <c r="A88"/>
  <c r="A87"/>
  <c r="A181"/>
  <c r="A180"/>
  <c r="A147"/>
  <c r="A179"/>
  <c r="A178"/>
  <c r="A177"/>
  <c r="A176"/>
  <c r="A175"/>
  <c r="A41"/>
  <c r="A40"/>
  <c r="A39"/>
  <c r="A38"/>
  <c r="A37"/>
  <c r="A36"/>
  <c r="A35"/>
  <c r="A33"/>
  <c r="A32"/>
  <c r="A31"/>
  <c r="A30"/>
  <c r="A29"/>
  <c r="A28"/>
  <c r="A27"/>
  <c r="A26"/>
  <c r="A25"/>
  <c r="A24"/>
  <c r="A131"/>
  <c r="A21"/>
  <c r="A20"/>
  <c r="A18"/>
  <c r="A16"/>
  <c r="A129"/>
  <c r="A128"/>
  <c r="A13"/>
  <c r="A12"/>
  <c r="A11"/>
  <c r="A10"/>
  <c r="A9"/>
  <c r="A123"/>
  <c r="A6"/>
  <c r="A4"/>
  <c r="V106" i="14"/>
  <c r="V104"/>
  <c r="V102"/>
  <c r="V100"/>
  <c r="V98"/>
  <c r="V96"/>
  <c r="V94"/>
  <c r="V92"/>
  <c r="V90"/>
  <c r="V88"/>
  <c r="V86"/>
  <c r="V84"/>
  <c r="V82"/>
  <c r="U81"/>
  <c r="S81"/>
  <c r="Q81"/>
  <c r="O81"/>
  <c r="M81"/>
  <c r="V80"/>
  <c r="T80"/>
  <c r="R80"/>
  <c r="P80"/>
  <c r="N80"/>
  <c r="L80"/>
  <c r="U79"/>
  <c r="S79"/>
  <c r="Q79"/>
  <c r="O79"/>
  <c r="M79"/>
  <c r="V78"/>
  <c r="T78"/>
  <c r="R78"/>
  <c r="P78"/>
  <c r="N78"/>
  <c r="L78"/>
  <c r="U77"/>
  <c r="S77"/>
  <c r="Q77"/>
  <c r="O77"/>
  <c r="M77"/>
  <c r="V76"/>
  <c r="T76"/>
  <c r="R76"/>
  <c r="P76"/>
  <c r="N76"/>
  <c r="L76"/>
  <c r="U75"/>
  <c r="S75"/>
  <c r="Q75"/>
  <c r="O75"/>
  <c r="M75"/>
  <c r="V74"/>
  <c r="T74"/>
  <c r="R74"/>
  <c r="P74"/>
  <c r="N74"/>
  <c r="L74"/>
  <c r="U73"/>
  <c r="S73"/>
  <c r="Q73"/>
  <c r="O73"/>
  <c r="M73"/>
  <c r="V72"/>
  <c r="T72"/>
  <c r="R72"/>
  <c r="P72"/>
  <c r="N72"/>
  <c r="V71"/>
  <c r="T71"/>
  <c r="R71"/>
  <c r="P71"/>
  <c r="N71"/>
  <c r="L71"/>
  <c r="U70"/>
  <c r="S70"/>
  <c r="Q70"/>
  <c r="O70"/>
  <c r="M70"/>
  <c r="V69"/>
  <c r="T69"/>
  <c r="R69"/>
  <c r="P69"/>
  <c r="N69"/>
  <c r="L69"/>
  <c r="U68"/>
  <c r="S68"/>
  <c r="Q68"/>
  <c r="O68"/>
  <c r="M68"/>
  <c r="U67"/>
  <c r="S67"/>
  <c r="Q67"/>
  <c r="O67"/>
  <c r="M67"/>
  <c r="T66"/>
  <c r="R66"/>
  <c r="P66"/>
  <c r="N66"/>
  <c r="L66"/>
  <c r="U65"/>
  <c r="S65"/>
  <c r="Q65"/>
  <c r="O65"/>
  <c r="M65"/>
  <c r="T64"/>
  <c r="R64"/>
  <c r="P64"/>
  <c r="N64"/>
  <c r="V62"/>
  <c r="V60"/>
  <c r="V58"/>
  <c r="U56"/>
  <c r="S56"/>
  <c r="Q56"/>
  <c r="O56"/>
  <c r="M56"/>
  <c r="V55"/>
  <c r="T55"/>
  <c r="R55"/>
  <c r="P55"/>
  <c r="N55"/>
  <c r="U54"/>
  <c r="S54"/>
  <c r="Q54"/>
  <c r="O54"/>
  <c r="M54"/>
  <c r="U53"/>
  <c r="S53"/>
  <c r="Q53"/>
  <c r="O53"/>
  <c r="V52"/>
  <c r="U134" i="13"/>
  <c r="S134"/>
  <c r="Q134"/>
  <c r="O134"/>
  <c r="M134"/>
  <c r="J134"/>
  <c r="V133"/>
  <c r="T133"/>
  <c r="R133"/>
  <c r="P133"/>
  <c r="N133"/>
  <c r="L133"/>
  <c r="U132"/>
  <c r="S132"/>
  <c r="Q132"/>
  <c r="O132"/>
  <c r="M132"/>
  <c r="J132"/>
  <c r="V131"/>
  <c r="T131"/>
  <c r="R131"/>
  <c r="P131"/>
  <c r="N131"/>
  <c r="L131"/>
  <c r="U130"/>
  <c r="S130"/>
  <c r="Q130"/>
  <c r="O130"/>
  <c r="M130"/>
  <c r="J130"/>
  <c r="V129"/>
  <c r="T129"/>
  <c r="R129"/>
  <c r="P129"/>
  <c r="N129"/>
  <c r="L129"/>
  <c r="U128"/>
  <c r="S128"/>
  <c r="Q128"/>
  <c r="O128"/>
  <c r="M128"/>
  <c r="J128"/>
  <c r="V127"/>
  <c r="T127"/>
  <c r="R127"/>
  <c r="P127"/>
  <c r="N127"/>
  <c r="L127"/>
  <c r="U126"/>
  <c r="S126"/>
  <c r="Q126"/>
  <c r="O126"/>
  <c r="M126"/>
  <c r="J126"/>
  <c r="V125"/>
  <c r="T125"/>
  <c r="R125"/>
  <c r="P125"/>
  <c r="N125"/>
  <c r="L125"/>
  <c r="U124"/>
  <c r="S124"/>
  <c r="Q124"/>
  <c r="O124"/>
  <c r="M124"/>
  <c r="J124"/>
  <c r="V123"/>
  <c r="T123"/>
  <c r="R123"/>
  <c r="P123"/>
  <c r="N123"/>
  <c r="L123"/>
  <c r="U122"/>
  <c r="S122"/>
  <c r="Q122"/>
  <c r="O122"/>
  <c r="M122"/>
  <c r="J122"/>
  <c r="V121"/>
  <c r="T121"/>
  <c r="R121"/>
  <c r="P121"/>
  <c r="N121"/>
  <c r="L121"/>
  <c r="U120"/>
  <c r="S120"/>
  <c r="Q120"/>
  <c r="O120"/>
  <c r="M120"/>
  <c r="J120"/>
  <c r="V119"/>
  <c r="T119"/>
  <c r="R119"/>
  <c r="P119"/>
  <c r="N119"/>
  <c r="L119"/>
  <c r="U118"/>
  <c r="S118"/>
  <c r="Q118"/>
  <c r="O118"/>
  <c r="M118"/>
  <c r="J118"/>
  <c r="V117"/>
  <c r="T117"/>
  <c r="R117"/>
  <c r="P117"/>
  <c r="N117"/>
  <c r="L117"/>
  <c r="U116"/>
  <c r="S116"/>
  <c r="Q116"/>
  <c r="O116"/>
  <c r="J116"/>
  <c r="V115"/>
  <c r="T115"/>
  <c r="R115"/>
  <c r="P115"/>
  <c r="N115"/>
  <c r="L115"/>
  <c r="U114"/>
  <c r="S114"/>
  <c r="Q114"/>
  <c r="O114"/>
  <c r="M114"/>
  <c r="J114"/>
  <c r="V113"/>
  <c r="T113"/>
  <c r="R113"/>
  <c r="P113"/>
  <c r="N113"/>
  <c r="J113"/>
  <c r="V112"/>
  <c r="T112"/>
  <c r="R112"/>
  <c r="P112"/>
  <c r="N112"/>
  <c r="J112"/>
  <c r="V111"/>
  <c r="T111"/>
  <c r="R111"/>
  <c r="P111"/>
  <c r="N111"/>
  <c r="L111"/>
  <c r="U200"/>
  <c r="S200"/>
  <c r="Q200"/>
  <c r="O200"/>
  <c r="M200"/>
  <c r="J200"/>
  <c r="V110"/>
  <c r="T110"/>
  <c r="R110"/>
  <c r="P110"/>
  <c r="N110"/>
  <c r="L110"/>
  <c r="U199"/>
  <c r="S199"/>
  <c r="Q199"/>
  <c r="O199"/>
  <c r="M199"/>
  <c r="J199"/>
  <c r="V109"/>
  <c r="T109"/>
  <c r="R109"/>
  <c r="P109"/>
  <c r="N109"/>
  <c r="L109"/>
  <c r="U198"/>
  <c r="S198"/>
  <c r="Q198"/>
  <c r="O198"/>
  <c r="M198"/>
  <c r="J198"/>
  <c r="V108"/>
  <c r="T108"/>
  <c r="R108"/>
  <c r="P108"/>
  <c r="N108"/>
  <c r="L108"/>
  <c r="U197"/>
  <c r="S197"/>
  <c r="Q197"/>
  <c r="O197"/>
  <c r="M197"/>
  <c r="J197"/>
  <c r="V107"/>
  <c r="T107"/>
  <c r="R107"/>
  <c r="P107"/>
  <c r="N107"/>
  <c r="L107"/>
  <c r="U196"/>
  <c r="S196"/>
  <c r="Q196"/>
  <c r="O196"/>
  <c r="M196"/>
  <c r="J196"/>
  <c r="V106"/>
  <c r="T106"/>
  <c r="R106"/>
  <c r="P106"/>
  <c r="N106"/>
  <c r="L106"/>
  <c r="U195"/>
  <c r="S195"/>
  <c r="Q195"/>
  <c r="O195"/>
  <c r="M195"/>
  <c r="J195"/>
  <c r="V105"/>
  <c r="T105"/>
  <c r="R105"/>
  <c r="P105"/>
  <c r="N105"/>
  <c r="L105"/>
  <c r="U104"/>
  <c r="S104"/>
  <c r="Q104"/>
  <c r="O104"/>
  <c r="M104"/>
  <c r="J104"/>
  <c r="V103"/>
  <c r="T103"/>
  <c r="R103"/>
  <c r="P103"/>
  <c r="N103"/>
  <c r="L103"/>
  <c r="U102"/>
  <c r="S102"/>
  <c r="Q102"/>
  <c r="O102"/>
  <c r="M102"/>
  <c r="J102"/>
  <c r="V101"/>
  <c r="T101"/>
  <c r="R101"/>
  <c r="P101"/>
  <c r="N101"/>
  <c r="L101"/>
  <c r="U100"/>
  <c r="S100"/>
  <c r="Q100"/>
  <c r="O100"/>
  <c r="M100"/>
  <c r="J100"/>
  <c r="V99"/>
  <c r="T99"/>
  <c r="R99"/>
  <c r="P99"/>
  <c r="N99"/>
  <c r="J99"/>
  <c r="V98"/>
  <c r="T98"/>
  <c r="R98"/>
  <c r="P98"/>
  <c r="N98"/>
  <c r="U97"/>
  <c r="S97"/>
  <c r="Q97"/>
  <c r="O97"/>
  <c r="M97"/>
  <c r="J97"/>
  <c r="V194"/>
  <c r="T194"/>
  <c r="R194"/>
  <c r="P194"/>
  <c r="N194"/>
  <c r="L194"/>
  <c r="U96"/>
  <c r="S96"/>
  <c r="Q96"/>
  <c r="O96"/>
  <c r="J96"/>
  <c r="V193"/>
  <c r="T193"/>
  <c r="R193"/>
  <c r="N193"/>
  <c r="L193"/>
  <c r="U95"/>
  <c r="S95"/>
  <c r="Q95"/>
  <c r="O95"/>
  <c r="M95"/>
  <c r="J95"/>
  <c r="V192"/>
  <c r="T192"/>
  <c r="R192"/>
  <c r="P192"/>
  <c r="N192"/>
  <c r="L192"/>
  <c r="U94"/>
  <c r="S94"/>
  <c r="Q94"/>
  <c r="O94"/>
  <c r="M94"/>
  <c r="J94"/>
  <c r="V191"/>
  <c r="T191"/>
  <c r="R191"/>
  <c r="P191"/>
  <c r="N191"/>
  <c r="L191"/>
  <c r="U93"/>
  <c r="S93"/>
  <c r="Q93"/>
  <c r="O93"/>
  <c r="M93"/>
  <c r="J93"/>
  <c r="V190"/>
  <c r="T190"/>
  <c r="R190"/>
  <c r="P190"/>
  <c r="N190"/>
  <c r="L190"/>
  <c r="U92"/>
  <c r="S92"/>
  <c r="Q92"/>
  <c r="O92"/>
  <c r="M92"/>
  <c r="J92"/>
  <c r="V189"/>
  <c r="T189"/>
  <c r="R189"/>
  <c r="P189"/>
  <c r="N189"/>
  <c r="L189"/>
  <c r="U91"/>
  <c r="S91"/>
  <c r="Q91"/>
  <c r="O91"/>
  <c r="M91"/>
  <c r="J91"/>
  <c r="V188"/>
  <c r="T188"/>
  <c r="R188"/>
  <c r="P188"/>
  <c r="N188"/>
  <c r="L188"/>
  <c r="U90"/>
  <c r="S90"/>
  <c r="Q90"/>
  <c r="O90"/>
  <c r="M90"/>
  <c r="U187"/>
  <c r="S187"/>
  <c r="Q187"/>
  <c r="O187"/>
  <c r="J187"/>
  <c r="V89"/>
  <c r="T89"/>
  <c r="R89"/>
  <c r="P89"/>
  <c r="N89"/>
  <c r="L89"/>
  <c r="U88"/>
  <c r="S88"/>
  <c r="Q88"/>
  <c r="O88"/>
  <c r="M88"/>
  <c r="U87"/>
  <c r="S87"/>
  <c r="Q87"/>
  <c r="O87"/>
  <c r="M87"/>
  <c r="J87"/>
  <c r="V86"/>
  <c r="T86"/>
  <c r="R86"/>
  <c r="P86"/>
  <c r="N86"/>
  <c r="L86"/>
  <c r="U85"/>
  <c r="S85"/>
  <c r="Q85"/>
  <c r="O85"/>
  <c r="M85"/>
  <c r="J85"/>
  <c r="V84"/>
  <c r="T84"/>
  <c r="R84"/>
  <c r="P84"/>
  <c r="N84"/>
  <c r="L84"/>
  <c r="U83"/>
  <c r="S83"/>
  <c r="Q83"/>
  <c r="O83"/>
  <c r="M83"/>
  <c r="J83"/>
  <c r="V82"/>
  <c r="T82"/>
  <c r="R82"/>
  <c r="P82"/>
  <c r="M82"/>
  <c r="S81"/>
  <c r="O81"/>
  <c r="J81"/>
  <c r="V80"/>
  <c r="R80"/>
  <c r="N80"/>
  <c r="S79"/>
  <c r="O79"/>
  <c r="U202"/>
  <c r="Q202"/>
  <c r="M202"/>
  <c r="T78"/>
  <c r="P78"/>
  <c r="L78"/>
  <c r="J78"/>
  <c r="V201"/>
  <c r="R201"/>
  <c r="N201"/>
  <c r="S143"/>
  <c r="O143"/>
  <c r="J143"/>
  <c r="V142"/>
  <c r="R142"/>
  <c r="N142"/>
  <c r="E2" i="18"/>
  <c r="G2"/>
  <c r="I2"/>
  <c r="C2"/>
  <c r="D2"/>
  <c r="F2"/>
  <c r="H2"/>
  <c r="J2"/>
  <c r="I14"/>
  <c r="G14"/>
  <c r="E14"/>
  <c r="C14"/>
  <c r="J14"/>
  <c r="H14"/>
  <c r="F14"/>
  <c r="D14"/>
  <c r="I12"/>
  <c r="G12"/>
  <c r="E12"/>
  <c r="C12"/>
  <c r="J12"/>
  <c r="H12"/>
  <c r="F12"/>
  <c r="D12"/>
  <c r="I10"/>
  <c r="G10"/>
  <c r="E10"/>
  <c r="C10"/>
  <c r="J10"/>
  <c r="H10"/>
  <c r="F10"/>
  <c r="D10"/>
  <c r="I8"/>
  <c r="G8"/>
  <c r="E8"/>
  <c r="C8"/>
  <c r="J8"/>
  <c r="H8"/>
  <c r="F8"/>
  <c r="D8"/>
  <c r="I6"/>
  <c r="G6"/>
  <c r="E6"/>
  <c r="C6"/>
  <c r="J6"/>
  <c r="H6"/>
  <c r="F6"/>
  <c r="D6"/>
  <c r="I4"/>
  <c r="G4"/>
  <c r="E4"/>
  <c r="C4"/>
  <c r="J4"/>
  <c r="H4"/>
  <c r="F4"/>
  <c r="D4"/>
  <c r="I406"/>
  <c r="G406"/>
  <c r="E406"/>
  <c r="C406"/>
  <c r="J406"/>
  <c r="H406"/>
  <c r="F406"/>
  <c r="D406"/>
  <c r="I404"/>
  <c r="G404"/>
  <c r="E404"/>
  <c r="C404"/>
  <c r="J404"/>
  <c r="H404"/>
  <c r="F404"/>
  <c r="D404"/>
  <c r="I402"/>
  <c r="G402"/>
  <c r="E402"/>
  <c r="C402"/>
  <c r="J402"/>
  <c r="H402"/>
  <c r="F402"/>
  <c r="D402"/>
  <c r="I400"/>
  <c r="G400"/>
  <c r="E400"/>
  <c r="C400"/>
  <c r="J400"/>
  <c r="H400"/>
  <c r="F400"/>
  <c r="D400"/>
  <c r="I398"/>
  <c r="G398"/>
  <c r="E398"/>
  <c r="C398"/>
  <c r="J398"/>
  <c r="H398"/>
  <c r="F398"/>
  <c r="D398"/>
  <c r="I396"/>
  <c r="G396"/>
  <c r="E396"/>
  <c r="C396"/>
  <c r="J396"/>
  <c r="H396"/>
  <c r="F396"/>
  <c r="D396"/>
  <c r="I394"/>
  <c r="G394"/>
  <c r="E394"/>
  <c r="C394"/>
  <c r="J394"/>
  <c r="H394"/>
  <c r="F394"/>
  <c r="D394"/>
  <c r="I392"/>
  <c r="G392"/>
  <c r="E392"/>
  <c r="C392"/>
  <c r="J392"/>
  <c r="H392"/>
  <c r="F392"/>
  <c r="D392"/>
  <c r="I390"/>
  <c r="G390"/>
  <c r="E390"/>
  <c r="C390"/>
  <c r="J390"/>
  <c r="H390"/>
  <c r="F390"/>
  <c r="D390"/>
  <c r="I388"/>
  <c r="G388"/>
  <c r="E388"/>
  <c r="C388"/>
  <c r="J388"/>
  <c r="H388"/>
  <c r="F388"/>
  <c r="D388"/>
  <c r="I386"/>
  <c r="G386"/>
  <c r="E386"/>
  <c r="C386"/>
  <c r="J386"/>
  <c r="H386"/>
  <c r="F386"/>
  <c r="D386"/>
  <c r="I384"/>
  <c r="G384"/>
  <c r="E384"/>
  <c r="C384"/>
  <c r="J384"/>
  <c r="H384"/>
  <c r="F384"/>
  <c r="D384"/>
  <c r="I382"/>
  <c r="G382"/>
  <c r="E382"/>
  <c r="C382"/>
  <c r="J382"/>
  <c r="H382"/>
  <c r="F382"/>
  <c r="D382"/>
  <c r="I380"/>
  <c r="G380"/>
  <c r="E380"/>
  <c r="C380"/>
  <c r="H380"/>
  <c r="D380"/>
  <c r="F380"/>
  <c r="J380"/>
  <c r="I378"/>
  <c r="G378"/>
  <c r="E378"/>
  <c r="C378"/>
  <c r="H378"/>
  <c r="D378"/>
  <c r="F378"/>
  <c r="J378"/>
  <c r="I376"/>
  <c r="G376"/>
  <c r="E376"/>
  <c r="C376"/>
  <c r="H376"/>
  <c r="D376"/>
  <c r="F376"/>
  <c r="J376"/>
  <c r="I374"/>
  <c r="G374"/>
  <c r="E374"/>
  <c r="C374"/>
  <c r="H374"/>
  <c r="D374"/>
  <c r="F374"/>
  <c r="J374"/>
  <c r="I372"/>
  <c r="G372"/>
  <c r="E372"/>
  <c r="C372"/>
  <c r="H372"/>
  <c r="D372"/>
  <c r="F372"/>
  <c r="J372"/>
  <c r="I370"/>
  <c r="G370"/>
  <c r="E370"/>
  <c r="C370"/>
  <c r="H370"/>
  <c r="D370"/>
  <c r="F370"/>
  <c r="J370"/>
  <c r="I368"/>
  <c r="G368"/>
  <c r="E368"/>
  <c r="C368"/>
  <c r="H368"/>
  <c r="D368"/>
  <c r="F368"/>
  <c r="J368"/>
  <c r="I366"/>
  <c r="G366"/>
  <c r="E366"/>
  <c r="C366"/>
  <c r="H366"/>
  <c r="D366"/>
  <c r="F366"/>
  <c r="J366"/>
  <c r="I364"/>
  <c r="G364"/>
  <c r="E364"/>
  <c r="C364"/>
  <c r="H364"/>
  <c r="D364"/>
  <c r="F364"/>
  <c r="J364"/>
  <c r="I362"/>
  <c r="G362"/>
  <c r="E362"/>
  <c r="C362"/>
  <c r="H362"/>
  <c r="D362"/>
  <c r="F362"/>
  <c r="J362"/>
  <c r="I360"/>
  <c r="G360"/>
  <c r="E360"/>
  <c r="C360"/>
  <c r="H360"/>
  <c r="D360"/>
  <c r="J360"/>
  <c r="F360"/>
  <c r="I358"/>
  <c r="G358"/>
  <c r="E358"/>
  <c r="C358"/>
  <c r="H358"/>
  <c r="D358"/>
  <c r="J358"/>
  <c r="F358"/>
  <c r="I356"/>
  <c r="G356"/>
  <c r="E356"/>
  <c r="C356"/>
  <c r="H356"/>
  <c r="D356"/>
  <c r="J356"/>
  <c r="F356"/>
  <c r="I354"/>
  <c r="G354"/>
  <c r="E354"/>
  <c r="C354"/>
  <c r="H354"/>
  <c r="D354"/>
  <c r="J354"/>
  <c r="F354"/>
  <c r="I352"/>
  <c r="G352"/>
  <c r="E352"/>
  <c r="C352"/>
  <c r="H352"/>
  <c r="D352"/>
  <c r="J352"/>
  <c r="F352"/>
  <c r="I350"/>
  <c r="G350"/>
  <c r="E350"/>
  <c r="C350"/>
  <c r="H350"/>
  <c r="D350"/>
  <c r="J350"/>
  <c r="F350"/>
  <c r="I348"/>
  <c r="G348"/>
  <c r="E348"/>
  <c r="C348"/>
  <c r="H348"/>
  <c r="D348"/>
  <c r="J348"/>
  <c r="F348"/>
  <c r="I346"/>
  <c r="G346"/>
  <c r="E346"/>
  <c r="C346"/>
  <c r="H346"/>
  <c r="D346"/>
  <c r="J346"/>
  <c r="F346"/>
  <c r="I344"/>
  <c r="G344"/>
  <c r="E344"/>
  <c r="C344"/>
  <c r="H344"/>
  <c r="D344"/>
  <c r="J344"/>
  <c r="F344"/>
  <c r="I342"/>
  <c r="G342"/>
  <c r="E342"/>
  <c r="C342"/>
  <c r="H342"/>
  <c r="D342"/>
  <c r="J342"/>
  <c r="F342"/>
  <c r="I340"/>
  <c r="G340"/>
  <c r="E340"/>
  <c r="C340"/>
  <c r="H340"/>
  <c r="D340"/>
  <c r="J340"/>
  <c r="F340"/>
  <c r="I338"/>
  <c r="G338"/>
  <c r="E338"/>
  <c r="C338"/>
  <c r="H338"/>
  <c r="D338"/>
  <c r="J338"/>
  <c r="F338"/>
  <c r="I336"/>
  <c r="G336"/>
  <c r="E336"/>
  <c r="C336"/>
  <c r="H336"/>
  <c r="D336"/>
  <c r="J336"/>
  <c r="F336"/>
  <c r="I334"/>
  <c r="G334"/>
  <c r="E334"/>
  <c r="C334"/>
  <c r="H334"/>
  <c r="D334"/>
  <c r="J334"/>
  <c r="F334"/>
  <c r="I332"/>
  <c r="G332"/>
  <c r="E332"/>
  <c r="C332"/>
  <c r="H332"/>
  <c r="D332"/>
  <c r="J332"/>
  <c r="F332"/>
  <c r="I330"/>
  <c r="G330"/>
  <c r="E330"/>
  <c r="C330"/>
  <c r="H330"/>
  <c r="D330"/>
  <c r="J330"/>
  <c r="F330"/>
  <c r="I328"/>
  <c r="G328"/>
  <c r="E328"/>
  <c r="C328"/>
  <c r="H328"/>
  <c r="D328"/>
  <c r="J328"/>
  <c r="F328"/>
  <c r="I326"/>
  <c r="G326"/>
  <c r="E326"/>
  <c r="C326"/>
  <c r="H326"/>
  <c r="D326"/>
  <c r="J326"/>
  <c r="F326"/>
  <c r="I324"/>
  <c r="G324"/>
  <c r="E324"/>
  <c r="C324"/>
  <c r="H324"/>
  <c r="D324"/>
  <c r="J324"/>
  <c r="F324"/>
  <c r="I322"/>
  <c r="G322"/>
  <c r="E322"/>
  <c r="C322"/>
  <c r="H322"/>
  <c r="D322"/>
  <c r="J322"/>
  <c r="F322"/>
  <c r="I320"/>
  <c r="G320"/>
  <c r="E320"/>
  <c r="C320"/>
  <c r="H320"/>
  <c r="D320"/>
  <c r="J320"/>
  <c r="F320"/>
  <c r="I318"/>
  <c r="G318"/>
  <c r="E318"/>
  <c r="C318"/>
  <c r="H318"/>
  <c r="D318"/>
  <c r="J318"/>
  <c r="F318"/>
  <c r="I316"/>
  <c r="G316"/>
  <c r="E316"/>
  <c r="C316"/>
  <c r="H316"/>
  <c r="D316"/>
  <c r="J316"/>
  <c r="F316"/>
  <c r="I314"/>
  <c r="G314"/>
  <c r="E314"/>
  <c r="C314"/>
  <c r="H314"/>
  <c r="D314"/>
  <c r="J314"/>
  <c r="F314"/>
  <c r="I312"/>
  <c r="G312"/>
  <c r="E312"/>
  <c r="C312"/>
  <c r="H312"/>
  <c r="D312"/>
  <c r="J312"/>
  <c r="F312"/>
  <c r="I310"/>
  <c r="G310"/>
  <c r="E310"/>
  <c r="C310"/>
  <c r="H310"/>
  <c r="D310"/>
  <c r="J310"/>
  <c r="F310"/>
  <c r="I308"/>
  <c r="G308"/>
  <c r="E308"/>
  <c r="C308"/>
  <c r="H308"/>
  <c r="D308"/>
  <c r="J308"/>
  <c r="F308"/>
  <c r="I306"/>
  <c r="G306"/>
  <c r="E306"/>
  <c r="C306"/>
  <c r="J306"/>
  <c r="H306"/>
  <c r="F306"/>
  <c r="D306"/>
  <c r="I304"/>
  <c r="G304"/>
  <c r="E304"/>
  <c r="C304"/>
  <c r="J304"/>
  <c r="H304"/>
  <c r="F304"/>
  <c r="D304"/>
  <c r="I302"/>
  <c r="G302"/>
  <c r="E302"/>
  <c r="C302"/>
  <c r="J302"/>
  <c r="H302"/>
  <c r="F302"/>
  <c r="D302"/>
  <c r="I300"/>
  <c r="G300"/>
  <c r="E300"/>
  <c r="C300"/>
  <c r="J300"/>
  <c r="H300"/>
  <c r="F300"/>
  <c r="D300"/>
  <c r="I298"/>
  <c r="G298"/>
  <c r="E298"/>
  <c r="C298"/>
  <c r="J298"/>
  <c r="H298"/>
  <c r="F298"/>
  <c r="D298"/>
  <c r="I296"/>
  <c r="G296"/>
  <c r="E296"/>
  <c r="C296"/>
  <c r="J296"/>
  <c r="H296"/>
  <c r="F296"/>
  <c r="D296"/>
  <c r="I294"/>
  <c r="G294"/>
  <c r="E294"/>
  <c r="C294"/>
  <c r="J294"/>
  <c r="H294"/>
  <c r="F294"/>
  <c r="D294"/>
  <c r="I292"/>
  <c r="G292"/>
  <c r="E292"/>
  <c r="C292"/>
  <c r="J292"/>
  <c r="H292"/>
  <c r="F292"/>
  <c r="D292"/>
  <c r="I290"/>
  <c r="G290"/>
  <c r="E290"/>
  <c r="C290"/>
  <c r="J290"/>
  <c r="H290"/>
  <c r="F290"/>
  <c r="D290"/>
  <c r="I288"/>
  <c r="G288"/>
  <c r="E288"/>
  <c r="C288"/>
  <c r="J288"/>
  <c r="H288"/>
  <c r="F288"/>
  <c r="D288"/>
  <c r="I286"/>
  <c r="G286"/>
  <c r="E286"/>
  <c r="C286"/>
  <c r="J286"/>
  <c r="H286"/>
  <c r="F286"/>
  <c r="D286"/>
  <c r="I284"/>
  <c r="G284"/>
  <c r="E284"/>
  <c r="C284"/>
  <c r="J284"/>
  <c r="H284"/>
  <c r="F284"/>
  <c r="D284"/>
  <c r="I282"/>
  <c r="G282"/>
  <c r="E282"/>
  <c r="C282"/>
  <c r="J282"/>
  <c r="H282"/>
  <c r="F282"/>
  <c r="D282"/>
  <c r="I280"/>
  <c r="G280"/>
  <c r="E280"/>
  <c r="C280"/>
  <c r="J280"/>
  <c r="H280"/>
  <c r="F280"/>
  <c r="D280"/>
  <c r="I278"/>
  <c r="G278"/>
  <c r="E278"/>
  <c r="C278"/>
  <c r="J278"/>
  <c r="H278"/>
  <c r="F278"/>
  <c r="D278"/>
  <c r="I276"/>
  <c r="G276"/>
  <c r="E276"/>
  <c r="C276"/>
  <c r="J276"/>
  <c r="H276"/>
  <c r="F276"/>
  <c r="D276"/>
  <c r="I274"/>
  <c r="G274"/>
  <c r="E274"/>
  <c r="C274"/>
  <c r="J274"/>
  <c r="H274"/>
  <c r="F274"/>
  <c r="D274"/>
  <c r="I272"/>
  <c r="G272"/>
  <c r="E272"/>
  <c r="C272"/>
  <c r="J272"/>
  <c r="H272"/>
  <c r="F272"/>
  <c r="D272"/>
  <c r="I270"/>
  <c r="G270"/>
  <c r="E270"/>
  <c r="C270"/>
  <c r="J270"/>
  <c r="H270"/>
  <c r="F270"/>
  <c r="D270"/>
  <c r="I268"/>
  <c r="G268"/>
  <c r="E268"/>
  <c r="C268"/>
  <c r="J268"/>
  <c r="H268"/>
  <c r="F268"/>
  <c r="D268"/>
  <c r="I266"/>
  <c r="G266"/>
  <c r="E266"/>
  <c r="C266"/>
  <c r="J266"/>
  <c r="H266"/>
  <c r="F266"/>
  <c r="D266"/>
  <c r="I264"/>
  <c r="G264"/>
  <c r="E264"/>
  <c r="C264"/>
  <c r="J264"/>
  <c r="H264"/>
  <c r="F264"/>
  <c r="D264"/>
  <c r="I262"/>
  <c r="G262"/>
  <c r="E262"/>
  <c r="C262"/>
  <c r="J262"/>
  <c r="H262"/>
  <c r="F262"/>
  <c r="D262"/>
  <c r="I260"/>
  <c r="G260"/>
  <c r="E260"/>
  <c r="C260"/>
  <c r="J260"/>
  <c r="H260"/>
  <c r="F260"/>
  <c r="D260"/>
  <c r="I258"/>
  <c r="G258"/>
  <c r="E258"/>
  <c r="C258"/>
  <c r="J258"/>
  <c r="H258"/>
  <c r="F258"/>
  <c r="D258"/>
  <c r="I256"/>
  <c r="G256"/>
  <c r="E256"/>
  <c r="C256"/>
  <c r="J256"/>
  <c r="H256"/>
  <c r="F256"/>
  <c r="D256"/>
  <c r="I254"/>
  <c r="G254"/>
  <c r="E254"/>
  <c r="C254"/>
  <c r="J254"/>
  <c r="H254"/>
  <c r="F254"/>
  <c r="D254"/>
  <c r="I252"/>
  <c r="G252"/>
  <c r="E252"/>
  <c r="C252"/>
  <c r="J252"/>
  <c r="H252"/>
  <c r="F252"/>
  <c r="D252"/>
  <c r="I250"/>
  <c r="G250"/>
  <c r="E250"/>
  <c r="C250"/>
  <c r="J250"/>
  <c r="H250"/>
  <c r="F250"/>
  <c r="D250"/>
  <c r="I248"/>
  <c r="G248"/>
  <c r="E248"/>
  <c r="C248"/>
  <c r="J248"/>
  <c r="H248"/>
  <c r="F248"/>
  <c r="D248"/>
  <c r="I246"/>
  <c r="G246"/>
  <c r="E246"/>
  <c r="C246"/>
  <c r="J246"/>
  <c r="H246"/>
  <c r="F246"/>
  <c r="D246"/>
  <c r="I244"/>
  <c r="G244"/>
  <c r="E244"/>
  <c r="C244"/>
  <c r="J244"/>
  <c r="H244"/>
  <c r="F244"/>
  <c r="D244"/>
  <c r="I242"/>
  <c r="G242"/>
  <c r="E242"/>
  <c r="C242"/>
  <c r="J242"/>
  <c r="H242"/>
  <c r="F242"/>
  <c r="D242"/>
  <c r="I240"/>
  <c r="G240"/>
  <c r="E240"/>
  <c r="C240"/>
  <c r="J240"/>
  <c r="H240"/>
  <c r="F240"/>
  <c r="D240"/>
  <c r="I238"/>
  <c r="G238"/>
  <c r="E238"/>
  <c r="C238"/>
  <c r="J238"/>
  <c r="H238"/>
  <c r="F238"/>
  <c r="D238"/>
  <c r="I236"/>
  <c r="G236"/>
  <c r="E236"/>
  <c r="C236"/>
  <c r="J236"/>
  <c r="H236"/>
  <c r="F236"/>
  <c r="D236"/>
  <c r="I234"/>
  <c r="G234"/>
  <c r="J234"/>
  <c r="H234"/>
  <c r="F234"/>
  <c r="D234"/>
  <c r="E234"/>
  <c r="C234"/>
  <c r="J232"/>
  <c r="H232"/>
  <c r="F232"/>
  <c r="D232"/>
  <c r="I232"/>
  <c r="E232"/>
  <c r="G232"/>
  <c r="C232"/>
  <c r="J230"/>
  <c r="H230"/>
  <c r="F230"/>
  <c r="D230"/>
  <c r="I230"/>
  <c r="E230"/>
  <c r="G230"/>
  <c r="C230"/>
  <c r="J228"/>
  <c r="H228"/>
  <c r="F228"/>
  <c r="D228"/>
  <c r="I228"/>
  <c r="E228"/>
  <c r="G228"/>
  <c r="C228"/>
  <c r="J226"/>
  <c r="H226"/>
  <c r="F226"/>
  <c r="D226"/>
  <c r="I226"/>
  <c r="E226"/>
  <c r="G226"/>
  <c r="C226"/>
  <c r="J224"/>
  <c r="H224"/>
  <c r="F224"/>
  <c r="D224"/>
  <c r="I224"/>
  <c r="E224"/>
  <c r="G224"/>
  <c r="C224"/>
  <c r="J222"/>
  <c r="H222"/>
  <c r="F222"/>
  <c r="D222"/>
  <c r="I222"/>
  <c r="E222"/>
  <c r="G222"/>
  <c r="C222"/>
  <c r="J220"/>
  <c r="H220"/>
  <c r="F220"/>
  <c r="D220"/>
  <c r="I220"/>
  <c r="E220"/>
  <c r="G220"/>
  <c r="C220"/>
  <c r="J218"/>
  <c r="H218"/>
  <c r="F218"/>
  <c r="D218"/>
  <c r="I218"/>
  <c r="E218"/>
  <c r="G218"/>
  <c r="C218"/>
  <c r="J216"/>
  <c r="H216"/>
  <c r="F216"/>
  <c r="D216"/>
  <c r="I216"/>
  <c r="E216"/>
  <c r="G216"/>
  <c r="C216"/>
  <c r="J214"/>
  <c r="H214"/>
  <c r="F214"/>
  <c r="D214"/>
  <c r="I214"/>
  <c r="E214"/>
  <c r="G214"/>
  <c r="C214"/>
  <c r="J212"/>
  <c r="H212"/>
  <c r="F212"/>
  <c r="D212"/>
  <c r="I212"/>
  <c r="E212"/>
  <c r="G212"/>
  <c r="C212"/>
  <c r="J210"/>
  <c r="H210"/>
  <c r="F210"/>
  <c r="D210"/>
  <c r="I210"/>
  <c r="G210"/>
  <c r="E210"/>
  <c r="C210"/>
  <c r="J208"/>
  <c r="H208"/>
  <c r="F208"/>
  <c r="D208"/>
  <c r="I208"/>
  <c r="G208"/>
  <c r="E208"/>
  <c r="C208"/>
  <c r="J206"/>
  <c r="H206"/>
  <c r="F206"/>
  <c r="D206"/>
  <c r="I206"/>
  <c r="G206"/>
  <c r="E206"/>
  <c r="C206"/>
  <c r="J204"/>
  <c r="H204"/>
  <c r="F204"/>
  <c r="D204"/>
  <c r="I204"/>
  <c r="G204"/>
  <c r="E204"/>
  <c r="C204"/>
  <c r="J202"/>
  <c r="H202"/>
  <c r="F202"/>
  <c r="D202"/>
  <c r="I202"/>
  <c r="G202"/>
  <c r="E202"/>
  <c r="C202"/>
  <c r="J200"/>
  <c r="H200"/>
  <c r="F200"/>
  <c r="D200"/>
  <c r="I200"/>
  <c r="G200"/>
  <c r="E200"/>
  <c r="C200"/>
  <c r="J198"/>
  <c r="H198"/>
  <c r="F198"/>
  <c r="D198"/>
  <c r="I198"/>
  <c r="G198"/>
  <c r="E198"/>
  <c r="C198"/>
  <c r="J196"/>
  <c r="H196"/>
  <c r="F196"/>
  <c r="D196"/>
  <c r="I196"/>
  <c r="G196"/>
  <c r="E196"/>
  <c r="C196"/>
  <c r="J194"/>
  <c r="H194"/>
  <c r="F194"/>
  <c r="D194"/>
  <c r="I194"/>
  <c r="G194"/>
  <c r="E194"/>
  <c r="C194"/>
  <c r="J192"/>
  <c r="H192"/>
  <c r="F192"/>
  <c r="D192"/>
  <c r="I192"/>
  <c r="G192"/>
  <c r="E192"/>
  <c r="C192"/>
  <c r="J190"/>
  <c r="H190"/>
  <c r="F190"/>
  <c r="D190"/>
  <c r="I190"/>
  <c r="G190"/>
  <c r="E190"/>
  <c r="C190"/>
  <c r="J188"/>
  <c r="H188"/>
  <c r="F188"/>
  <c r="D188"/>
  <c r="I188"/>
  <c r="G188"/>
  <c r="E188"/>
  <c r="C188"/>
  <c r="J186"/>
  <c r="H186"/>
  <c r="F186"/>
  <c r="D186"/>
  <c r="I186"/>
  <c r="G186"/>
  <c r="E186"/>
  <c r="C186"/>
  <c r="J184"/>
  <c r="H184"/>
  <c r="F184"/>
  <c r="D184"/>
  <c r="I184"/>
  <c r="G184"/>
  <c r="E184"/>
  <c r="C184"/>
  <c r="J182"/>
  <c r="H182"/>
  <c r="F182"/>
  <c r="D182"/>
  <c r="I182"/>
  <c r="G182"/>
  <c r="E182"/>
  <c r="C182"/>
  <c r="J180"/>
  <c r="H180"/>
  <c r="F180"/>
  <c r="D180"/>
  <c r="I180"/>
  <c r="G180"/>
  <c r="E180"/>
  <c r="C180"/>
  <c r="J178"/>
  <c r="H178"/>
  <c r="F178"/>
  <c r="D178"/>
  <c r="I178"/>
  <c r="G178"/>
  <c r="E178"/>
  <c r="C178"/>
  <c r="J176"/>
  <c r="H176"/>
  <c r="F176"/>
  <c r="D176"/>
  <c r="I176"/>
  <c r="G176"/>
  <c r="E176"/>
  <c r="C176"/>
  <c r="J174"/>
  <c r="H174"/>
  <c r="F174"/>
  <c r="D174"/>
  <c r="I174"/>
  <c r="G174"/>
  <c r="E174"/>
  <c r="C174"/>
  <c r="J172"/>
  <c r="H172"/>
  <c r="F172"/>
  <c r="D172"/>
  <c r="I172"/>
  <c r="G172"/>
  <c r="E172"/>
  <c r="C172"/>
  <c r="J170"/>
  <c r="H170"/>
  <c r="F170"/>
  <c r="D170"/>
  <c r="I170"/>
  <c r="G170"/>
  <c r="E170"/>
  <c r="C170"/>
  <c r="J168"/>
  <c r="H168"/>
  <c r="F168"/>
  <c r="D168"/>
  <c r="I168"/>
  <c r="G168"/>
  <c r="E168"/>
  <c r="C168"/>
  <c r="J166"/>
  <c r="H166"/>
  <c r="F166"/>
  <c r="D166"/>
  <c r="I166"/>
  <c r="G166"/>
  <c r="E166"/>
  <c r="C166"/>
  <c r="J164"/>
  <c r="H164"/>
  <c r="F164"/>
  <c r="D164"/>
  <c r="I164"/>
  <c r="G164"/>
  <c r="E164"/>
  <c r="C164"/>
  <c r="J162"/>
  <c r="H162"/>
  <c r="F162"/>
  <c r="D162"/>
  <c r="I162"/>
  <c r="G162"/>
  <c r="E162"/>
  <c r="C162"/>
  <c r="J160"/>
  <c r="H160"/>
  <c r="F160"/>
  <c r="D160"/>
  <c r="I160"/>
  <c r="G160"/>
  <c r="E160"/>
  <c r="C160"/>
  <c r="J158"/>
  <c r="H158"/>
  <c r="F158"/>
  <c r="D158"/>
  <c r="I158"/>
  <c r="G158"/>
  <c r="E158"/>
  <c r="C158"/>
  <c r="J156"/>
  <c r="H156"/>
  <c r="F156"/>
  <c r="D156"/>
  <c r="I156"/>
  <c r="G156"/>
  <c r="E156"/>
  <c r="C156"/>
  <c r="J154"/>
  <c r="H154"/>
  <c r="F154"/>
  <c r="D154"/>
  <c r="I154"/>
  <c r="G154"/>
  <c r="E154"/>
  <c r="C154"/>
  <c r="J152"/>
  <c r="H152"/>
  <c r="F152"/>
  <c r="D152"/>
  <c r="I152"/>
  <c r="G152"/>
  <c r="E152"/>
  <c r="C152"/>
  <c r="J150"/>
  <c r="H150"/>
  <c r="F150"/>
  <c r="D150"/>
  <c r="I150"/>
  <c r="G150"/>
  <c r="E150"/>
  <c r="C150"/>
  <c r="J148"/>
  <c r="H148"/>
  <c r="F148"/>
  <c r="D148"/>
  <c r="I148"/>
  <c r="G148"/>
  <c r="E148"/>
  <c r="C148"/>
  <c r="J146"/>
  <c r="H146"/>
  <c r="F146"/>
  <c r="D146"/>
  <c r="I146"/>
  <c r="G146"/>
  <c r="E146"/>
  <c r="C146"/>
  <c r="J144"/>
  <c r="H144"/>
  <c r="F144"/>
  <c r="D144"/>
  <c r="I144"/>
  <c r="G144"/>
  <c r="E144"/>
  <c r="C144"/>
  <c r="J142"/>
  <c r="H142"/>
  <c r="F142"/>
  <c r="D142"/>
  <c r="I142"/>
  <c r="G142"/>
  <c r="E142"/>
  <c r="C142"/>
  <c r="J140"/>
  <c r="H140"/>
  <c r="F140"/>
  <c r="D140"/>
  <c r="I140"/>
  <c r="G140"/>
  <c r="E140"/>
  <c r="C140"/>
  <c r="J138"/>
  <c r="H138"/>
  <c r="F138"/>
  <c r="D138"/>
  <c r="I138"/>
  <c r="G138"/>
  <c r="E138"/>
  <c r="C138"/>
  <c r="J136"/>
  <c r="H136"/>
  <c r="F136"/>
  <c r="D136"/>
  <c r="I136"/>
  <c r="G136"/>
  <c r="E136"/>
  <c r="C136"/>
  <c r="J134"/>
  <c r="H134"/>
  <c r="F134"/>
  <c r="D134"/>
  <c r="I134"/>
  <c r="G134"/>
  <c r="E134"/>
  <c r="C134"/>
  <c r="J132"/>
  <c r="H132"/>
  <c r="F132"/>
  <c r="D132"/>
  <c r="I132"/>
  <c r="G132"/>
  <c r="E132"/>
  <c r="C132"/>
  <c r="J130"/>
  <c r="H130"/>
  <c r="F130"/>
  <c r="D130"/>
  <c r="I130"/>
  <c r="G130"/>
  <c r="E130"/>
  <c r="C130"/>
  <c r="J128"/>
  <c r="H128"/>
  <c r="F128"/>
  <c r="D128"/>
  <c r="I128"/>
  <c r="G128"/>
  <c r="E128"/>
  <c r="C128"/>
  <c r="J126"/>
  <c r="H126"/>
  <c r="F126"/>
  <c r="D126"/>
  <c r="I126"/>
  <c r="G126"/>
  <c r="E126"/>
  <c r="C126"/>
  <c r="J124"/>
  <c r="H124"/>
  <c r="F124"/>
  <c r="D124"/>
  <c r="I124"/>
  <c r="G124"/>
  <c r="E124"/>
  <c r="C124"/>
  <c r="J122"/>
  <c r="H122"/>
  <c r="F122"/>
  <c r="D122"/>
  <c r="I122"/>
  <c r="G122"/>
  <c r="E122"/>
  <c r="C122"/>
  <c r="J120"/>
  <c r="H120"/>
  <c r="F120"/>
  <c r="D120"/>
  <c r="I120"/>
  <c r="G120"/>
  <c r="E120"/>
  <c r="C120"/>
  <c r="J118"/>
  <c r="H118"/>
  <c r="F118"/>
  <c r="D118"/>
  <c r="I118"/>
  <c r="G118"/>
  <c r="E118"/>
  <c r="C118"/>
  <c r="J116"/>
  <c r="H116"/>
  <c r="F116"/>
  <c r="D116"/>
  <c r="I116"/>
  <c r="G116"/>
  <c r="E116"/>
  <c r="C116"/>
  <c r="J114"/>
  <c r="H114"/>
  <c r="F114"/>
  <c r="D114"/>
  <c r="I114"/>
  <c r="G114"/>
  <c r="E114"/>
  <c r="C114"/>
  <c r="J112"/>
  <c r="H112"/>
  <c r="F112"/>
  <c r="D112"/>
  <c r="I112"/>
  <c r="G112"/>
  <c r="E112"/>
  <c r="C112"/>
  <c r="J110"/>
  <c r="H110"/>
  <c r="F110"/>
  <c r="D110"/>
  <c r="I110"/>
  <c r="G110"/>
  <c r="E110"/>
  <c r="C110"/>
  <c r="J108"/>
  <c r="H108"/>
  <c r="F108"/>
  <c r="D108"/>
  <c r="I108"/>
  <c r="G108"/>
  <c r="E108"/>
  <c r="C108"/>
  <c r="J106"/>
  <c r="H106"/>
  <c r="F106"/>
  <c r="D106"/>
  <c r="I106"/>
  <c r="G106"/>
  <c r="E106"/>
  <c r="C106"/>
  <c r="J104"/>
  <c r="H104"/>
  <c r="F104"/>
  <c r="D104"/>
  <c r="I104"/>
  <c r="G104"/>
  <c r="E104"/>
  <c r="C104"/>
  <c r="J102"/>
  <c r="H102"/>
  <c r="F102"/>
  <c r="D102"/>
  <c r="I102"/>
  <c r="G102"/>
  <c r="E102"/>
  <c r="C102"/>
  <c r="J100"/>
  <c r="H100"/>
  <c r="F100"/>
  <c r="D100"/>
  <c r="I100"/>
  <c r="G100"/>
  <c r="E100"/>
  <c r="C100"/>
  <c r="J98"/>
  <c r="H98"/>
  <c r="F98"/>
  <c r="D98"/>
  <c r="I98"/>
  <c r="G98"/>
  <c r="E98"/>
  <c r="C98"/>
  <c r="J96"/>
  <c r="H96"/>
  <c r="F96"/>
  <c r="D96"/>
  <c r="I96"/>
  <c r="G96"/>
  <c r="E96"/>
  <c r="C96"/>
  <c r="I94"/>
  <c r="G94"/>
  <c r="E94"/>
  <c r="C94"/>
  <c r="J94"/>
  <c r="H94"/>
  <c r="F94"/>
  <c r="D94"/>
  <c r="I92"/>
  <c r="G92"/>
  <c r="E92"/>
  <c r="C92"/>
  <c r="J92"/>
  <c r="H92"/>
  <c r="F92"/>
  <c r="D92"/>
  <c r="I90"/>
  <c r="G90"/>
  <c r="E90"/>
  <c r="C90"/>
  <c r="J90"/>
  <c r="H90"/>
  <c r="F90"/>
  <c r="D90"/>
  <c r="I88"/>
  <c r="G88"/>
  <c r="E88"/>
  <c r="C88"/>
  <c r="J88"/>
  <c r="H88"/>
  <c r="F88"/>
  <c r="D88"/>
  <c r="I86"/>
  <c r="G86"/>
  <c r="E86"/>
  <c r="C86"/>
  <c r="J86"/>
  <c r="H86"/>
  <c r="F86"/>
  <c r="D86"/>
  <c r="I84"/>
  <c r="G84"/>
  <c r="E84"/>
  <c r="C84"/>
  <c r="J84"/>
  <c r="H84"/>
  <c r="F84"/>
  <c r="D84"/>
  <c r="I82"/>
  <c r="G82"/>
  <c r="E82"/>
  <c r="C82"/>
  <c r="J82"/>
  <c r="H82"/>
  <c r="F82"/>
  <c r="D82"/>
  <c r="I80"/>
  <c r="G80"/>
  <c r="E80"/>
  <c r="C80"/>
  <c r="J80"/>
  <c r="H80"/>
  <c r="F80"/>
  <c r="D80"/>
  <c r="I78"/>
  <c r="G78"/>
  <c r="E78"/>
  <c r="C78"/>
  <c r="J78"/>
  <c r="H78"/>
  <c r="F78"/>
  <c r="D78"/>
  <c r="I76"/>
  <c r="G76"/>
  <c r="E76"/>
  <c r="C76"/>
  <c r="J76"/>
  <c r="H76"/>
  <c r="F76"/>
  <c r="D76"/>
  <c r="I74"/>
  <c r="G74"/>
  <c r="E74"/>
  <c r="C74"/>
  <c r="J74"/>
  <c r="H74"/>
  <c r="F74"/>
  <c r="D74"/>
  <c r="I72"/>
  <c r="G72"/>
  <c r="E72"/>
  <c r="C72"/>
  <c r="J72"/>
  <c r="H72"/>
  <c r="F72"/>
  <c r="D72"/>
  <c r="I70"/>
  <c r="G70"/>
  <c r="E70"/>
  <c r="C70"/>
  <c r="J70"/>
  <c r="H70"/>
  <c r="F70"/>
  <c r="D70"/>
  <c r="I68"/>
  <c r="G68"/>
  <c r="E68"/>
  <c r="C68"/>
  <c r="J68"/>
  <c r="H68"/>
  <c r="F68"/>
  <c r="D68"/>
  <c r="I66"/>
  <c r="G66"/>
  <c r="E66"/>
  <c r="C66"/>
  <c r="J66"/>
  <c r="H66"/>
  <c r="F66"/>
  <c r="D66"/>
  <c r="I64"/>
  <c r="G64"/>
  <c r="E64"/>
  <c r="C64"/>
  <c r="J64"/>
  <c r="H64"/>
  <c r="F64"/>
  <c r="D64"/>
  <c r="I62"/>
  <c r="G62"/>
  <c r="E62"/>
  <c r="C62"/>
  <c r="J62"/>
  <c r="H62"/>
  <c r="F62"/>
  <c r="D62"/>
  <c r="I60"/>
  <c r="G60"/>
  <c r="E60"/>
  <c r="C60"/>
  <c r="J60"/>
  <c r="H60"/>
  <c r="F60"/>
  <c r="D60"/>
  <c r="I58"/>
  <c r="G58"/>
  <c r="E58"/>
  <c r="C58"/>
  <c r="J58"/>
  <c r="H58"/>
  <c r="F58"/>
  <c r="D58"/>
  <c r="I56"/>
  <c r="G56"/>
  <c r="E56"/>
  <c r="C56"/>
  <c r="J56"/>
  <c r="H56"/>
  <c r="F56"/>
  <c r="D56"/>
  <c r="I54"/>
  <c r="G54"/>
  <c r="E54"/>
  <c r="C54"/>
  <c r="J54"/>
  <c r="H54"/>
  <c r="F54"/>
  <c r="D54"/>
  <c r="I52"/>
  <c r="G52"/>
  <c r="E52"/>
  <c r="C52"/>
  <c r="J52"/>
  <c r="H52"/>
  <c r="F52"/>
  <c r="D52"/>
  <c r="I50"/>
  <c r="G50"/>
  <c r="E50"/>
  <c r="C50"/>
  <c r="J50"/>
  <c r="H50"/>
  <c r="F50"/>
  <c r="D50"/>
  <c r="I48"/>
  <c r="G48"/>
  <c r="E48"/>
  <c r="C48"/>
  <c r="J48"/>
  <c r="H48"/>
  <c r="F48"/>
  <c r="D48"/>
  <c r="I46"/>
  <c r="G46"/>
  <c r="E46"/>
  <c r="C46"/>
  <c r="J46"/>
  <c r="H46"/>
  <c r="F46"/>
  <c r="D46"/>
  <c r="I44"/>
  <c r="G44"/>
  <c r="E44"/>
  <c r="C44"/>
  <c r="J44"/>
  <c r="H44"/>
  <c r="F44"/>
  <c r="D44"/>
  <c r="I42"/>
  <c r="G42"/>
  <c r="E42"/>
  <c r="C42"/>
  <c r="J42"/>
  <c r="H42"/>
  <c r="F42"/>
  <c r="D42"/>
  <c r="I40"/>
  <c r="G40"/>
  <c r="E40"/>
  <c r="C40"/>
  <c r="J40"/>
  <c r="H40"/>
  <c r="F40"/>
  <c r="D40"/>
  <c r="I38"/>
  <c r="G38"/>
  <c r="E38"/>
  <c r="C38"/>
  <c r="J38"/>
  <c r="H38"/>
  <c r="F38"/>
  <c r="D38"/>
  <c r="I36"/>
  <c r="G36"/>
  <c r="E36"/>
  <c r="C36"/>
  <c r="J36"/>
  <c r="H36"/>
  <c r="F36"/>
  <c r="D36"/>
  <c r="I34"/>
  <c r="G34"/>
  <c r="E34"/>
  <c r="C34"/>
  <c r="J34"/>
  <c r="H34"/>
  <c r="F34"/>
  <c r="D34"/>
  <c r="I32"/>
  <c r="G32"/>
  <c r="E32"/>
  <c r="C32"/>
  <c r="J32"/>
  <c r="H32"/>
  <c r="F32"/>
  <c r="D32"/>
  <c r="I30"/>
  <c r="G30"/>
  <c r="E30"/>
  <c r="C30"/>
  <c r="J30"/>
  <c r="H30"/>
  <c r="F30"/>
  <c r="D30"/>
  <c r="I28"/>
  <c r="G28"/>
  <c r="E28"/>
  <c r="C28"/>
  <c r="J28"/>
  <c r="H28"/>
  <c r="F28"/>
  <c r="D28"/>
  <c r="I26"/>
  <c r="G26"/>
  <c r="E26"/>
  <c r="C26"/>
  <c r="J26"/>
  <c r="H26"/>
  <c r="F26"/>
  <c r="D26"/>
  <c r="I24"/>
  <c r="G24"/>
  <c r="E24"/>
  <c r="C24"/>
  <c r="J24"/>
  <c r="H24"/>
  <c r="F24"/>
  <c r="D24"/>
  <c r="I22"/>
  <c r="G22"/>
  <c r="E22"/>
  <c r="C22"/>
  <c r="J22"/>
  <c r="H22"/>
  <c r="F22"/>
  <c r="D22"/>
  <c r="I20"/>
  <c r="G20"/>
  <c r="E20"/>
  <c r="C20"/>
  <c r="J20"/>
  <c r="H20"/>
  <c r="F20"/>
  <c r="D20"/>
  <c r="I18"/>
  <c r="G18"/>
  <c r="E18"/>
  <c r="C18"/>
  <c r="J18"/>
  <c r="H18"/>
  <c r="F18"/>
  <c r="D18"/>
  <c r="I16"/>
  <c r="G16"/>
  <c r="E16"/>
  <c r="C16"/>
  <c r="J16"/>
  <c r="H16"/>
  <c r="F16"/>
  <c r="D16"/>
  <c r="K3" i="13"/>
  <c r="N118" i="14"/>
  <c r="K202" i="13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200"/>
  <c r="K199"/>
  <c r="K198"/>
  <c r="K197"/>
  <c r="K196"/>
  <c r="K195"/>
  <c r="K104"/>
  <c r="K102"/>
  <c r="K100"/>
  <c r="K98"/>
  <c r="K194"/>
  <c r="K193"/>
  <c r="K192"/>
  <c r="K191"/>
  <c r="K190"/>
  <c r="K189"/>
  <c r="K188"/>
  <c r="K187"/>
  <c r="K88"/>
  <c r="K86"/>
  <c r="K84"/>
  <c r="K82"/>
  <c r="K80"/>
  <c r="K78"/>
  <c r="K77"/>
  <c r="K76"/>
  <c r="K74"/>
  <c r="K72"/>
  <c r="K70"/>
  <c r="K68"/>
  <c r="K66"/>
  <c r="K64"/>
  <c r="K62"/>
  <c r="K184"/>
  <c r="K59"/>
  <c r="K57"/>
  <c r="K55"/>
  <c r="K183"/>
  <c r="K182"/>
  <c r="K181"/>
  <c r="K180"/>
  <c r="K179"/>
  <c r="K178"/>
  <c r="K177"/>
  <c r="K175"/>
  <c r="K47"/>
  <c r="K45"/>
  <c r="K43"/>
  <c r="K41"/>
  <c r="K39"/>
  <c r="K37"/>
  <c r="K35"/>
  <c r="K33"/>
  <c r="K31"/>
  <c r="K29"/>
  <c r="K27"/>
  <c r="K25"/>
  <c r="K23"/>
  <c r="K173"/>
  <c r="K171"/>
  <c r="K20"/>
  <c r="K18"/>
  <c r="K16"/>
  <c r="K14"/>
  <c r="K12"/>
  <c r="K10"/>
  <c r="K8"/>
  <c r="K6"/>
  <c r="K4"/>
  <c r="K121" i="12"/>
  <c r="K120"/>
  <c r="K119"/>
  <c r="K118"/>
  <c r="K117"/>
  <c r="K116"/>
  <c r="K115"/>
  <c r="K114"/>
  <c r="K195"/>
  <c r="K111"/>
  <c r="K110"/>
  <c r="K193"/>
  <c r="K107"/>
  <c r="K106"/>
  <c r="K105"/>
  <c r="K190"/>
  <c r="K189"/>
  <c r="K188"/>
  <c r="K187"/>
  <c r="K99"/>
  <c r="K98"/>
  <c r="K96"/>
  <c r="K185"/>
  <c r="K93"/>
  <c r="K92"/>
  <c r="K183"/>
  <c r="K89"/>
  <c r="K182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4"/>
  <c r="K63"/>
  <c r="K61"/>
  <c r="K60"/>
  <c r="K58"/>
  <c r="K159"/>
  <c r="K158"/>
  <c r="K157"/>
  <c r="K53"/>
  <c r="K52"/>
  <c r="K155"/>
  <c r="K154"/>
  <c r="K48"/>
  <c r="K47"/>
  <c r="K46"/>
  <c r="K45"/>
  <c r="K44"/>
  <c r="K43"/>
  <c r="K42"/>
  <c r="K41"/>
  <c r="K40"/>
  <c r="K39"/>
  <c r="K38"/>
  <c r="K37"/>
  <c r="K36"/>
  <c r="K35"/>
  <c r="K33"/>
  <c r="K32"/>
  <c r="K31"/>
  <c r="K30"/>
  <c r="K29"/>
  <c r="K28"/>
  <c r="K27"/>
  <c r="K26"/>
  <c r="K25"/>
  <c r="K24"/>
  <c r="K131"/>
  <c r="K21"/>
  <c r="K20"/>
  <c r="K18"/>
  <c r="K16"/>
  <c r="K129"/>
  <c r="K128"/>
  <c r="K127"/>
  <c r="K126"/>
  <c r="K125"/>
  <c r="K124"/>
  <c r="K8"/>
  <c r="K7"/>
  <c r="K5"/>
  <c r="K3" i="14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9"/>
  <c r="K8"/>
  <c r="K6"/>
  <c r="K4"/>
  <c r="I15" i="18"/>
  <c r="G15"/>
  <c r="E15"/>
  <c r="C15"/>
  <c r="J15"/>
  <c r="H15"/>
  <c r="F15"/>
  <c r="D15"/>
  <c r="I13"/>
  <c r="G13"/>
  <c r="E13"/>
  <c r="C13"/>
  <c r="J13"/>
  <c r="H13"/>
  <c r="F13"/>
  <c r="D13"/>
  <c r="I11"/>
  <c r="G11"/>
  <c r="E11"/>
  <c r="C11"/>
  <c r="J11"/>
  <c r="H11"/>
  <c r="F11"/>
  <c r="D11"/>
  <c r="I9"/>
  <c r="G9"/>
  <c r="E9"/>
  <c r="C9"/>
  <c r="J9"/>
  <c r="H9"/>
  <c r="F9"/>
  <c r="D9"/>
  <c r="I7"/>
  <c r="G7"/>
  <c r="E7"/>
  <c r="C7"/>
  <c r="J7"/>
  <c r="H7"/>
  <c r="F7"/>
  <c r="D7"/>
  <c r="I5"/>
  <c r="G5"/>
  <c r="E5"/>
  <c r="C5"/>
  <c r="J5"/>
  <c r="H5"/>
  <c r="F5"/>
  <c r="D5"/>
  <c r="I3"/>
  <c r="G3"/>
  <c r="E3"/>
  <c r="C3"/>
  <c r="J3"/>
  <c r="H3"/>
  <c r="F3"/>
  <c r="D3"/>
  <c r="I405"/>
  <c r="G405"/>
  <c r="E405"/>
  <c r="C405"/>
  <c r="J405"/>
  <c r="H405"/>
  <c r="F405"/>
  <c r="D405"/>
  <c r="I403"/>
  <c r="G403"/>
  <c r="E403"/>
  <c r="C403"/>
  <c r="J403"/>
  <c r="H403"/>
  <c r="F403"/>
  <c r="D403"/>
  <c r="I401"/>
  <c r="G401"/>
  <c r="E401"/>
  <c r="C401"/>
  <c r="J401"/>
  <c r="H401"/>
  <c r="F401"/>
  <c r="D401"/>
  <c r="I399"/>
  <c r="G399"/>
  <c r="E399"/>
  <c r="C399"/>
  <c r="J399"/>
  <c r="H399"/>
  <c r="F399"/>
  <c r="D399"/>
  <c r="I397"/>
  <c r="G397"/>
  <c r="E397"/>
  <c r="C397"/>
  <c r="J397"/>
  <c r="H397"/>
  <c r="F397"/>
  <c r="D397"/>
  <c r="I395"/>
  <c r="G395"/>
  <c r="E395"/>
  <c r="C395"/>
  <c r="J395"/>
  <c r="H395"/>
  <c r="F395"/>
  <c r="D395"/>
  <c r="I393"/>
  <c r="G393"/>
  <c r="E393"/>
  <c r="C393"/>
  <c r="J393"/>
  <c r="H393"/>
  <c r="F393"/>
  <c r="D393"/>
  <c r="I391"/>
  <c r="G391"/>
  <c r="E391"/>
  <c r="C391"/>
  <c r="J391"/>
  <c r="H391"/>
  <c r="F391"/>
  <c r="D391"/>
  <c r="I389"/>
  <c r="G389"/>
  <c r="E389"/>
  <c r="C389"/>
  <c r="J389"/>
  <c r="H389"/>
  <c r="F389"/>
  <c r="D389"/>
  <c r="I387"/>
  <c r="G387"/>
  <c r="E387"/>
  <c r="C387"/>
  <c r="J387"/>
  <c r="H387"/>
  <c r="F387"/>
  <c r="D387"/>
  <c r="I385"/>
  <c r="G385"/>
  <c r="E385"/>
  <c r="C385"/>
  <c r="J385"/>
  <c r="H385"/>
  <c r="F385"/>
  <c r="D385"/>
  <c r="I383"/>
  <c r="G383"/>
  <c r="E383"/>
  <c r="C383"/>
  <c r="J383"/>
  <c r="H383"/>
  <c r="F383"/>
  <c r="D383"/>
  <c r="I381"/>
  <c r="G381"/>
  <c r="E381"/>
  <c r="C381"/>
  <c r="J381"/>
  <c r="H381"/>
  <c r="D381"/>
  <c r="F381"/>
  <c r="I379"/>
  <c r="G379"/>
  <c r="E379"/>
  <c r="C379"/>
  <c r="H379"/>
  <c r="D379"/>
  <c r="F379"/>
  <c r="J379"/>
  <c r="I377"/>
  <c r="G377"/>
  <c r="E377"/>
  <c r="C377"/>
  <c r="H377"/>
  <c r="D377"/>
  <c r="F377"/>
  <c r="J377"/>
  <c r="I375"/>
  <c r="G375"/>
  <c r="E375"/>
  <c r="C375"/>
  <c r="H375"/>
  <c r="D375"/>
  <c r="F375"/>
  <c r="J375"/>
  <c r="I373"/>
  <c r="G373"/>
  <c r="E373"/>
  <c r="C373"/>
  <c r="H373"/>
  <c r="D373"/>
  <c r="F373"/>
  <c r="J373"/>
  <c r="I371"/>
  <c r="G371"/>
  <c r="E371"/>
  <c r="C371"/>
  <c r="H371"/>
  <c r="D371"/>
  <c r="F371"/>
  <c r="J371"/>
  <c r="I369"/>
  <c r="G369"/>
  <c r="E369"/>
  <c r="C369"/>
  <c r="H369"/>
  <c r="D369"/>
  <c r="F369"/>
  <c r="J369"/>
  <c r="I367"/>
  <c r="G367"/>
  <c r="E367"/>
  <c r="C367"/>
  <c r="H367"/>
  <c r="D367"/>
  <c r="F367"/>
  <c r="J367"/>
  <c r="I365"/>
  <c r="G365"/>
  <c r="E365"/>
  <c r="C365"/>
  <c r="H365"/>
  <c r="D365"/>
  <c r="F365"/>
  <c r="J365"/>
  <c r="I363"/>
  <c r="G363"/>
  <c r="E363"/>
  <c r="C363"/>
  <c r="H363"/>
  <c r="D363"/>
  <c r="F363"/>
  <c r="J363"/>
  <c r="I361"/>
  <c r="G361"/>
  <c r="E361"/>
  <c r="C361"/>
  <c r="H361"/>
  <c r="D361"/>
  <c r="F361"/>
  <c r="J361"/>
  <c r="I359"/>
  <c r="G359"/>
  <c r="E359"/>
  <c r="C359"/>
  <c r="H359"/>
  <c r="D359"/>
  <c r="J359"/>
  <c r="F359"/>
  <c r="I357"/>
  <c r="G357"/>
  <c r="E357"/>
  <c r="C357"/>
  <c r="H357"/>
  <c r="D357"/>
  <c r="J357"/>
  <c r="F357"/>
  <c r="I355"/>
  <c r="G355"/>
  <c r="E355"/>
  <c r="C355"/>
  <c r="H355"/>
  <c r="D355"/>
  <c r="J355"/>
  <c r="F355"/>
  <c r="I353"/>
  <c r="G353"/>
  <c r="E353"/>
  <c r="C353"/>
  <c r="H353"/>
  <c r="D353"/>
  <c r="J353"/>
  <c r="F353"/>
  <c r="I351"/>
  <c r="G351"/>
  <c r="E351"/>
  <c r="C351"/>
  <c r="H351"/>
  <c r="D351"/>
  <c r="J351"/>
  <c r="F351"/>
  <c r="I349"/>
  <c r="G349"/>
  <c r="E349"/>
  <c r="C349"/>
  <c r="H349"/>
  <c r="D349"/>
  <c r="J349"/>
  <c r="F349"/>
  <c r="I347"/>
  <c r="G347"/>
  <c r="E347"/>
  <c r="C347"/>
  <c r="H347"/>
  <c r="D347"/>
  <c r="J347"/>
  <c r="F347"/>
  <c r="I345"/>
  <c r="G345"/>
  <c r="E345"/>
  <c r="C345"/>
  <c r="H345"/>
  <c r="D345"/>
  <c r="J345"/>
  <c r="F345"/>
  <c r="I343"/>
  <c r="G343"/>
  <c r="E343"/>
  <c r="C343"/>
  <c r="H343"/>
  <c r="D343"/>
  <c r="J343"/>
  <c r="F343"/>
  <c r="I341"/>
  <c r="G341"/>
  <c r="E341"/>
  <c r="C341"/>
  <c r="H341"/>
  <c r="D341"/>
  <c r="J341"/>
  <c r="F341"/>
  <c r="I339"/>
  <c r="G339"/>
  <c r="E339"/>
  <c r="C339"/>
  <c r="H339"/>
  <c r="D339"/>
  <c r="J339"/>
  <c r="F339"/>
  <c r="I337"/>
  <c r="G337"/>
  <c r="E337"/>
  <c r="C337"/>
  <c r="H337"/>
  <c r="D337"/>
  <c r="J337"/>
  <c r="F337"/>
  <c r="I335"/>
  <c r="G335"/>
  <c r="E335"/>
  <c r="C335"/>
  <c r="H335"/>
  <c r="D335"/>
  <c r="J335"/>
  <c r="F335"/>
  <c r="I333"/>
  <c r="G333"/>
  <c r="E333"/>
  <c r="C333"/>
  <c r="H333"/>
  <c r="D333"/>
  <c r="J333"/>
  <c r="F333"/>
  <c r="I331"/>
  <c r="G331"/>
  <c r="E331"/>
  <c r="C331"/>
  <c r="H331"/>
  <c r="D331"/>
  <c r="J331"/>
  <c r="F331"/>
  <c r="I329"/>
  <c r="G329"/>
  <c r="E329"/>
  <c r="C329"/>
  <c r="H329"/>
  <c r="D329"/>
  <c r="J329"/>
  <c r="F329"/>
  <c r="I327"/>
  <c r="G327"/>
  <c r="E327"/>
  <c r="C327"/>
  <c r="H327"/>
  <c r="D327"/>
  <c r="J327"/>
  <c r="F327"/>
  <c r="I325"/>
  <c r="G325"/>
  <c r="E325"/>
  <c r="C325"/>
  <c r="H325"/>
  <c r="D325"/>
  <c r="J325"/>
  <c r="F325"/>
  <c r="I323"/>
  <c r="G323"/>
  <c r="E323"/>
  <c r="C323"/>
  <c r="H323"/>
  <c r="D323"/>
  <c r="J323"/>
  <c r="F323"/>
  <c r="I321"/>
  <c r="G321"/>
  <c r="E321"/>
  <c r="C321"/>
  <c r="H321"/>
  <c r="D321"/>
  <c r="J321"/>
  <c r="F321"/>
  <c r="I319"/>
  <c r="G319"/>
  <c r="E319"/>
  <c r="C319"/>
  <c r="H319"/>
  <c r="D319"/>
  <c r="J319"/>
  <c r="F319"/>
  <c r="I317"/>
  <c r="G317"/>
  <c r="E317"/>
  <c r="C317"/>
  <c r="H317"/>
  <c r="D317"/>
  <c r="J317"/>
  <c r="F317"/>
  <c r="I315"/>
  <c r="G315"/>
  <c r="E315"/>
  <c r="C315"/>
  <c r="H315"/>
  <c r="D315"/>
  <c r="J315"/>
  <c r="F315"/>
  <c r="I313"/>
  <c r="G313"/>
  <c r="E313"/>
  <c r="C313"/>
  <c r="H313"/>
  <c r="D313"/>
  <c r="J313"/>
  <c r="F313"/>
  <c r="I311"/>
  <c r="G311"/>
  <c r="E311"/>
  <c r="C311"/>
  <c r="H311"/>
  <c r="D311"/>
  <c r="J311"/>
  <c r="F311"/>
  <c r="I309"/>
  <c r="G309"/>
  <c r="E309"/>
  <c r="C309"/>
  <c r="H309"/>
  <c r="D309"/>
  <c r="J309"/>
  <c r="F309"/>
  <c r="I307"/>
  <c r="G307"/>
  <c r="E307"/>
  <c r="C307"/>
  <c r="J307"/>
  <c r="H307"/>
  <c r="F307"/>
  <c r="D307"/>
  <c r="I305"/>
  <c r="G305"/>
  <c r="E305"/>
  <c r="C305"/>
  <c r="J305"/>
  <c r="H305"/>
  <c r="F305"/>
  <c r="D305"/>
  <c r="I303"/>
  <c r="G303"/>
  <c r="E303"/>
  <c r="C303"/>
  <c r="J303"/>
  <c r="H303"/>
  <c r="F303"/>
  <c r="D303"/>
  <c r="I301"/>
  <c r="G301"/>
  <c r="E301"/>
  <c r="C301"/>
  <c r="J301"/>
  <c r="H301"/>
  <c r="F301"/>
  <c r="D301"/>
  <c r="I299"/>
  <c r="G299"/>
  <c r="E299"/>
  <c r="C299"/>
  <c r="J299"/>
  <c r="H299"/>
  <c r="F299"/>
  <c r="D299"/>
  <c r="I297"/>
  <c r="G297"/>
  <c r="E297"/>
  <c r="C297"/>
  <c r="J297"/>
  <c r="H297"/>
  <c r="F297"/>
  <c r="D297"/>
  <c r="I295"/>
  <c r="G295"/>
  <c r="E295"/>
  <c r="C295"/>
  <c r="J295"/>
  <c r="H295"/>
  <c r="F295"/>
  <c r="D295"/>
  <c r="I293"/>
  <c r="G293"/>
  <c r="E293"/>
  <c r="C293"/>
  <c r="J293"/>
  <c r="H293"/>
  <c r="F293"/>
  <c r="D293"/>
  <c r="I291"/>
  <c r="G291"/>
  <c r="E291"/>
  <c r="C291"/>
  <c r="J291"/>
  <c r="H291"/>
  <c r="F291"/>
  <c r="D291"/>
  <c r="I289"/>
  <c r="G289"/>
  <c r="E289"/>
  <c r="C289"/>
  <c r="J289"/>
  <c r="H289"/>
  <c r="F289"/>
  <c r="D289"/>
  <c r="I287"/>
  <c r="G287"/>
  <c r="E287"/>
  <c r="C287"/>
  <c r="J287"/>
  <c r="H287"/>
  <c r="F287"/>
  <c r="D287"/>
  <c r="I285"/>
  <c r="G285"/>
  <c r="E285"/>
  <c r="C285"/>
  <c r="J285"/>
  <c r="H285"/>
  <c r="F285"/>
  <c r="D285"/>
  <c r="I283"/>
  <c r="G283"/>
  <c r="E283"/>
  <c r="C283"/>
  <c r="J283"/>
  <c r="H283"/>
  <c r="F283"/>
  <c r="D283"/>
  <c r="I281"/>
  <c r="G281"/>
  <c r="E281"/>
  <c r="C281"/>
  <c r="J281"/>
  <c r="H281"/>
  <c r="F281"/>
  <c r="D281"/>
  <c r="I279"/>
  <c r="G279"/>
  <c r="E279"/>
  <c r="C279"/>
  <c r="J279"/>
  <c r="H279"/>
  <c r="F279"/>
  <c r="D279"/>
  <c r="I277"/>
  <c r="G277"/>
  <c r="E277"/>
  <c r="C277"/>
  <c r="J277"/>
  <c r="H277"/>
  <c r="F277"/>
  <c r="D277"/>
  <c r="I275"/>
  <c r="G275"/>
  <c r="E275"/>
  <c r="C275"/>
  <c r="J275"/>
  <c r="H275"/>
  <c r="F275"/>
  <c r="D275"/>
  <c r="I273"/>
  <c r="G273"/>
  <c r="E273"/>
  <c r="C273"/>
  <c r="J273"/>
  <c r="H273"/>
  <c r="F273"/>
  <c r="D273"/>
  <c r="I271"/>
  <c r="G271"/>
  <c r="E271"/>
  <c r="C271"/>
  <c r="J271"/>
  <c r="H271"/>
  <c r="F271"/>
  <c r="D271"/>
  <c r="I269"/>
  <c r="G269"/>
  <c r="E269"/>
  <c r="C269"/>
  <c r="J269"/>
  <c r="H269"/>
  <c r="F269"/>
  <c r="D269"/>
  <c r="I267"/>
  <c r="G267"/>
  <c r="E267"/>
  <c r="C267"/>
  <c r="J267"/>
  <c r="H267"/>
  <c r="F267"/>
  <c r="D267"/>
  <c r="I265"/>
  <c r="G265"/>
  <c r="E265"/>
  <c r="C265"/>
  <c r="J265"/>
  <c r="H265"/>
  <c r="F265"/>
  <c r="D265"/>
  <c r="I263"/>
  <c r="G263"/>
  <c r="E263"/>
  <c r="C263"/>
  <c r="J263"/>
  <c r="H263"/>
  <c r="F263"/>
  <c r="D263"/>
  <c r="I261"/>
  <c r="G261"/>
  <c r="E261"/>
  <c r="C261"/>
  <c r="J261"/>
  <c r="H261"/>
  <c r="F261"/>
  <c r="D261"/>
  <c r="I259"/>
  <c r="G259"/>
  <c r="E259"/>
  <c r="C259"/>
  <c r="J259"/>
  <c r="H259"/>
  <c r="F259"/>
  <c r="D259"/>
  <c r="I257"/>
  <c r="G257"/>
  <c r="E257"/>
  <c r="C257"/>
  <c r="J257"/>
  <c r="H257"/>
  <c r="F257"/>
  <c r="D257"/>
  <c r="I255"/>
  <c r="G255"/>
  <c r="E255"/>
  <c r="C255"/>
  <c r="J255"/>
  <c r="H255"/>
  <c r="F255"/>
  <c r="D255"/>
  <c r="I253"/>
  <c r="G253"/>
  <c r="E253"/>
  <c r="C253"/>
  <c r="J253"/>
  <c r="H253"/>
  <c r="F253"/>
  <c r="D253"/>
  <c r="I251"/>
  <c r="G251"/>
  <c r="E251"/>
  <c r="C251"/>
  <c r="J251"/>
  <c r="H251"/>
  <c r="F251"/>
  <c r="D251"/>
  <c r="I249"/>
  <c r="G249"/>
  <c r="E249"/>
  <c r="C249"/>
  <c r="J249"/>
  <c r="H249"/>
  <c r="F249"/>
  <c r="D249"/>
  <c r="I247"/>
  <c r="G247"/>
  <c r="E247"/>
  <c r="C247"/>
  <c r="J247"/>
  <c r="H247"/>
  <c r="F247"/>
  <c r="D247"/>
  <c r="I245"/>
  <c r="G245"/>
  <c r="E245"/>
  <c r="C245"/>
  <c r="J245"/>
  <c r="H245"/>
  <c r="F245"/>
  <c r="D245"/>
  <c r="I243"/>
  <c r="G243"/>
  <c r="E243"/>
  <c r="C243"/>
  <c r="J243"/>
  <c r="H243"/>
  <c r="F243"/>
  <c r="D243"/>
  <c r="I241"/>
  <c r="G241"/>
  <c r="E241"/>
  <c r="C241"/>
  <c r="J241"/>
  <c r="H241"/>
  <c r="F241"/>
  <c r="D241"/>
  <c r="I239"/>
  <c r="G239"/>
  <c r="E239"/>
  <c r="C239"/>
  <c r="J239"/>
  <c r="H239"/>
  <c r="F239"/>
  <c r="D239"/>
  <c r="I237"/>
  <c r="G237"/>
  <c r="E237"/>
  <c r="C237"/>
  <c r="J237"/>
  <c r="H237"/>
  <c r="F237"/>
  <c r="D237"/>
  <c r="I235"/>
  <c r="G235"/>
  <c r="E235"/>
  <c r="C235"/>
  <c r="J235"/>
  <c r="H235"/>
  <c r="F235"/>
  <c r="D235"/>
  <c r="J233"/>
  <c r="H233"/>
  <c r="F233"/>
  <c r="D233"/>
  <c r="I233"/>
  <c r="E233"/>
  <c r="G233"/>
  <c r="C233"/>
  <c r="J231"/>
  <c r="H231"/>
  <c r="F231"/>
  <c r="D231"/>
  <c r="I231"/>
  <c r="E231"/>
  <c r="G231"/>
  <c r="C231"/>
  <c r="J229"/>
  <c r="H229"/>
  <c r="F229"/>
  <c r="D229"/>
  <c r="I229"/>
  <c r="E229"/>
  <c r="G229"/>
  <c r="C229"/>
  <c r="J227"/>
  <c r="H227"/>
  <c r="F227"/>
  <c r="D227"/>
  <c r="I227"/>
  <c r="E227"/>
  <c r="G227"/>
  <c r="C227"/>
  <c r="J225"/>
  <c r="H225"/>
  <c r="F225"/>
  <c r="D225"/>
  <c r="I225"/>
  <c r="E225"/>
  <c r="G225"/>
  <c r="C225"/>
  <c r="J223"/>
  <c r="H223"/>
  <c r="F223"/>
  <c r="D223"/>
  <c r="I223"/>
  <c r="E223"/>
  <c r="G223"/>
  <c r="C223"/>
  <c r="J221"/>
  <c r="H221"/>
  <c r="F221"/>
  <c r="D221"/>
  <c r="I221"/>
  <c r="E221"/>
  <c r="G221"/>
  <c r="C221"/>
  <c r="J219"/>
  <c r="H219"/>
  <c r="F219"/>
  <c r="D219"/>
  <c r="I219"/>
  <c r="E219"/>
  <c r="G219"/>
  <c r="C219"/>
  <c r="J217"/>
  <c r="H217"/>
  <c r="F217"/>
  <c r="D217"/>
  <c r="I217"/>
  <c r="E217"/>
  <c r="G217"/>
  <c r="C217"/>
  <c r="J215"/>
  <c r="H215"/>
  <c r="F215"/>
  <c r="D215"/>
  <c r="I215"/>
  <c r="E215"/>
  <c r="G215"/>
  <c r="C215"/>
  <c r="J213"/>
  <c r="H213"/>
  <c r="F213"/>
  <c r="D213"/>
  <c r="I213"/>
  <c r="E213"/>
  <c r="G213"/>
  <c r="C213"/>
  <c r="J211"/>
  <c r="H211"/>
  <c r="I211"/>
  <c r="F211"/>
  <c r="D211"/>
  <c r="G211"/>
  <c r="E211"/>
  <c r="C211"/>
  <c r="J209"/>
  <c r="H209"/>
  <c r="F209"/>
  <c r="D209"/>
  <c r="I209"/>
  <c r="G209"/>
  <c r="E209"/>
  <c r="C209"/>
  <c r="J207"/>
  <c r="H207"/>
  <c r="F207"/>
  <c r="D207"/>
  <c r="I207"/>
  <c r="G207"/>
  <c r="E207"/>
  <c r="C207"/>
  <c r="J205"/>
  <c r="H205"/>
  <c r="F205"/>
  <c r="D205"/>
  <c r="I205"/>
  <c r="G205"/>
  <c r="E205"/>
  <c r="C205"/>
  <c r="J203"/>
  <c r="H203"/>
  <c r="F203"/>
  <c r="D203"/>
  <c r="I203"/>
  <c r="G203"/>
  <c r="E203"/>
  <c r="C203"/>
  <c r="J201"/>
  <c r="H201"/>
  <c r="F201"/>
  <c r="D201"/>
  <c r="I201"/>
  <c r="G201"/>
  <c r="E201"/>
  <c r="C201"/>
  <c r="J199"/>
  <c r="H199"/>
  <c r="F199"/>
  <c r="D199"/>
  <c r="I199"/>
  <c r="G199"/>
  <c r="E199"/>
  <c r="C199"/>
  <c r="J197"/>
  <c r="H197"/>
  <c r="F197"/>
  <c r="D197"/>
  <c r="I197"/>
  <c r="G197"/>
  <c r="E197"/>
  <c r="C197"/>
  <c r="J195"/>
  <c r="H195"/>
  <c r="F195"/>
  <c r="D195"/>
  <c r="I195"/>
  <c r="G195"/>
  <c r="E195"/>
  <c r="C195"/>
  <c r="J193"/>
  <c r="H193"/>
  <c r="F193"/>
  <c r="D193"/>
  <c r="I193"/>
  <c r="G193"/>
  <c r="E193"/>
  <c r="C193"/>
  <c r="J191"/>
  <c r="H191"/>
  <c r="F191"/>
  <c r="D191"/>
  <c r="I191"/>
  <c r="G191"/>
  <c r="E191"/>
  <c r="C191"/>
  <c r="J189"/>
  <c r="H189"/>
  <c r="F189"/>
  <c r="D189"/>
  <c r="I189"/>
  <c r="G189"/>
  <c r="E189"/>
  <c r="C189"/>
  <c r="J187"/>
  <c r="H187"/>
  <c r="F187"/>
  <c r="D187"/>
  <c r="I187"/>
  <c r="G187"/>
  <c r="E187"/>
  <c r="C187"/>
  <c r="J185"/>
  <c r="H185"/>
  <c r="F185"/>
  <c r="D185"/>
  <c r="I185"/>
  <c r="G185"/>
  <c r="E185"/>
  <c r="C185"/>
  <c r="J183"/>
  <c r="H183"/>
  <c r="F183"/>
  <c r="D183"/>
  <c r="I183"/>
  <c r="G183"/>
  <c r="E183"/>
  <c r="C183"/>
  <c r="J181"/>
  <c r="H181"/>
  <c r="F181"/>
  <c r="D181"/>
  <c r="I181"/>
  <c r="G181"/>
  <c r="E181"/>
  <c r="C181"/>
  <c r="J179"/>
  <c r="H179"/>
  <c r="F179"/>
  <c r="D179"/>
  <c r="I179"/>
  <c r="G179"/>
  <c r="E179"/>
  <c r="C179"/>
  <c r="J177"/>
  <c r="H177"/>
  <c r="F177"/>
  <c r="D177"/>
  <c r="I177"/>
  <c r="G177"/>
  <c r="E177"/>
  <c r="C177"/>
  <c r="J175"/>
  <c r="H175"/>
  <c r="F175"/>
  <c r="D175"/>
  <c r="I175"/>
  <c r="G175"/>
  <c r="E175"/>
  <c r="C175"/>
  <c r="J173"/>
  <c r="H173"/>
  <c r="F173"/>
  <c r="D173"/>
  <c r="I173"/>
  <c r="G173"/>
  <c r="E173"/>
  <c r="C173"/>
  <c r="J171"/>
  <c r="H171"/>
  <c r="F171"/>
  <c r="D171"/>
  <c r="I171"/>
  <c r="G171"/>
  <c r="E171"/>
  <c r="C171"/>
  <c r="J169"/>
  <c r="H169"/>
  <c r="F169"/>
  <c r="D169"/>
  <c r="I169"/>
  <c r="G169"/>
  <c r="E169"/>
  <c r="C169"/>
  <c r="J167"/>
  <c r="H167"/>
  <c r="F167"/>
  <c r="D167"/>
  <c r="I167"/>
  <c r="G167"/>
  <c r="E167"/>
  <c r="C167"/>
  <c r="J165"/>
  <c r="H165"/>
  <c r="F165"/>
  <c r="D165"/>
  <c r="I165"/>
  <c r="G165"/>
  <c r="E165"/>
  <c r="C165"/>
  <c r="J163"/>
  <c r="H163"/>
  <c r="F163"/>
  <c r="D163"/>
  <c r="I163"/>
  <c r="G163"/>
  <c r="E163"/>
  <c r="C163"/>
  <c r="J161"/>
  <c r="H161"/>
  <c r="F161"/>
  <c r="D161"/>
  <c r="I161"/>
  <c r="G161"/>
  <c r="E161"/>
  <c r="C161"/>
  <c r="J159"/>
  <c r="H159"/>
  <c r="F159"/>
  <c r="D159"/>
  <c r="I159"/>
  <c r="G159"/>
  <c r="E159"/>
  <c r="C159"/>
  <c r="J157"/>
  <c r="H157"/>
  <c r="F157"/>
  <c r="D157"/>
  <c r="I157"/>
  <c r="G157"/>
  <c r="E157"/>
  <c r="C157"/>
  <c r="J155"/>
  <c r="H155"/>
  <c r="F155"/>
  <c r="D155"/>
  <c r="I155"/>
  <c r="G155"/>
  <c r="E155"/>
  <c r="C155"/>
  <c r="J153"/>
  <c r="H153"/>
  <c r="F153"/>
  <c r="D153"/>
  <c r="I153"/>
  <c r="G153"/>
  <c r="E153"/>
  <c r="C153"/>
  <c r="J151"/>
  <c r="H151"/>
  <c r="F151"/>
  <c r="D151"/>
  <c r="I151"/>
  <c r="G151"/>
  <c r="E151"/>
  <c r="C151"/>
  <c r="J149"/>
  <c r="H149"/>
  <c r="F149"/>
  <c r="D149"/>
  <c r="I149"/>
  <c r="G149"/>
  <c r="E149"/>
  <c r="C149"/>
  <c r="J147"/>
  <c r="H147"/>
  <c r="F147"/>
  <c r="D147"/>
  <c r="I147"/>
  <c r="G147"/>
  <c r="E147"/>
  <c r="C147"/>
  <c r="J145"/>
  <c r="H145"/>
  <c r="F145"/>
  <c r="D145"/>
  <c r="I145"/>
  <c r="G145"/>
  <c r="E145"/>
  <c r="C145"/>
  <c r="J143"/>
  <c r="H143"/>
  <c r="F143"/>
  <c r="D143"/>
  <c r="I143"/>
  <c r="G143"/>
  <c r="E143"/>
  <c r="C143"/>
  <c r="J141"/>
  <c r="H141"/>
  <c r="F141"/>
  <c r="D141"/>
  <c r="I141"/>
  <c r="G141"/>
  <c r="E141"/>
  <c r="C141"/>
  <c r="J139"/>
  <c r="H139"/>
  <c r="F139"/>
  <c r="D139"/>
  <c r="I139"/>
  <c r="G139"/>
  <c r="E139"/>
  <c r="C139"/>
  <c r="J137"/>
  <c r="H137"/>
  <c r="F137"/>
  <c r="D137"/>
  <c r="I137"/>
  <c r="G137"/>
  <c r="E137"/>
  <c r="C137"/>
  <c r="J135"/>
  <c r="H135"/>
  <c r="F135"/>
  <c r="D135"/>
  <c r="I135"/>
  <c r="G135"/>
  <c r="E135"/>
  <c r="C135"/>
  <c r="J133"/>
  <c r="H133"/>
  <c r="F133"/>
  <c r="D133"/>
  <c r="I133"/>
  <c r="G133"/>
  <c r="E133"/>
  <c r="C133"/>
  <c r="J131"/>
  <c r="H131"/>
  <c r="F131"/>
  <c r="D131"/>
  <c r="I131"/>
  <c r="G131"/>
  <c r="E131"/>
  <c r="C131"/>
  <c r="J129"/>
  <c r="H129"/>
  <c r="F129"/>
  <c r="D129"/>
  <c r="I129"/>
  <c r="G129"/>
  <c r="E129"/>
  <c r="C129"/>
  <c r="J127"/>
  <c r="H127"/>
  <c r="F127"/>
  <c r="D127"/>
  <c r="I127"/>
  <c r="G127"/>
  <c r="E127"/>
  <c r="C127"/>
  <c r="J125"/>
  <c r="H125"/>
  <c r="F125"/>
  <c r="D125"/>
  <c r="I125"/>
  <c r="G125"/>
  <c r="E125"/>
  <c r="C125"/>
  <c r="J123"/>
  <c r="H123"/>
  <c r="F123"/>
  <c r="D123"/>
  <c r="I123"/>
  <c r="G123"/>
  <c r="E123"/>
  <c r="C123"/>
  <c r="J121"/>
  <c r="H121"/>
  <c r="F121"/>
  <c r="D121"/>
  <c r="I121"/>
  <c r="G121"/>
  <c r="E121"/>
  <c r="C121"/>
  <c r="J119"/>
  <c r="H119"/>
  <c r="F119"/>
  <c r="D119"/>
  <c r="I119"/>
  <c r="G119"/>
  <c r="E119"/>
  <c r="C119"/>
  <c r="J117"/>
  <c r="H117"/>
  <c r="F117"/>
  <c r="D117"/>
  <c r="I117"/>
  <c r="G117"/>
  <c r="E117"/>
  <c r="C117"/>
  <c r="J115"/>
  <c r="H115"/>
  <c r="F115"/>
  <c r="D115"/>
  <c r="I115"/>
  <c r="G115"/>
  <c r="E115"/>
  <c r="C115"/>
  <c r="J113"/>
  <c r="H113"/>
  <c r="F113"/>
  <c r="D113"/>
  <c r="I113"/>
  <c r="G113"/>
  <c r="E113"/>
  <c r="C113"/>
  <c r="J111"/>
  <c r="H111"/>
  <c r="F111"/>
  <c r="D111"/>
  <c r="I111"/>
  <c r="G111"/>
  <c r="E111"/>
  <c r="C111"/>
  <c r="J109"/>
  <c r="H109"/>
  <c r="F109"/>
  <c r="D109"/>
  <c r="I109"/>
  <c r="G109"/>
  <c r="E109"/>
  <c r="C109"/>
  <c r="J107"/>
  <c r="H107"/>
  <c r="F107"/>
  <c r="D107"/>
  <c r="I107"/>
  <c r="G107"/>
  <c r="E107"/>
  <c r="C107"/>
  <c r="J105"/>
  <c r="H105"/>
  <c r="F105"/>
  <c r="D105"/>
  <c r="I105"/>
  <c r="G105"/>
  <c r="E105"/>
  <c r="C105"/>
  <c r="J103"/>
  <c r="H103"/>
  <c r="F103"/>
  <c r="D103"/>
  <c r="I103"/>
  <c r="G103"/>
  <c r="E103"/>
  <c r="C103"/>
  <c r="J101"/>
  <c r="H101"/>
  <c r="F101"/>
  <c r="D101"/>
  <c r="I101"/>
  <c r="G101"/>
  <c r="E101"/>
  <c r="C101"/>
  <c r="J99"/>
  <c r="H99"/>
  <c r="F99"/>
  <c r="D99"/>
  <c r="I99"/>
  <c r="G99"/>
  <c r="E99"/>
  <c r="C99"/>
  <c r="J97"/>
  <c r="H97"/>
  <c r="F97"/>
  <c r="D97"/>
  <c r="I97"/>
  <c r="G97"/>
  <c r="E97"/>
  <c r="C97"/>
  <c r="J95"/>
  <c r="H95"/>
  <c r="F95"/>
  <c r="D95"/>
  <c r="I95"/>
  <c r="G95"/>
  <c r="E95"/>
  <c r="C95"/>
  <c r="I93"/>
  <c r="G93"/>
  <c r="E93"/>
  <c r="C93"/>
  <c r="J93"/>
  <c r="H93"/>
  <c r="F93"/>
  <c r="D93"/>
  <c r="I91"/>
  <c r="G91"/>
  <c r="E91"/>
  <c r="C91"/>
  <c r="J91"/>
  <c r="H91"/>
  <c r="F91"/>
  <c r="D91"/>
  <c r="I89"/>
  <c r="G89"/>
  <c r="E89"/>
  <c r="C89"/>
  <c r="J89"/>
  <c r="H89"/>
  <c r="F89"/>
  <c r="D89"/>
  <c r="I87"/>
  <c r="G87"/>
  <c r="E87"/>
  <c r="C87"/>
  <c r="J87"/>
  <c r="H87"/>
  <c r="F87"/>
  <c r="D87"/>
  <c r="I85"/>
  <c r="G85"/>
  <c r="E85"/>
  <c r="C85"/>
  <c r="J85"/>
  <c r="H85"/>
  <c r="F85"/>
  <c r="D85"/>
  <c r="I83"/>
  <c r="G83"/>
  <c r="E83"/>
  <c r="C83"/>
  <c r="J83"/>
  <c r="H83"/>
  <c r="F83"/>
  <c r="D83"/>
  <c r="I81"/>
  <c r="G81"/>
  <c r="E81"/>
  <c r="C81"/>
  <c r="J81"/>
  <c r="H81"/>
  <c r="F81"/>
  <c r="D81"/>
  <c r="I79"/>
  <c r="G79"/>
  <c r="E79"/>
  <c r="C79"/>
  <c r="J79"/>
  <c r="H79"/>
  <c r="F79"/>
  <c r="D79"/>
  <c r="I77"/>
  <c r="G77"/>
  <c r="E77"/>
  <c r="C77"/>
  <c r="J77"/>
  <c r="H77"/>
  <c r="F77"/>
  <c r="D77"/>
  <c r="I75"/>
  <c r="G75"/>
  <c r="E75"/>
  <c r="C75"/>
  <c r="J75"/>
  <c r="H75"/>
  <c r="F75"/>
  <c r="D75"/>
  <c r="I73"/>
  <c r="G73"/>
  <c r="E73"/>
  <c r="C73"/>
  <c r="J73"/>
  <c r="H73"/>
  <c r="F73"/>
  <c r="D73"/>
  <c r="I71"/>
  <c r="G71"/>
  <c r="E71"/>
  <c r="C71"/>
  <c r="J71"/>
  <c r="H71"/>
  <c r="F71"/>
  <c r="D71"/>
  <c r="I69"/>
  <c r="G69"/>
  <c r="E69"/>
  <c r="C69"/>
  <c r="J69"/>
  <c r="H69"/>
  <c r="F69"/>
  <c r="D69"/>
  <c r="I67"/>
  <c r="G67"/>
  <c r="E67"/>
  <c r="C67"/>
  <c r="J67"/>
  <c r="H67"/>
  <c r="F67"/>
  <c r="D67"/>
  <c r="I65"/>
  <c r="G65"/>
  <c r="E65"/>
  <c r="C65"/>
  <c r="J65"/>
  <c r="H65"/>
  <c r="F65"/>
  <c r="D65"/>
  <c r="I63"/>
  <c r="G63"/>
  <c r="E63"/>
  <c r="C63"/>
  <c r="J63"/>
  <c r="H63"/>
  <c r="F63"/>
  <c r="D63"/>
  <c r="I61"/>
  <c r="G61"/>
  <c r="E61"/>
  <c r="C61"/>
  <c r="J61"/>
  <c r="H61"/>
  <c r="F61"/>
  <c r="D61"/>
  <c r="I59"/>
  <c r="G59"/>
  <c r="E59"/>
  <c r="C59"/>
  <c r="J59"/>
  <c r="H59"/>
  <c r="F59"/>
  <c r="D59"/>
  <c r="I57"/>
  <c r="G57"/>
  <c r="E57"/>
  <c r="C57"/>
  <c r="J57"/>
  <c r="H57"/>
  <c r="F57"/>
  <c r="D57"/>
  <c r="I55"/>
  <c r="G55"/>
  <c r="E55"/>
  <c r="C55"/>
  <c r="J55"/>
  <c r="H55"/>
  <c r="F55"/>
  <c r="D55"/>
  <c r="I53"/>
  <c r="G53"/>
  <c r="E53"/>
  <c r="C53"/>
  <c r="J53"/>
  <c r="H53"/>
  <c r="F53"/>
  <c r="D53"/>
  <c r="I51"/>
  <c r="G51"/>
  <c r="E51"/>
  <c r="C51"/>
  <c r="J51"/>
  <c r="H51"/>
  <c r="F51"/>
  <c r="D51"/>
  <c r="I49"/>
  <c r="G49"/>
  <c r="E49"/>
  <c r="C49"/>
  <c r="J49"/>
  <c r="H49"/>
  <c r="F49"/>
  <c r="D49"/>
  <c r="I47"/>
  <c r="G47"/>
  <c r="E47"/>
  <c r="C47"/>
  <c r="J47"/>
  <c r="H47"/>
  <c r="F47"/>
  <c r="D47"/>
  <c r="I45"/>
  <c r="G45"/>
  <c r="E45"/>
  <c r="C45"/>
  <c r="J45"/>
  <c r="H45"/>
  <c r="F45"/>
  <c r="D45"/>
  <c r="I43"/>
  <c r="G43"/>
  <c r="E43"/>
  <c r="C43"/>
  <c r="J43"/>
  <c r="H43"/>
  <c r="F43"/>
  <c r="D43"/>
  <c r="I41"/>
  <c r="G41"/>
  <c r="E41"/>
  <c r="C41"/>
  <c r="J41"/>
  <c r="H41"/>
  <c r="F41"/>
  <c r="D41"/>
  <c r="I39"/>
  <c r="G39"/>
  <c r="E39"/>
  <c r="C39"/>
  <c r="J39"/>
  <c r="H39"/>
  <c r="F39"/>
  <c r="D39"/>
  <c r="I37"/>
  <c r="G37"/>
  <c r="E37"/>
  <c r="C37"/>
  <c r="J37"/>
  <c r="H37"/>
  <c r="F37"/>
  <c r="D37"/>
  <c r="I35"/>
  <c r="G35"/>
  <c r="E35"/>
  <c r="C35"/>
  <c r="J35"/>
  <c r="H35"/>
  <c r="F35"/>
  <c r="D35"/>
  <c r="I33"/>
  <c r="G33"/>
  <c r="E33"/>
  <c r="C33"/>
  <c r="J33"/>
  <c r="H33"/>
  <c r="F33"/>
  <c r="D33"/>
  <c r="I31"/>
  <c r="G31"/>
  <c r="E31"/>
  <c r="C31"/>
  <c r="J31"/>
  <c r="H31"/>
  <c r="F31"/>
  <c r="D31"/>
  <c r="I29"/>
  <c r="G29"/>
  <c r="E29"/>
  <c r="C29"/>
  <c r="J29"/>
  <c r="H29"/>
  <c r="F29"/>
  <c r="D29"/>
  <c r="I27"/>
  <c r="G27"/>
  <c r="E27"/>
  <c r="C27"/>
  <c r="J27"/>
  <c r="H27"/>
  <c r="F27"/>
  <c r="D27"/>
  <c r="I25"/>
  <c r="G25"/>
  <c r="E25"/>
  <c r="C25"/>
  <c r="J25"/>
  <c r="H25"/>
  <c r="F25"/>
  <c r="D25"/>
  <c r="I23"/>
  <c r="G23"/>
  <c r="E23"/>
  <c r="C23"/>
  <c r="J23"/>
  <c r="H23"/>
  <c r="F23"/>
  <c r="D23"/>
  <c r="I21"/>
  <c r="G21"/>
  <c r="E21"/>
  <c r="C21"/>
  <c r="J21"/>
  <c r="H21"/>
  <c r="F21"/>
  <c r="D21"/>
  <c r="I19"/>
  <c r="G19"/>
  <c r="E19"/>
  <c r="C19"/>
  <c r="J19"/>
  <c r="H19"/>
  <c r="F19"/>
  <c r="D19"/>
  <c r="I17"/>
  <c r="G17"/>
  <c r="E17"/>
  <c r="C17"/>
  <c r="J17"/>
  <c r="H17"/>
  <c r="F17"/>
  <c r="D17"/>
  <c r="V137" i="13"/>
  <c r="T137"/>
  <c r="R137"/>
  <c r="P137"/>
  <c r="N137"/>
  <c r="L137"/>
  <c r="V135"/>
  <c r="T135"/>
  <c r="R135"/>
  <c r="P135"/>
  <c r="N135"/>
  <c r="V155"/>
  <c r="T155"/>
  <c r="R155"/>
  <c r="P155"/>
  <c r="N155"/>
  <c r="V153"/>
  <c r="T153"/>
  <c r="R153"/>
  <c r="P153"/>
  <c r="N153"/>
  <c r="L153"/>
  <c r="U150"/>
  <c r="S150"/>
  <c r="Q150"/>
  <c r="O150"/>
  <c r="M150"/>
  <c r="V149"/>
  <c r="T149"/>
  <c r="R149"/>
  <c r="P149"/>
  <c r="N149"/>
  <c r="L149"/>
  <c r="V147"/>
  <c r="T147"/>
  <c r="R147"/>
  <c r="P147"/>
  <c r="N147"/>
  <c r="V146"/>
  <c r="T146"/>
  <c r="R146"/>
  <c r="P146"/>
  <c r="N146"/>
  <c r="L146"/>
  <c r="V144"/>
  <c r="T144"/>
  <c r="R144"/>
  <c r="P144"/>
  <c r="N144"/>
  <c r="K3" i="12"/>
  <c r="K201" i="13"/>
  <c r="K169"/>
  <c r="K167"/>
  <c r="K165"/>
  <c r="K163"/>
  <c r="K161"/>
  <c r="K159"/>
  <c r="K157"/>
  <c r="K155"/>
  <c r="K153"/>
  <c r="K151"/>
  <c r="K149"/>
  <c r="K147"/>
  <c r="K145"/>
  <c r="K143"/>
  <c r="K141"/>
  <c r="K139"/>
  <c r="K137"/>
  <c r="K135"/>
  <c r="K133"/>
  <c r="K131"/>
  <c r="K129"/>
  <c r="K127"/>
  <c r="K125"/>
  <c r="K123"/>
  <c r="K121"/>
  <c r="K119"/>
  <c r="K117"/>
  <c r="K115"/>
  <c r="K113"/>
  <c r="K111"/>
  <c r="K110"/>
  <c r="K109"/>
  <c r="K108"/>
  <c r="K107"/>
  <c r="K106"/>
  <c r="K105"/>
  <c r="K103"/>
  <c r="K101"/>
  <c r="K99"/>
  <c r="K97"/>
  <c r="K96"/>
  <c r="K95"/>
  <c r="K94"/>
  <c r="K93"/>
  <c r="K92"/>
  <c r="K91"/>
  <c r="K90"/>
  <c r="K89"/>
  <c r="K87"/>
  <c r="K85"/>
  <c r="K83"/>
  <c r="K81"/>
  <c r="K79"/>
  <c r="K186"/>
  <c r="K185"/>
  <c r="K75"/>
  <c r="K73"/>
  <c r="K71"/>
  <c r="K69"/>
  <c r="K67"/>
  <c r="K65"/>
  <c r="K63"/>
  <c r="K61"/>
  <c r="K60"/>
  <c r="K58"/>
  <c r="K56"/>
  <c r="K54"/>
  <c r="K53"/>
  <c r="K52"/>
  <c r="K51"/>
  <c r="K50"/>
  <c r="K49"/>
  <c r="K48"/>
  <c r="K176"/>
  <c r="K174"/>
  <c r="K46"/>
  <c r="K44"/>
  <c r="K42"/>
  <c r="K40"/>
  <c r="K38"/>
  <c r="K36"/>
  <c r="K34"/>
  <c r="K32"/>
  <c r="K30"/>
  <c r="K28"/>
  <c r="K26"/>
  <c r="K24"/>
  <c r="K22"/>
  <c r="K172"/>
  <c r="K21"/>
  <c r="K19"/>
  <c r="K17"/>
  <c r="K15"/>
  <c r="K13"/>
  <c r="K11"/>
  <c r="K9"/>
  <c r="K7"/>
  <c r="K5"/>
  <c r="K122" i="12"/>
  <c r="K202"/>
  <c r="K201"/>
  <c r="K200"/>
  <c r="K199"/>
  <c r="K198"/>
  <c r="K197"/>
  <c r="K196"/>
  <c r="K113"/>
  <c r="K112"/>
  <c r="K194"/>
  <c r="K109"/>
  <c r="K108"/>
  <c r="K192"/>
  <c r="K191"/>
  <c r="K104"/>
  <c r="K103"/>
  <c r="K102"/>
  <c r="K101"/>
  <c r="K100"/>
  <c r="K186"/>
  <c r="K97"/>
  <c r="K95"/>
  <c r="K94"/>
  <c r="K184"/>
  <c r="K91"/>
  <c r="K90"/>
  <c r="K88"/>
  <c r="K87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65"/>
  <c r="K161"/>
  <c r="K62"/>
  <c r="K160"/>
  <c r="K59"/>
  <c r="K57"/>
  <c r="K56"/>
  <c r="K55"/>
  <c r="K54"/>
  <c r="K156"/>
  <c r="K51"/>
  <c r="K50"/>
  <c r="K49"/>
  <c r="K153"/>
  <c r="K152"/>
  <c r="K151"/>
  <c r="K150"/>
  <c r="K149"/>
  <c r="K148"/>
  <c r="K147"/>
  <c r="K146"/>
  <c r="K145"/>
  <c r="K144"/>
  <c r="K143"/>
  <c r="K142"/>
  <c r="K141"/>
  <c r="K34"/>
  <c r="K140"/>
  <c r="K139"/>
  <c r="K138"/>
  <c r="K137"/>
  <c r="K136"/>
  <c r="K135"/>
  <c r="K134"/>
  <c r="K133"/>
  <c r="K132"/>
  <c r="K23"/>
  <c r="K22"/>
  <c r="K130"/>
  <c r="K19"/>
  <c r="K17"/>
  <c r="K15"/>
  <c r="K14"/>
  <c r="K13"/>
  <c r="K12"/>
  <c r="K11"/>
  <c r="K10"/>
  <c r="K9"/>
  <c r="K123"/>
  <c r="K6"/>
  <c r="K4"/>
  <c r="K119" i="14"/>
  <c r="K117"/>
  <c r="K115"/>
  <c r="K113"/>
  <c r="K111"/>
  <c r="K109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7"/>
  <c r="H13" i="1"/>
  <c r="H12"/>
  <c r="H28"/>
  <c r="B13"/>
  <c r="B12" i="5"/>
</calcChain>
</file>

<file path=xl/sharedStrings.xml><?xml version="1.0" encoding="utf-8"?>
<sst xmlns="http://schemas.openxmlformats.org/spreadsheetml/2006/main" count="25829" uniqueCount="773">
  <si>
    <t>SilvKey</t>
  </si>
  <si>
    <t>Reg</t>
  </si>
  <si>
    <t>SI</t>
  </si>
  <si>
    <t>Method</t>
  </si>
  <si>
    <t>FFEPBlk</t>
  </si>
  <si>
    <t>SIKey</t>
  </si>
  <si>
    <t>NoMgmt</t>
  </si>
  <si>
    <t>Blk</t>
  </si>
  <si>
    <t>CWHms1</t>
  </si>
  <si>
    <t>ESSFmw</t>
  </si>
  <si>
    <t>ESSFwc3</t>
  </si>
  <si>
    <t>ESSFwk1</t>
  </si>
  <si>
    <t>ESSFxv1</t>
  </si>
  <si>
    <t>ICHmk2</t>
  </si>
  <si>
    <t>ICHmk3</t>
  </si>
  <si>
    <t>ICHwk4</t>
  </si>
  <si>
    <t>IDFdk3</t>
  </si>
  <si>
    <t>IDFdk4</t>
  </si>
  <si>
    <t>IDFdw</t>
  </si>
  <si>
    <t>IDFxm</t>
  </si>
  <si>
    <t>MSdc2</t>
  </si>
  <si>
    <t>MSdv</t>
  </si>
  <si>
    <t>MSxk</t>
  </si>
  <si>
    <t>MSxv</t>
  </si>
  <si>
    <t>SBPSdc</t>
  </si>
  <si>
    <t>SBPSmc</t>
  </si>
  <si>
    <t>SBPSmk</t>
  </si>
  <si>
    <t>SBPSxc</t>
  </si>
  <si>
    <t>SBSdw1</t>
  </si>
  <si>
    <t>SBSdw2</t>
  </si>
  <si>
    <t>SBSmc1</t>
  </si>
  <si>
    <t>SBSmh</t>
  </si>
  <si>
    <t>SBSmw</t>
  </si>
  <si>
    <t>SBSwk1</t>
  </si>
  <si>
    <t>BEC</t>
  </si>
  <si>
    <t>RegenType</t>
  </si>
  <si>
    <t>N</t>
  </si>
  <si>
    <t>P</t>
  </si>
  <si>
    <t>MOFR_2008Rate</t>
  </si>
  <si>
    <t>MoFR_2010Rate</t>
  </si>
  <si>
    <t>Area</t>
  </si>
  <si>
    <t>ICHwk2</t>
  </si>
  <si>
    <t>ExistingKey</t>
  </si>
  <si>
    <t>%</t>
  </si>
  <si>
    <t>TSS</t>
  </si>
  <si>
    <t>BECzone</t>
  </si>
  <si>
    <t>ESSF</t>
  </si>
  <si>
    <t>ICH</t>
  </si>
  <si>
    <t>IDF</t>
  </si>
  <si>
    <t>MS</t>
  </si>
  <si>
    <t>SBPS</t>
  </si>
  <si>
    <t>SBS</t>
  </si>
  <si>
    <t>WSS</t>
  </si>
  <si>
    <t>Spp1</t>
  </si>
  <si>
    <t>Pct1</t>
  </si>
  <si>
    <t>Spp2</t>
  </si>
  <si>
    <t>Pct2</t>
  </si>
  <si>
    <t>Spp3</t>
  </si>
  <si>
    <t>Pct3</t>
  </si>
  <si>
    <t>Spp4</t>
  </si>
  <si>
    <t>Pct4</t>
  </si>
  <si>
    <t>Spp5</t>
  </si>
  <si>
    <t>Pct5</t>
  </si>
  <si>
    <t>PLI</t>
  </si>
  <si>
    <t>SX</t>
  </si>
  <si>
    <t>BL</t>
  </si>
  <si>
    <t>FDI</t>
  </si>
  <si>
    <t>CWI</t>
  </si>
  <si>
    <t>AE</t>
  </si>
  <si>
    <t>HWI</t>
  </si>
  <si>
    <t>SitePrep$</t>
  </si>
  <si>
    <t>Planting$</t>
  </si>
  <si>
    <t>Brushing$</t>
  </si>
  <si>
    <t>Spacing$</t>
  </si>
  <si>
    <t>StandTreatment$</t>
  </si>
  <si>
    <t>Surveys$</t>
  </si>
  <si>
    <t>FillPlant$</t>
  </si>
  <si>
    <t>Est. Cost</t>
  </si>
  <si>
    <t>MoFR$</t>
  </si>
  <si>
    <t>ExistingRegime%</t>
  </si>
  <si>
    <t>ProposedRegime%</t>
  </si>
  <si>
    <t>GW1</t>
  </si>
  <si>
    <t>GW2</t>
  </si>
  <si>
    <t>GW3</t>
  </si>
  <si>
    <t>PCTdensity</t>
  </si>
  <si>
    <t>KEY</t>
  </si>
  <si>
    <t>S</t>
  </si>
  <si>
    <t>RD</t>
  </si>
  <si>
    <t>FertAge</t>
  </si>
  <si>
    <t>Surrogate</t>
  </si>
  <si>
    <t>ZRepressedPine</t>
  </si>
  <si>
    <t>ESSFxv2</t>
  </si>
  <si>
    <t>Type</t>
  </si>
  <si>
    <t>LU</t>
  </si>
  <si>
    <t>InvSI</t>
  </si>
  <si>
    <t>AugSIwPEM</t>
  </si>
  <si>
    <t>Alexis</t>
  </si>
  <si>
    <t>CC</t>
  </si>
  <si>
    <t>Sel</t>
  </si>
  <si>
    <t>Alkali</t>
  </si>
  <si>
    <t>Alplands</t>
  </si>
  <si>
    <t>Anaham</t>
  </si>
  <si>
    <t>Atnarko</t>
  </si>
  <si>
    <t>Bambrick</t>
  </si>
  <si>
    <t>BeaverValley</t>
  </si>
  <si>
    <t>BeeceCreek</t>
  </si>
  <si>
    <t>Beeftrail</t>
  </si>
  <si>
    <t>BidwellLava</t>
  </si>
  <si>
    <t>BigCreek</t>
  </si>
  <si>
    <t>BigLake</t>
  </si>
  <si>
    <t>BigStick</t>
  </si>
  <si>
    <t>BlackCreek</t>
  </si>
  <si>
    <t>Brittany</t>
  </si>
  <si>
    <t>CaribooLake</t>
  </si>
  <si>
    <t>CheshiStikelan</t>
  </si>
  <si>
    <t>Chilanko</t>
  </si>
  <si>
    <t>Chimney</t>
  </si>
  <si>
    <t>ChristensonCreek</t>
  </si>
  <si>
    <t>Churn</t>
  </si>
  <si>
    <t>Clearwater</t>
  </si>
  <si>
    <t>Clisbako</t>
  </si>
  <si>
    <t>Clusko</t>
  </si>
  <si>
    <t>Colwell</t>
  </si>
  <si>
    <t>Corkscrew</t>
  </si>
  <si>
    <t>CrazyCreek</t>
  </si>
  <si>
    <t>Dash</t>
  </si>
  <si>
    <t>DogCreek</t>
  </si>
  <si>
    <t>DoranCreek</t>
  </si>
  <si>
    <t>Downton</t>
  </si>
  <si>
    <t>EastArm</t>
  </si>
  <si>
    <t>Eastside</t>
  </si>
  <si>
    <t>Farwell</t>
  </si>
  <si>
    <t>Gaspard</t>
  </si>
  <si>
    <t>GunnValley</t>
  </si>
  <si>
    <t>Haines</t>
  </si>
  <si>
    <t>HawksCreek</t>
  </si>
  <si>
    <t>Hickson</t>
  </si>
  <si>
    <t>Holtry</t>
  </si>
  <si>
    <t>Horsefly</t>
  </si>
  <si>
    <t>Hotnarko</t>
  </si>
  <si>
    <t>Klinaklini</t>
  </si>
  <si>
    <t>KosterLoneCabin</t>
  </si>
  <si>
    <t>Likely</t>
  </si>
  <si>
    <t>LittleRiver</t>
  </si>
  <si>
    <t>LordRiver</t>
  </si>
  <si>
    <t>LowerCariboo</t>
  </si>
  <si>
    <t>Mackin</t>
  </si>
  <si>
    <t>McKay</t>
  </si>
  <si>
    <t>McKinley</t>
  </si>
  <si>
    <t>McKusky</t>
  </si>
  <si>
    <t>McLinchy</t>
  </si>
  <si>
    <t>Meldrum</t>
  </si>
  <si>
    <t>MiddleLake</t>
  </si>
  <si>
    <t>Minton</t>
  </si>
  <si>
    <t>MitchellLake</t>
  </si>
  <si>
    <t>Moffat</t>
  </si>
  <si>
    <t>Nadila</t>
  </si>
  <si>
    <t>Nazko</t>
  </si>
  <si>
    <t>Nemiah</t>
  </si>
  <si>
    <t>Nimpo</t>
  </si>
  <si>
    <t>Nostetuko</t>
  </si>
  <si>
    <t>NudeCreek</t>
  </si>
  <si>
    <t>NuntziElkin</t>
  </si>
  <si>
    <t>Ottarasko</t>
  </si>
  <si>
    <t>PalmerJorgenson</t>
  </si>
  <si>
    <t>Penfold</t>
  </si>
  <si>
    <t>Polley</t>
  </si>
  <si>
    <t>PunkyMoore</t>
  </si>
  <si>
    <t>Puntzi</t>
  </si>
  <si>
    <t>Pyper</t>
  </si>
  <si>
    <t>Riske</t>
  </si>
  <si>
    <t>Sisters</t>
  </si>
  <si>
    <t>Siwash</t>
  </si>
  <si>
    <t>Taseko</t>
  </si>
  <si>
    <t>TatlaLittleEagle</t>
  </si>
  <si>
    <t>Tautri</t>
  </si>
  <si>
    <t>Tchaikazan</t>
  </si>
  <si>
    <t>Telegraph</t>
  </si>
  <si>
    <t>TeteAngela</t>
  </si>
  <si>
    <t>Tiedemann</t>
  </si>
  <si>
    <t>Tusulko</t>
  </si>
  <si>
    <t>Twan</t>
  </si>
  <si>
    <t>UpperBigCreek</t>
  </si>
  <si>
    <t>UpperChurn</t>
  </si>
  <si>
    <t>UpperDean</t>
  </si>
  <si>
    <t>UpperTatlayoko</t>
  </si>
  <si>
    <t>WaskoLynx</t>
  </si>
  <si>
    <t>Westbranch</t>
  </si>
  <si>
    <t>Westside</t>
  </si>
  <si>
    <t>WilliamsLake</t>
  </si>
  <si>
    <t>BLOCK</t>
  </si>
  <si>
    <t>BLK_A</t>
  </si>
  <si>
    <t>BLK_B</t>
  </si>
  <si>
    <t>BLK_C</t>
  </si>
  <si>
    <t>BLK_D</t>
  </si>
  <si>
    <t>BLK_E</t>
  </si>
  <si>
    <t>BLK_F</t>
  </si>
  <si>
    <t>BLK_G</t>
  </si>
  <si>
    <t>BLK_H</t>
  </si>
  <si>
    <t>Regulation%</t>
  </si>
  <si>
    <t>SPH</t>
  </si>
  <si>
    <t>Util</t>
  </si>
  <si>
    <t>OAF1</t>
  </si>
  <si>
    <t>OAF2</t>
  </si>
  <si>
    <t>FFEP</t>
  </si>
  <si>
    <t>ThinHt</t>
  </si>
  <si>
    <t>Key</t>
  </si>
  <si>
    <t>Regime</t>
  </si>
  <si>
    <t>Model</t>
  </si>
  <si>
    <t>y</t>
  </si>
  <si>
    <t>RegenKey</t>
  </si>
  <si>
    <t>ModelledExistingSilvRegime</t>
  </si>
  <si>
    <t>n</t>
  </si>
  <si>
    <t>LetterBlk</t>
  </si>
  <si>
    <t>Label</t>
  </si>
  <si>
    <t>Treatment</t>
  </si>
  <si>
    <t>Treatmt</t>
  </si>
  <si>
    <t>Species</t>
  </si>
  <si>
    <t>RegenMethod</t>
  </si>
  <si>
    <t>Density</t>
  </si>
  <si>
    <t>All</t>
  </si>
  <si>
    <t>Other</t>
  </si>
  <si>
    <t>TipsyTSS</t>
  </si>
  <si>
    <t>MinimumSI</t>
  </si>
  <si>
    <t xml:space="preserve">Label </t>
  </si>
  <si>
    <t>AU</t>
  </si>
  <si>
    <t>Age</t>
  </si>
  <si>
    <t>MerchVol</t>
  </si>
  <si>
    <t>TopHt</t>
  </si>
  <si>
    <t>VolPerTree</t>
  </si>
  <si>
    <t>Lumber/m3</t>
  </si>
  <si>
    <t>MAI</t>
  </si>
  <si>
    <t>Prime250Vol</t>
  </si>
  <si>
    <t>Prime250dbh</t>
  </si>
  <si>
    <t>GAMsKey</t>
  </si>
  <si>
    <t>ESSFxv1.CC.BidwellLava.A.NoMgmt.N</t>
  </si>
  <si>
    <t>IDFdk4.CC.BidwellLava.A.NoMgmt.N</t>
  </si>
  <si>
    <t>IDFdk4.CC.BidwellLava.B.NoMgmt.N</t>
  </si>
  <si>
    <t>IDFdk4.CC.BidwellLava.D.NoMgmt.N</t>
  </si>
  <si>
    <t>IDFdk4.Sel.BidwellLava.A.NoMgmt.N</t>
  </si>
  <si>
    <t>IDFdk4.Sel.BidwellLava.B.NoMgmt.N</t>
  </si>
  <si>
    <t>IDFdw.CC.BidwellLava.A.NoMgmt.N</t>
  </si>
  <si>
    <t>MSxv.CC.BidwellLava.A.NoMgmt.N</t>
  </si>
  <si>
    <t>MSxv.CC.BidwellLava.B.NoMgmt.N</t>
  </si>
  <si>
    <t>MSxv.CC.BidwellLava.C.NoMgmt.N</t>
  </si>
  <si>
    <t>SBPSxc.CC.BidwellLava.A.NoMgmt.N</t>
  </si>
  <si>
    <t>SBPSxc.CC.BidwellLava.B.NoMgmt.N</t>
  </si>
  <si>
    <t>SBPSxc.CC.BidwellLava.C.NoMgmt.N</t>
  </si>
  <si>
    <t>SBPSxc.CC.BidwellLava.D.NoMgmt.N</t>
  </si>
  <si>
    <t>ZRepressedPine.CC.BidwellLava.A.NoMgmt.N</t>
  </si>
  <si>
    <t>ZRepressedPine.CC.BidwellLava.B.NoMgmt.N</t>
  </si>
  <si>
    <t>ZRepressedPine.CC.BidwellLava.C.NoMgmt.N</t>
  </si>
  <si>
    <t>ESSFwc3.CC.BlackCreek.C.NoMgmt.N</t>
  </si>
  <si>
    <t>ESSFwc3.CC.BlackCreek.D.NoMgmt.N</t>
  </si>
  <si>
    <t>ESSFwc3.CC.BlackCreek.E.NoMgmt.N</t>
  </si>
  <si>
    <t>ESSFwk1.CC.BlackCreek.B.NoMgmt.N</t>
  </si>
  <si>
    <t>ESSFwk1.CC.BlackCreek.C.NoMgmt.N</t>
  </si>
  <si>
    <t>ESSFwk1.CC.BlackCreek.D.NoMgmt.N</t>
  </si>
  <si>
    <t>ESSFwk1.CC.BlackCreek.E.NoMgmt.N</t>
  </si>
  <si>
    <t>ICHmk3.CC.BlackCreek.C.NoMgmt.N</t>
  </si>
  <si>
    <t>ICHmk3.CC.BlackCreek.D.NoMgmt.N</t>
  </si>
  <si>
    <t>ICHmk3.CC.BlackCreek.E.NoMgmt.N</t>
  </si>
  <si>
    <t>ICHwk2.CC.BlackCreek.E.NoMgmt.N</t>
  </si>
  <si>
    <t>SBPSmk.CC.BlackCreek.B.NoMgmt.N</t>
  </si>
  <si>
    <t>SBSdw1.CC.BlackCreek.A.NoMgmt.N</t>
  </si>
  <si>
    <t>SBSdw1.CC.BlackCreek.B.NoMgmt.N</t>
  </si>
  <si>
    <t>SBSdw1.CC.BlackCreek.C.NoMgmt.N</t>
  </si>
  <si>
    <t>SBSdw1.CC.BlackCreek.D.NoMgmt.N</t>
  </si>
  <si>
    <t>SBSdw1.CC.BlackCreek.E.NoMgmt.N</t>
  </si>
  <si>
    <t>SBSdw1.Sel.BlackCreek.A.NoMgmt.N</t>
  </si>
  <si>
    <t>SBSdw1.Sel.BlackCreek.C.NoMgmt.N</t>
  </si>
  <si>
    <t>SBSdw1.Sel.BlackCreek.D.NoMgmt.N</t>
  </si>
  <si>
    <t>SBSmc1.CC.BlackCreek.A.NoMgmt.N</t>
  </si>
  <si>
    <t>SBSmc1.CC.BlackCreek.B.NoMgmt.N</t>
  </si>
  <si>
    <t>IDFdk3.CC.Chimney.C.NoMgmt.N</t>
  </si>
  <si>
    <t>IDFdk3.CC.Chimney.E.NoMgmt.N</t>
  </si>
  <si>
    <t>IDFdk3.Sel.Chimney.A.NoMgmt.N</t>
  </si>
  <si>
    <t>IDFdk3.Sel.Chimney.B.NoMgmt.N</t>
  </si>
  <si>
    <t>IDFdk3.Sel.Chimney.C.NoMgmt.N</t>
  </si>
  <si>
    <t>IDFdk3.Sel.Chimney.D.NoMgmt.N</t>
  </si>
  <si>
    <t>IDFdk3.Sel.Chimney.E.NoMgmt.N</t>
  </si>
  <si>
    <t>IDFxm.Sel.Chimney.A.NoMgmt.N</t>
  </si>
  <si>
    <t>IDFxm.Sel.Chimney.B.NoMgmt.N</t>
  </si>
  <si>
    <t>ESSFxv1.CC.BidwellLava.A.Reg.N</t>
  </si>
  <si>
    <t>ESSFxv1.CC.BidwellLava.A.Reg.P</t>
  </si>
  <si>
    <t>IDFdk4.CC.BidwellLava.A.Reg.N</t>
  </si>
  <si>
    <t>IDFdk4.CC.BidwellLava.A.Reg.P</t>
  </si>
  <si>
    <t>IDFdk4.CC.BidwellLava.B.Reg.N</t>
  </si>
  <si>
    <t>IDFdk4.CC.BidwellLava.B.Reg.P</t>
  </si>
  <si>
    <t>IDFdk4.CC.BidwellLava.D.Reg.N</t>
  </si>
  <si>
    <t>IDFdk4.CC.BidwellLava.D.Reg.P</t>
  </si>
  <si>
    <t>IDFdk4.Sel.BidwellLava.A.Reg.S</t>
  </si>
  <si>
    <t>IDFdk4.Sel.BidwellLava.B.Reg.S</t>
  </si>
  <si>
    <t>IDFdw.CC.BidwellLava.A.Reg.N</t>
  </si>
  <si>
    <t>IDFdw.CC.BidwellLava.A.Reg.P</t>
  </si>
  <si>
    <t>MSxv.CC.BidwellLava.A.Reg.N</t>
  </si>
  <si>
    <t>MSxv.CC.BidwellLava.A.Reg.P</t>
  </si>
  <si>
    <t>MSxv.CC.BidwellLava.B.Reg.N</t>
  </si>
  <si>
    <t>MSxv.CC.BidwellLava.B.Reg.P</t>
  </si>
  <si>
    <t>MSxv.CC.BidwellLava.C.Reg.N</t>
  </si>
  <si>
    <t>MSxv.CC.BidwellLava.C.Reg.P</t>
  </si>
  <si>
    <t>SBPSxc.CC.BidwellLava.A.Reg.N</t>
  </si>
  <si>
    <t>SBPSxc.CC.BidwellLava.A.Reg.P</t>
  </si>
  <si>
    <t>SBPSxc.CC.BidwellLava.B.Reg.N</t>
  </si>
  <si>
    <t>SBPSxc.CC.BidwellLava.B.Reg.P</t>
  </si>
  <si>
    <t>SBPSxc.CC.BidwellLava.C.Reg.N</t>
  </si>
  <si>
    <t>SBPSxc.CC.BidwellLava.C.Reg.P</t>
  </si>
  <si>
    <t>SBPSxc.CC.BidwellLava.D.Reg.N</t>
  </si>
  <si>
    <t>SBPSxc.CC.BidwellLava.D.Reg.P</t>
  </si>
  <si>
    <t>ESSFwc3.CC.BlackCreek.C.Reg.P</t>
  </si>
  <si>
    <t>ESSFwc3.CC.BlackCreek.D.Reg.P</t>
  </si>
  <si>
    <t>ESSFwc3.CC.BlackCreek.E.Reg.P</t>
  </si>
  <si>
    <t>ESSFwk1.CC.BlackCreek.B.Reg.P</t>
  </si>
  <si>
    <t>ESSFwk1.CC.BlackCreek.C.Reg.P</t>
  </si>
  <si>
    <t>ESSFwk1.CC.BlackCreek.D.Reg.P</t>
  </si>
  <si>
    <t>ESSFwk1.CC.BlackCreek.E.Reg.P</t>
  </si>
  <si>
    <t>ICHmk3.CC.BlackCreek.C.Reg.N</t>
  </si>
  <si>
    <t>ICHmk3.CC.BlackCreek.C.Reg.P</t>
  </si>
  <si>
    <t>ICHmk3.CC.BlackCreek.D.Reg.N</t>
  </si>
  <si>
    <t>ICHmk3.CC.BlackCreek.D.Reg.P</t>
  </si>
  <si>
    <t>ICHmk3.CC.BlackCreek.E.Reg.N</t>
  </si>
  <si>
    <t>ICHmk3.CC.BlackCreek.E.Reg.P</t>
  </si>
  <si>
    <t>ICHwk2.CC.BlackCreek.E.Reg.P</t>
  </si>
  <si>
    <t>SBPSmk.CC.BlackCreek.B.Reg.N</t>
  </si>
  <si>
    <t>SBPSmk.CC.BlackCreek.B.Reg.P</t>
  </si>
  <si>
    <t>SBSdw1.CC.BlackCreek.A.Reg.N</t>
  </si>
  <si>
    <t>SBSdw1.CC.BlackCreek.A.Reg.P</t>
  </si>
  <si>
    <t>SBSdw1.CC.BlackCreek.B.Reg.N</t>
  </si>
  <si>
    <t>SBSdw1.CC.BlackCreek.B.Reg.P</t>
  </si>
  <si>
    <t>SBSdw1.CC.BlackCreek.C.Reg.N</t>
  </si>
  <si>
    <t>SBSdw1.CC.BlackCreek.C.Reg.P</t>
  </si>
  <si>
    <t>SBSdw1.CC.BlackCreek.D.Reg.N</t>
  </si>
  <si>
    <t>SBSdw1.CC.BlackCreek.D.Reg.P</t>
  </si>
  <si>
    <t>SBSdw1.CC.BlackCreek.E.Reg.N</t>
  </si>
  <si>
    <t>SBSdw1.CC.BlackCreek.E.Reg.P</t>
  </si>
  <si>
    <t>SBSdw1.Sel.BlackCreek.A.Reg.S</t>
  </si>
  <si>
    <t>SBSdw1.Sel.BlackCreek.C.Reg.S</t>
  </si>
  <si>
    <t>SBSdw1.Sel.BlackCreek.D.Reg.S</t>
  </si>
  <si>
    <t>SBSmc1.CC.BlackCreek.A.Reg.P</t>
  </si>
  <si>
    <t>SBSmc1.CC.BlackCreek.B.Reg.P</t>
  </si>
  <si>
    <t>IDFdk3.CC.Chimney.C.Reg.N</t>
  </si>
  <si>
    <t>IDFdk3.CC.Chimney.C.Reg.P</t>
  </si>
  <si>
    <t>IDFdk3.CC.Chimney.E.Reg.N</t>
  </si>
  <si>
    <t>IDFdk3.CC.Chimney.E.Reg.P</t>
  </si>
  <si>
    <t>IDFdk3.Sel.Chimney.A.Reg.S</t>
  </si>
  <si>
    <t>IDFdk3.Sel.Chimney.B.Reg.S</t>
  </si>
  <si>
    <t>IDFdk3.Sel.Chimney.C.Reg.S</t>
  </si>
  <si>
    <t>IDFdk3.Sel.Chimney.D.Reg.S</t>
  </si>
  <si>
    <t>IDFdk3.Sel.Chimney.E.Reg.S</t>
  </si>
  <si>
    <t>IDFxm.Sel.Chimney.A.Reg.S</t>
  </si>
  <si>
    <t>IDFxm.Sel.Chimney.B.Reg.S</t>
  </si>
  <si>
    <t>ESSFxv1.CC.BidwellLava.A.FFEP.N</t>
  </si>
  <si>
    <t>IDFdk4.CC.BidwellLava.A.FFEP.N</t>
  </si>
  <si>
    <t>IDFdk4.CC.BidwellLava.B.FFEP.N</t>
  </si>
  <si>
    <t>IDFdk4.CC.BidwellLava.D.FFEP.N</t>
  </si>
  <si>
    <t>IDFdk4.Sel.BidwellLava.A.FFEP.S</t>
  </si>
  <si>
    <t>IDFdk4.Sel.BidwellLava.B.FFEP.S</t>
  </si>
  <si>
    <t>IDFdw.CC.BidwellLava.A.FFEP.N</t>
  </si>
  <si>
    <t>MSxv.CC.BidwellLava.A.FFEP.N</t>
  </si>
  <si>
    <t>MSxv.CC.BidwellLava.B.FFEP.N</t>
  </si>
  <si>
    <t>MSxv.CC.BidwellLava.C.FFEP.N</t>
  </si>
  <si>
    <t>SBPSxc.CC.BidwellLava.A.FFEP.N</t>
  </si>
  <si>
    <t>SBPSxc.CC.BidwellLava.B.FFEP.N</t>
  </si>
  <si>
    <t>SBPSxc.CC.BidwellLava.C.FFEP.N</t>
  </si>
  <si>
    <t>SBPSxc.CC.BidwellLava.D.FFEP.N</t>
  </si>
  <si>
    <t>ESSFwc3.CC.BlackCreek.C.FFEP.P</t>
  </si>
  <si>
    <t>ESSFwc3.CC.BlackCreek.D.FFEP.P</t>
  </si>
  <si>
    <t>ESSFwc3.CC.BlackCreek.E.FFEP.P</t>
  </si>
  <si>
    <t>ESSFwk1.CC.BlackCreek.B.FFEP.P</t>
  </si>
  <si>
    <t>ESSFwk1.CC.BlackCreek.C.FFEP.P</t>
  </si>
  <si>
    <t>ESSFwk1.CC.BlackCreek.D.FFEP.P</t>
  </si>
  <si>
    <t>ESSFwk1.CC.BlackCreek.E.FFEP.P</t>
  </si>
  <si>
    <t>ICHmk3.CC.BlackCreek.C.FFEP.P</t>
  </si>
  <si>
    <t>ICHmk3.CC.BlackCreek.D.FFEP.P</t>
  </si>
  <si>
    <t>ICHmk3.CC.BlackCreek.E.FFEP.P</t>
  </si>
  <si>
    <t>ICHwk2.CC.BlackCreek.E.FFEP.P</t>
  </si>
  <si>
    <t>SBPSmk.CC.BlackCreek.B.FFEP.P</t>
  </si>
  <si>
    <t>SBSdw1.CC.BlackCreek.A.FFEP.P</t>
  </si>
  <si>
    <t>SBSdw1.CC.BlackCreek.B.FFEP.P</t>
  </si>
  <si>
    <t>SBSdw1.CC.BlackCreek.C.FFEP.P</t>
  </si>
  <si>
    <t>SBSdw1.CC.BlackCreek.D.FFEP.P</t>
  </si>
  <si>
    <t>SBSdw1.CC.BlackCreek.E.FFEP.P</t>
  </si>
  <si>
    <t>SBSdw1.Sel.BlackCreek.A.FFEP.S</t>
  </si>
  <si>
    <t>SBSdw1.Sel.BlackCreek.C.FFEP.S</t>
  </si>
  <si>
    <t>SBSdw1.Sel.BlackCreek.D.FFEP.S</t>
  </si>
  <si>
    <t>SBSmc1.CC.BlackCreek.A.FFEP.P</t>
  </si>
  <si>
    <t>SBSmc1.CC.BlackCreek.B.FFEP.P</t>
  </si>
  <si>
    <t>IDFdk3.CC.Chimney.C.FFEP.N</t>
  </si>
  <si>
    <t>IDFdk3.CC.Chimney.E.FFEP.N</t>
  </si>
  <si>
    <t>IDFdk3.Sel.Chimney.A.FFEP.S</t>
  </si>
  <si>
    <t>IDFdk3.Sel.Chimney.B.FFEP.S</t>
  </si>
  <si>
    <t>IDFdk3.Sel.Chimney.C.FFEP.S</t>
  </si>
  <si>
    <t>IDFdk3.Sel.Chimney.D.FFEP.S</t>
  </si>
  <si>
    <t>IDFdk3.Sel.Chimney.E.FFEP.S</t>
  </si>
  <si>
    <t>IDFxm.Sel.Chimney.A.FFEP.S</t>
  </si>
  <si>
    <t>IDFxm.Sel.Chimney.B.FFEP.S</t>
  </si>
  <si>
    <t>ThFert</t>
  </si>
  <si>
    <t>Treat</t>
  </si>
  <si>
    <t>ZRepressedPine.CC.BidwellLava.A.FFEP.ThFert</t>
  </si>
  <si>
    <t>ZRepressedPine.CC.BidwellLava.B.FFEP.ThFert</t>
  </si>
  <si>
    <t>ZRepressedPine.CC.BidwellLava.C.FFEP.ThFert</t>
  </si>
  <si>
    <t>ESSFwc3.CC.Horsefly.B.NoMgmt.N</t>
  </si>
  <si>
    <t>ESSFwc3.CC.Horsefly.D.NoMgmt.N</t>
  </si>
  <si>
    <t>ESSFwc3.CC.Horsefly.E.NoMgmt.N</t>
  </si>
  <si>
    <t>ESSFwc3.CC.Horsefly.F.NoMgmt.N</t>
  </si>
  <si>
    <t>ESSFwk1.CC.Horsefly.B.NoMgmt.N</t>
  </si>
  <si>
    <t>ESSFwk1.CC.Horsefly.D.NoMgmt.N</t>
  </si>
  <si>
    <t>ESSFwk1.CC.Horsefly.E.NoMgmt.N</t>
  </si>
  <si>
    <t>ESSFwk1.CC.Horsefly.F.NoMgmt.N</t>
  </si>
  <si>
    <t>ICHmk3.CC.Horsefly.A.NoMgmt.N</t>
  </si>
  <si>
    <t>ICHmk3.CC.Horsefly.B.NoMgmt.N</t>
  </si>
  <si>
    <t>ICHmk3.CC.Horsefly.C.NoMgmt.N</t>
  </si>
  <si>
    <t>ICHmk3.CC.Horsefly.D.NoMgmt.N</t>
  </si>
  <si>
    <t>ICHwk2.CC.Horsefly.A.NoMgmt.N</t>
  </si>
  <si>
    <t>ICHwk2.CC.Horsefly.B.NoMgmt.N</t>
  </si>
  <si>
    <t>ICHwk2.CC.Horsefly.C.NoMgmt.N</t>
  </si>
  <si>
    <t>ICHwk2.CC.Horsefly.D.NoMgmt.N</t>
  </si>
  <si>
    <t>ICHwk2.CC.Horsefly.E.NoMgmt.N</t>
  </si>
  <si>
    <t>ICHwk2.CC.Horsefly.F.NoMgmt.N</t>
  </si>
  <si>
    <t>SBSdw1.CC.Horsefly.A.NoMgmt.N</t>
  </si>
  <si>
    <t>SBSdw1.CC.Horsefly.B.NoMgmt.N</t>
  </si>
  <si>
    <t>SBSdw1.CC.Horsefly.C.NoMgmt.N</t>
  </si>
  <si>
    <t>SBSdw1.Sel.Horsefly.B.NoMgmt.N</t>
  </si>
  <si>
    <t>SBSdw1.Sel.Horsefly.C.NoMgmt.N</t>
  </si>
  <si>
    <t>IDFdk4.CC.Minton.A.NoMgmt.N</t>
  </si>
  <si>
    <t>IDFdk4.CC.Minton.B.NoMgmt.N</t>
  </si>
  <si>
    <t>IDFdk4.CC.Minton.D.NoMgmt.N</t>
  </si>
  <si>
    <t>IDFdk4.Sel.Minton.A.NoMgmt.N</t>
  </si>
  <si>
    <t>IDFdk4.Sel.Minton.B.NoMgmt.N</t>
  </si>
  <si>
    <t>IDFdk4.Sel.Minton.D.NoMgmt.N</t>
  </si>
  <si>
    <t>IDFxm.CC.Minton.D.NoMgmt.N</t>
  </si>
  <si>
    <t>IDFxm.Sel.Minton.B.NoMgmt.N</t>
  </si>
  <si>
    <t>IDFxm.Sel.Minton.C.NoMgmt.N</t>
  </si>
  <si>
    <t>IDFxm.Sel.Minton.D.NoMgmt.N</t>
  </si>
  <si>
    <t>SBPSxc.CC.Minton.A.NoMgmt.N</t>
  </si>
  <si>
    <t>SBPSxc.CC.Minton.B.NoMgmt.N</t>
  </si>
  <si>
    <t>IDFdk4.CC.Pyper.A.NoMgmt.N</t>
  </si>
  <si>
    <t>IDFdk4.CC.Pyper.B.NoMgmt.N</t>
  </si>
  <si>
    <t>IDFdk4.CC.Pyper.C.NoMgmt.N</t>
  </si>
  <si>
    <t>IDFdk4.CC.Pyper.D.NoMgmt.N</t>
  </si>
  <si>
    <t>IDFdk4.CC.Pyper.E.NoMgmt.N</t>
  </si>
  <si>
    <t>IDFdk4.CC.Pyper.F.NoMgmt.N</t>
  </si>
  <si>
    <t>IDFdk4.Sel.Pyper.B.NoMgmt.N</t>
  </si>
  <si>
    <t>IDFdk4.Sel.Pyper.D.NoMgmt.N</t>
  </si>
  <si>
    <t>IDFdk4.Sel.Pyper.E.NoMgmt.N</t>
  </si>
  <si>
    <t>IDFdk4.Sel.Pyper.F.NoMgmt.N</t>
  </si>
  <si>
    <t>IDFxm.CC.Pyper.B.NoMgmt.N</t>
  </si>
  <si>
    <t>IDFxm.CC.Pyper.D.NoMgmt.N</t>
  </si>
  <si>
    <t>IDFxm.Sel.Pyper.B.NoMgmt.N</t>
  </si>
  <si>
    <t>SBPSxc.CC.Pyper.A.NoMgmt.N</t>
  </si>
  <si>
    <t>SBPSxc.CC.Pyper.B.NoMgmt.N</t>
  </si>
  <si>
    <t>SBPSxc.CC.Pyper.C.NoMgmt.N</t>
  </si>
  <si>
    <t>SBPSxc.CC.Pyper.D.NoMgmt.N</t>
  </si>
  <si>
    <t>SBPSxc.CC.Pyper.E.NoMgmt.N</t>
  </si>
  <si>
    <t>SBPSxc.CC.Pyper.F.NoMgmt.N</t>
  </si>
  <si>
    <t>ZRepressedPine.CC.Pyper.C.NoMgmt.N</t>
  </si>
  <si>
    <t>ZRepressedPine.CC.Pyper.F.NoMgmt.N</t>
  </si>
  <si>
    <t>ESSFwc3.CC.Horsefly.B.Reg.P</t>
  </si>
  <si>
    <t>ESSFwc3.CC.Horsefly.D.Reg.P</t>
  </si>
  <si>
    <t>ESSFwc3.CC.Horsefly.E.Reg.P</t>
  </si>
  <si>
    <t>ESSFwc3.CC.Horsefly.F.Reg.P</t>
  </si>
  <si>
    <t>ESSFwk1.CC.Horsefly.B.Reg.P</t>
  </si>
  <si>
    <t>ESSFwk1.CC.Horsefly.D.Reg.P</t>
  </si>
  <si>
    <t>ESSFwk1.CC.Horsefly.E.Reg.P</t>
  </si>
  <si>
    <t>ESSFwk1.CC.Horsefly.F.Reg.P</t>
  </si>
  <si>
    <t>ICHmk3.CC.Horsefly.A.Reg.N</t>
  </si>
  <si>
    <t>ICHmk3.CC.Horsefly.A.Reg.P</t>
  </si>
  <si>
    <t>ICHmk3.CC.Horsefly.B.Reg.N</t>
  </si>
  <si>
    <t>ICHmk3.CC.Horsefly.B.Reg.P</t>
  </si>
  <si>
    <t>ICHmk3.CC.Horsefly.C.Reg.N</t>
  </si>
  <si>
    <t>ICHmk3.CC.Horsefly.C.Reg.P</t>
  </si>
  <si>
    <t>ICHmk3.CC.Horsefly.D.Reg.N</t>
  </si>
  <si>
    <t>ICHmk3.CC.Horsefly.D.Reg.P</t>
  </si>
  <si>
    <t>ICHwk2.CC.Horsefly.A.Reg.P</t>
  </si>
  <si>
    <t>ICHwk2.CC.Horsefly.B.Reg.P</t>
  </si>
  <si>
    <t>ICHwk2.CC.Horsefly.C.Reg.P</t>
  </si>
  <si>
    <t>ICHwk2.CC.Horsefly.D.Reg.P</t>
  </si>
  <si>
    <t>ICHwk2.CC.Horsefly.E.Reg.P</t>
  </si>
  <si>
    <t>ICHwk2.CC.Horsefly.F.Reg.P</t>
  </si>
  <si>
    <t>SBSdw1.CC.Horsefly.A.Reg.N</t>
  </si>
  <si>
    <t>SBSdw1.CC.Horsefly.A.Reg.P</t>
  </si>
  <si>
    <t>SBSdw1.CC.Horsefly.B.Reg.N</t>
  </si>
  <si>
    <t>SBSdw1.CC.Horsefly.B.Reg.P</t>
  </si>
  <si>
    <t>SBSdw1.CC.Horsefly.C.Reg.N</t>
  </si>
  <si>
    <t>SBSdw1.CC.Horsefly.C.Reg.P</t>
  </si>
  <si>
    <t>SBSdw1.Sel.Horsefly.B.Reg.S</t>
  </si>
  <si>
    <t>SBSdw1.Sel.Horsefly.C.Reg.S</t>
  </si>
  <si>
    <t>IDFdk4.CC.Minton.A.Reg.N</t>
  </si>
  <si>
    <t>IDFdk4.CC.Minton.A.Reg.P</t>
  </si>
  <si>
    <t>IDFdk4.CC.Minton.B.Reg.N</t>
  </si>
  <si>
    <t>IDFdk4.CC.Minton.B.Reg.P</t>
  </si>
  <si>
    <t>IDFdk4.CC.Minton.D.Reg.N</t>
  </si>
  <si>
    <t>IDFdk4.CC.Minton.D.Reg.P</t>
  </si>
  <si>
    <t>IDFdk4.Sel.Minton.A.Reg.S</t>
  </si>
  <si>
    <t>IDFdk4.Sel.Minton.B.Reg.S</t>
  </si>
  <si>
    <t>IDFdk4.Sel.Minton.D.Reg.S</t>
  </si>
  <si>
    <t>IDFxm.CC.Minton.D.Reg.N</t>
  </si>
  <si>
    <t>IDFxm.CC.Minton.D.Reg.P</t>
  </si>
  <si>
    <t>IDFxm.Sel.Minton.B.Reg.S</t>
  </si>
  <si>
    <t>IDFxm.Sel.Minton.C.Reg.S</t>
  </si>
  <si>
    <t>IDFxm.Sel.Minton.D.Reg.S</t>
  </si>
  <si>
    <t>SBPSxc.CC.Minton.A.Reg.N</t>
  </si>
  <si>
    <t>SBPSxc.CC.Minton.A.Reg.P</t>
  </si>
  <si>
    <t>SBPSxc.CC.Minton.B.Reg.N</t>
  </si>
  <si>
    <t>SBPSxc.CC.Minton.B.Reg.P</t>
  </si>
  <si>
    <t>IDFdk4.CC.Pyper.A.Reg.N</t>
  </si>
  <si>
    <t>IDFdk4.CC.Pyper.A.Reg.P</t>
  </si>
  <si>
    <t>IDFdk4.CC.Pyper.B.Reg.N</t>
  </si>
  <si>
    <t>IDFdk4.CC.Pyper.B.Reg.P</t>
  </si>
  <si>
    <t>IDFdk4.CC.Pyper.C.Reg.N</t>
  </si>
  <si>
    <t>IDFdk4.CC.Pyper.C.Reg.P</t>
  </si>
  <si>
    <t>IDFdk4.CC.Pyper.D.Reg.N</t>
  </si>
  <si>
    <t>IDFdk4.CC.Pyper.D.Reg.P</t>
  </si>
  <si>
    <t>IDFdk4.CC.Pyper.E.Reg.N</t>
  </si>
  <si>
    <t>IDFdk4.CC.Pyper.E.Reg.P</t>
  </si>
  <si>
    <t>IDFdk4.CC.Pyper.F.Reg.N</t>
  </si>
  <si>
    <t>IDFdk4.CC.Pyper.F.Reg.P</t>
  </si>
  <si>
    <t>IDFdk4.Sel.Pyper.B.Reg.S</t>
  </si>
  <si>
    <t>IDFdk4.Sel.Pyper.D.Reg.S</t>
  </si>
  <si>
    <t>IDFdk4.Sel.Pyper.E.Reg.S</t>
  </si>
  <si>
    <t>IDFdk4.Sel.Pyper.F.Reg.S</t>
  </si>
  <si>
    <t>IDFxm.CC.Pyper.B.Reg.N</t>
  </si>
  <si>
    <t>IDFxm.CC.Pyper.B.Reg.P</t>
  </si>
  <si>
    <t>IDFxm.CC.Pyper.D.Reg.N</t>
  </si>
  <si>
    <t>IDFxm.CC.Pyper.D.Reg.P</t>
  </si>
  <si>
    <t>IDFxm.Sel.Pyper.B.Reg.S</t>
  </si>
  <si>
    <t>SBPSxc.CC.Pyper.A.Reg.N</t>
  </si>
  <si>
    <t>SBPSxc.CC.Pyper.A.Reg.P</t>
  </si>
  <si>
    <t>SBPSxc.CC.Pyper.B.Reg.N</t>
  </si>
  <si>
    <t>SBPSxc.CC.Pyper.B.Reg.P</t>
  </si>
  <si>
    <t>SBPSxc.CC.Pyper.C.Reg.N</t>
  </si>
  <si>
    <t>SBPSxc.CC.Pyper.C.Reg.P</t>
  </si>
  <si>
    <t>SBPSxc.CC.Pyper.D.Reg.N</t>
  </si>
  <si>
    <t>SBPSxc.CC.Pyper.D.Reg.P</t>
  </si>
  <si>
    <t>SBPSxc.CC.Pyper.E.Reg.N</t>
  </si>
  <si>
    <t>SBPSxc.CC.Pyper.E.Reg.P</t>
  </si>
  <si>
    <t>SBPSxc.CC.Pyper.F.Reg.N</t>
  </si>
  <si>
    <t>SBPSxc.CC.Pyper.F.Reg.P</t>
  </si>
  <si>
    <t>ESSFxv1.CC.BidwellLava.A.FFEP.P</t>
  </si>
  <si>
    <t>ESSFwc3.CC.Horsefly.B.FFEP.P</t>
  </si>
  <si>
    <t>ESSFwc3.CC.Horsefly.D.FFEP.P</t>
  </si>
  <si>
    <t>ESSFwc3.CC.Horsefly.E.FFEP.P</t>
  </si>
  <si>
    <t>ESSFwc3.CC.Horsefly.F.FFEP.P</t>
  </si>
  <si>
    <t>ESSFwk1.CC.Horsefly.B.FFEP.P</t>
  </si>
  <si>
    <t>ESSFwk1.CC.Horsefly.D.FFEP.P</t>
  </si>
  <si>
    <t>ESSFwk1.CC.Horsefly.E.FFEP.P</t>
  </si>
  <si>
    <t>ESSFwk1.CC.Horsefly.F.FFEP.P</t>
  </si>
  <si>
    <t>ICHmk3.CC.Horsefly.A.FFEP.P</t>
  </si>
  <si>
    <t>ICHmk3.CC.Horsefly.B.FFEP.P</t>
  </si>
  <si>
    <t>ICHmk3.CC.Horsefly.C.FFEP.P</t>
  </si>
  <si>
    <t>ICHmk3.CC.Horsefly.D.FFEP.P</t>
  </si>
  <si>
    <t>ICHwk2.CC.Horsefly.A.FFEP.P</t>
  </si>
  <si>
    <t>ICHwk2.CC.Horsefly.B.FFEP.P</t>
  </si>
  <si>
    <t>ICHwk2.CC.Horsefly.C.FFEP.P</t>
  </si>
  <si>
    <t>ICHwk2.CC.Horsefly.D.FFEP.P</t>
  </si>
  <si>
    <t>ICHwk2.CC.Horsefly.E.FFEP.P</t>
  </si>
  <si>
    <t>ICHwk2.CC.Horsefly.F.FFEP.P</t>
  </si>
  <si>
    <t>SBSdw1.CC.Horsefly.A.FFEP.P</t>
  </si>
  <si>
    <t>SBSdw1.CC.Horsefly.B.FFEP.P</t>
  </si>
  <si>
    <t>SBSdw1.CC.Horsefly.C.FFEP.P</t>
  </si>
  <si>
    <t>SBSdw1.Sel.Horsefly.B.FFEP.S</t>
  </si>
  <si>
    <t>SBSdw1.Sel.Horsefly.C.FFEP.S</t>
  </si>
  <si>
    <t>IDFdk4.CC.Minton.A.FFEP.N</t>
  </si>
  <si>
    <t>IDFdk4.CC.Minton.B.FFEP.N</t>
  </si>
  <si>
    <t>IDFdk4.CC.Minton.D.FFEP.N</t>
  </si>
  <si>
    <t>IDFdk4.Sel.Minton.A.FFEP.S</t>
  </si>
  <si>
    <t>IDFdk4.Sel.Minton.B.FFEP.S</t>
  </si>
  <si>
    <t>IDFdk4.Sel.Minton.D.FFEP.S</t>
  </si>
  <si>
    <t>IDFxm.CC.Minton.D.FFEP.N</t>
  </si>
  <si>
    <t>IDFxm.Sel.Minton.B.FFEP.S</t>
  </si>
  <si>
    <t>IDFxm.Sel.Minton.C.FFEP.S</t>
  </si>
  <si>
    <t>IDFxm.Sel.Minton.D.FFEP.S</t>
  </si>
  <si>
    <t>SBPSxc.CC.Minton.A.FFEP.N</t>
  </si>
  <si>
    <t>SBPSxc.CC.Minton.B.FFEP.N</t>
  </si>
  <si>
    <t>IDFdk4.CC.Pyper.A.FFEP.N</t>
  </si>
  <si>
    <t>IDFdk4.CC.Pyper.B.FFEP.N</t>
  </si>
  <si>
    <t>IDFdk4.CC.Pyper.C.FFEP.N</t>
  </si>
  <si>
    <t>IDFdk4.CC.Pyper.D.FFEP.N</t>
  </si>
  <si>
    <t>IDFdk4.CC.Pyper.E.FFEP.N</t>
  </si>
  <si>
    <t>IDFdk4.CC.Pyper.F.FFEP.N</t>
  </si>
  <si>
    <t>IDFdk4.Sel.Pyper.B.FFEP.S</t>
  </si>
  <si>
    <t>IDFdk4.Sel.Pyper.D.FFEP.S</t>
  </si>
  <si>
    <t>IDFdk4.Sel.Pyper.E.FFEP.S</t>
  </si>
  <si>
    <t>IDFdk4.Sel.Pyper.F.FFEP.S</t>
  </si>
  <si>
    <t>IDFxm.CC.Pyper.B.FFEP.N</t>
  </si>
  <si>
    <t>IDFxm.CC.Pyper.D.FFEP.N</t>
  </si>
  <si>
    <t>IDFxm.Sel.Pyper.B.FFEP.S</t>
  </si>
  <si>
    <t>SBPSxc.CC.Pyper.A.FFEP.N</t>
  </si>
  <si>
    <t>SBPSxc.CC.Pyper.B.FFEP.N</t>
  </si>
  <si>
    <t>SBPSxc.CC.Pyper.C.FFEP.N</t>
  </si>
  <si>
    <t>SBPSxc.CC.Pyper.D.FFEP.N</t>
  </si>
  <si>
    <t>SBPSxc.CC.Pyper.E.FFEP.N</t>
  </si>
  <si>
    <t>SBPSxc.CC.Pyper.F.FFEP.N</t>
  </si>
  <si>
    <t>ZRepressedPine.CC.Pyper.C.FFEP.ThFert</t>
  </si>
  <si>
    <t>ZRepressedPine.CC.Pyper.F.FFEP.ThFert</t>
  </si>
  <si>
    <t>ESSFxv2.CC.Bambrick.A.NoMgmt.N</t>
  </si>
  <si>
    <t>ESSFxv2.CC.Bambrick.B.NoMgmt.N</t>
  </si>
  <si>
    <t>IDFdk4.CC.Bambrick.B.NoMgmt.N</t>
  </si>
  <si>
    <t>IDFdk4.CC.Bambrick.C.NoMgmt.N</t>
  </si>
  <si>
    <t>IDFdk4.Sel.Bambrick.B.NoMgmt.N</t>
  </si>
  <si>
    <t>MSxv.CC.Bambrick.A.NoMgmt.N</t>
  </si>
  <si>
    <t>MSxv.CC.Bambrick.B.NoMgmt.N</t>
  </si>
  <si>
    <t>MSxv.CC.Bambrick.C.NoMgmt.N</t>
  </si>
  <si>
    <t>SBPSxc.CC.Bambrick.B.NoMgmt.N</t>
  </si>
  <si>
    <t>SBPSxc.CC.Bambrick.C.NoMgmt.N</t>
  </si>
  <si>
    <t>ZRepressedPine.CC.Bambrick.A.NoMgmt.N</t>
  </si>
  <si>
    <t>ZRepressedPine.CC.Bambrick.B.NoMgmt.N</t>
  </si>
  <si>
    <t>ZRepressedPine.CC.Bambrick.C.NoMgmt.N</t>
  </si>
  <si>
    <t>ESSFxv2.CC.Bambrick.A.Reg.N</t>
  </si>
  <si>
    <t>ESSFxv2.CC.Bambrick.A.Reg.P</t>
  </si>
  <si>
    <t>ESSFxv2.CC.Bambrick.B.Reg.N</t>
  </si>
  <si>
    <t>ESSFxv2.CC.Bambrick.B.Reg.P</t>
  </si>
  <si>
    <t>IDFdk4.CC.Bambrick.B.Reg.N</t>
  </si>
  <si>
    <t>IDFdk4.CC.Bambrick.B.Reg.P</t>
  </si>
  <si>
    <t>IDFdk4.Sel.Bambrick.B.Reg.S</t>
  </si>
  <si>
    <t>IDFdk4.CC.Bambrick.C.Reg.N</t>
  </si>
  <si>
    <t>IDFdk4.CC.Bambrick.C.Reg.P</t>
  </si>
  <si>
    <t>MSxv.CC.Bambrick.A.Reg.N</t>
  </si>
  <si>
    <t>MSxv.CC.Bambrick.A.Reg.P</t>
  </si>
  <si>
    <t>MSxv.CC.Bambrick.B.Reg.N</t>
  </si>
  <si>
    <t>MSxv.CC.Bambrick.B.Reg.P</t>
  </si>
  <si>
    <t>MSxv.CC.Bambrick.C.Reg.N</t>
  </si>
  <si>
    <t>MSxv.CC.Bambrick.C.Reg.P</t>
  </si>
  <si>
    <t>SBPSxc.CC.Bambrick.B.Reg.N</t>
  </si>
  <si>
    <t>SBPSxc.CC.Bambrick.B.Reg.P</t>
  </si>
  <si>
    <t>SBPSxc.CC.Bambrick.C.Reg.N</t>
  </si>
  <si>
    <t>SBPSxc.CC.Bambrick.C.Reg.P</t>
  </si>
  <si>
    <t>ESSFxv2.CC.Bambrick.A.FFEP.N</t>
  </si>
  <si>
    <t>ESSFxv2.CC.Bambrick.A.FFEP.P</t>
  </si>
  <si>
    <t>ESSFxv2.CC.Bambrick.B.FFEP.N</t>
  </si>
  <si>
    <t>ESSFxv2.CC.Bambrick.B.FFEP.P</t>
  </si>
  <si>
    <t>IDFdk4.CC.Bambrick.B.FFEP.N</t>
  </si>
  <si>
    <t>IDFdk4.Sel.Bambrick.B.FFEP.S</t>
  </si>
  <si>
    <t>IDFdk4.CC.Bambrick.C.FFEP.N</t>
  </si>
  <si>
    <t>MSxv.CC.Bambrick.A.FFEP.N</t>
  </si>
  <si>
    <t>MSxv.CC.Bambrick.B.FFEP.N</t>
  </si>
  <si>
    <t>MSxv.CC.Bambrick.C.FFEP.N</t>
  </si>
  <si>
    <t>SBPSxc.CC.Bambrick.B.FFEP.N</t>
  </si>
  <si>
    <t>SBPSxc.CC.Bambrick.C.FFEP.N</t>
  </si>
  <si>
    <t>ZRepressedPine.CC.Bambrick.A.FFEP.ThFert</t>
  </si>
  <si>
    <t>ZRepressedPine.CC.Bambrick.B.FFEP.ThFert</t>
  </si>
  <si>
    <t>ZRepressedPine.CC.Bambrick.C.FFEP.ThFert</t>
  </si>
  <si>
    <t>5..5</t>
  </si>
  <si>
    <t>CWHms1.CC.NoMgmt.N</t>
  </si>
  <si>
    <t>ESSFmw.CC.NoMgmt.N</t>
  </si>
  <si>
    <t>ESSFwc3.CC.NoMgmt.N</t>
  </si>
  <si>
    <t>ESSFwk1.CC.NoMgmt.N</t>
  </si>
  <si>
    <t>ESSFxv1.CC.NoMgmt.N</t>
  </si>
  <si>
    <t>ESSFxv2.CC.NoMgmt.N</t>
  </si>
  <si>
    <t>ICHmk3.CC.NoMgmt.N</t>
  </si>
  <si>
    <t>ICHwk2.CC.NoMgmt.N</t>
  </si>
  <si>
    <t>ICHwk4.CC.NoMgmt.N</t>
  </si>
  <si>
    <t>IDFdk3.CC.NoMgmt.N</t>
  </si>
  <si>
    <t>IDFdk3.Sel.NoMgmt.N</t>
  </si>
  <si>
    <t>IDFdk4.CC.NoMgmt.N</t>
  </si>
  <si>
    <t>IDFdk4.Sel.NoMgmt.N</t>
  </si>
  <si>
    <t>IDFdw.CC.NoMgmt.N</t>
  </si>
  <si>
    <t>IDFdw.Sel.NoMgmt.N</t>
  </si>
  <si>
    <t>IDFxm.CC.NoMgmt.N</t>
  </si>
  <si>
    <t>IDFxm.Sel.NoMgmt.N</t>
  </si>
  <si>
    <t>MSdc2.CC.NoMgmt.N</t>
  </si>
  <si>
    <t>MSdv.CC.NoMgmt.N</t>
  </si>
  <si>
    <t>MSxk.CC.NoMgmt.N</t>
  </si>
  <si>
    <t>MSxv.CC.NoMgmt.N</t>
  </si>
  <si>
    <t>SBPSdc.CC.NoMgmt.N</t>
  </si>
  <si>
    <t>SBPSmc.CC.NoMgmt.N</t>
  </si>
  <si>
    <t>SBPSmk.CC.NoMgmt.N</t>
  </si>
  <si>
    <t>SBPSxc.CC.NoMgmt.N</t>
  </si>
  <si>
    <t>SBSdw1.CC.NoMgmt.N</t>
  </si>
  <si>
    <t>SBSdw1.Sel.NoMgmt.N</t>
  </si>
  <si>
    <t>SBSdw2.CC.NoMgmt.N</t>
  </si>
  <si>
    <t>SBSdw2.Sel.NoMgmt.N</t>
  </si>
  <si>
    <t>SBSmc1.CC.NoMgmt.N</t>
  </si>
  <si>
    <t>SBSmh.CC.NoMgmt.N</t>
  </si>
  <si>
    <t>SBSmw.CC.NoMgmt.N</t>
  </si>
  <si>
    <t>SBSwk1.CC.NoMgmt.N</t>
  </si>
  <si>
    <t>ZRepressedPine.CC.NoMgmt.N</t>
  </si>
  <si>
    <t>CWHms1.CC.Reg.N</t>
  </si>
  <si>
    <t>CWHms1.CC.Reg.P</t>
  </si>
  <si>
    <t>ESSFmw.CC.Reg.N</t>
  </si>
  <si>
    <t>ESSFmw.CC.Reg.P</t>
  </si>
  <si>
    <t>ESSFwc3.CC.Reg.N</t>
  </si>
  <si>
    <t>ESSFwc3.CC.Reg.P</t>
  </si>
  <si>
    <t>ESSFwk1.CC.Reg.N</t>
  </si>
  <si>
    <t>ESSFwk1.CC.Reg.P</t>
  </si>
  <si>
    <t>ESSFxv1.CC.Reg.N</t>
  </si>
  <si>
    <t>ESSFxv1.CC.Reg.P</t>
  </si>
  <si>
    <t>ICHmk3.CC.Reg.N</t>
  </si>
  <si>
    <t>ICHmk3.CC.Reg.P</t>
  </si>
  <si>
    <t>ICHwk2.CC.Reg.N</t>
  </si>
  <si>
    <t>ICHwk2.CC.Reg.P</t>
  </si>
  <si>
    <t>ICHwk4.CC.Reg.N</t>
  </si>
  <si>
    <t>ICHwk4.CC.Reg.P</t>
  </si>
  <si>
    <t>IDFdk3.CC.Reg.N</t>
  </si>
  <si>
    <t>IDFdk3.CC.Reg.P</t>
  </si>
  <si>
    <t>IDFdk3.Sel.Reg.S</t>
  </si>
  <si>
    <t>IDFdk4.CC.Reg.N</t>
  </si>
  <si>
    <t>IDFdk4.CC.Reg.P</t>
  </si>
  <si>
    <t>IDFdk4.Sel.Reg.S</t>
  </si>
  <si>
    <t>IDFdw.CC.Reg.N</t>
  </si>
  <si>
    <t>IDFdw.CC.Reg.P</t>
  </si>
  <si>
    <t>IDFxm.CC.Reg.N</t>
  </si>
  <si>
    <t>IDFxm.CC.Reg.P</t>
  </si>
  <si>
    <t>IDFxm.Sel.Reg.S</t>
  </si>
  <si>
    <t>MSdc2.CC.Reg.N</t>
  </si>
  <si>
    <t>MSdc2.CC.Reg.P</t>
  </si>
  <si>
    <t>MSdv.CC.Reg.N</t>
  </si>
  <si>
    <t>MSdv.CC.Reg.P</t>
  </si>
  <si>
    <t>MSxk.CC.Reg.N</t>
  </si>
  <si>
    <t>MSxk.CC.Reg.P</t>
  </si>
  <si>
    <t>MSxv.CC.Reg.N</t>
  </si>
  <si>
    <t>MSxv.CC.Reg.P</t>
  </si>
  <si>
    <t>SBPSdc.CC.Reg.N</t>
  </si>
  <si>
    <t>SBPSdc.CC.Reg.P</t>
  </si>
  <si>
    <t>SBPSmc.CC.Reg.N</t>
  </si>
  <si>
    <t>SBPSmc.CC.Reg.P</t>
  </si>
  <si>
    <t>SBPSmk.CC.Reg.N</t>
  </si>
  <si>
    <t>SBPSmk.CC.Reg.P</t>
  </si>
  <si>
    <t>SBPSxc.CC.Reg.N</t>
  </si>
  <si>
    <t>SBPSxc.CC.Reg.P</t>
  </si>
  <si>
    <t>SBSdw1.CC.Reg.N</t>
  </si>
  <si>
    <t>SBSdw1.CC.Reg.P</t>
  </si>
  <si>
    <t>SBSdw1.Sel.Reg.S</t>
  </si>
  <si>
    <t>SBSdw2.CC.Reg.N</t>
  </si>
  <si>
    <t>SBSdw2.CC.Reg.P</t>
  </si>
  <si>
    <t>SBSdw2.Sel.Reg.S</t>
  </si>
  <si>
    <t>SBSmc1.CC.Reg.N</t>
  </si>
  <si>
    <t>SBSmc1.CC.Reg.P</t>
  </si>
  <si>
    <t>SBSmh.CC.Reg.N</t>
  </si>
  <si>
    <t>SBSmh.CC.Reg.P</t>
  </si>
  <si>
    <t>SBSmw.CC.Reg.N</t>
  </si>
  <si>
    <t>SBSmw.CC.Reg.P</t>
  </si>
  <si>
    <t>SBSwk1.CC.Reg.N</t>
  </si>
  <si>
    <t>SBSwk1.CC.Reg.P</t>
  </si>
  <si>
    <t>ESSFwc3.CC.FFEP.P</t>
  </si>
  <si>
    <t>ESSFwk1.CC.FFEP.P</t>
  </si>
  <si>
    <t>ESSFxv1.CC.FFEP.N</t>
  </si>
  <si>
    <t>ESSFxv1.CC.FFEP.P</t>
  </si>
  <si>
    <t>ICHmk3.CC.FFEP.P</t>
  </si>
  <si>
    <t>ICHwk2.CC.FFEP.P</t>
  </si>
  <si>
    <t>ICHwk4.CC.FFEP.P</t>
  </si>
  <si>
    <t>IDFdk3.CC.FFEP.N</t>
  </si>
  <si>
    <t>IDFdk3.Sel.FFEP.S</t>
  </si>
  <si>
    <t>IDFdk4.CC.FFEP.N</t>
  </si>
  <si>
    <t>IDFdk4.Sel.FFEP.S</t>
  </si>
  <si>
    <t>IDFdw.CC.FFEP.N</t>
  </si>
  <si>
    <t>IDFdw.Sel.FFEP.S</t>
  </si>
  <si>
    <t>IDFxm.CC.FFEP.N</t>
  </si>
  <si>
    <t>IDFxm.Sel.FFEP.S</t>
  </si>
  <si>
    <t>MSxv.CC.FFEP.N</t>
  </si>
  <si>
    <t>SBPSmk.CC.FFEP.P</t>
  </si>
  <si>
    <t>SBPSxc.CC.FFEP.N</t>
  </si>
  <si>
    <t>SBSdw1.CC.FFEP.P</t>
  </si>
  <si>
    <t>SBSdw1.Sel.FFEP.S</t>
  </si>
  <si>
    <t>SBSdw2.CC.FFEP.P</t>
  </si>
  <si>
    <t>SBSdw2.Sel.FFEP.S</t>
  </si>
  <si>
    <t>SBSmc1.CC.FFEP.P</t>
  </si>
  <si>
    <t>SBSmh.CC.FFEP.P</t>
  </si>
  <si>
    <t>SBSmw.CC.FFEP.P</t>
  </si>
  <si>
    <t>SBSwk1.CC.FFEP.P</t>
  </si>
  <si>
    <t>ZRepressedPine.CC.FFEP.ThFert</t>
  </si>
  <si>
    <t>DesiredReferenceAge</t>
  </si>
  <si>
    <t>ESSFxv2.CC.Reg.N</t>
  </si>
  <si>
    <t>ESSFxv2.CC.Reg.P</t>
  </si>
  <si>
    <t>ESSFxv2.CC.FFEP.N</t>
  </si>
  <si>
    <t>ESSFxv2.CC.FFEP.P</t>
  </si>
  <si>
    <t>CurrentMgmt</t>
  </si>
  <si>
    <t>GAMSkey</t>
  </si>
  <si>
    <t>IDFdw.Sel.Reg.S</t>
  </si>
  <si>
    <t>TSA</t>
  </si>
  <si>
    <t>Row Labels</t>
  </si>
  <si>
    <t>Grand Total</t>
  </si>
  <si>
    <t>Sum of Area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</si>
</sst>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sz val="10"/>
      <name val="Arial Unicode MS"/>
    </font>
    <font>
      <b/>
      <sz val="10"/>
      <name val="Arial"/>
      <family val="2"/>
    </font>
    <font>
      <b/>
      <sz val="10"/>
      <name val="Arial Unicode MS"/>
      <family val="2"/>
    </font>
    <font>
      <b/>
      <sz val="10"/>
      <name val="Arial Unicode MS"/>
    </font>
    <font>
      <b/>
      <sz val="10"/>
      <name val="Arial"/>
    </font>
    <font>
      <sz val="8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  <xf numFmtId="2" fontId="2" fillId="0" borderId="0" xfId="0" applyNumberFormat="1" applyFont="1" applyAlignment="1">
      <alignment horizontal="center"/>
    </xf>
    <xf numFmtId="1" fontId="0" fillId="0" borderId="0" xfId="0" applyNumberFormat="1"/>
    <xf numFmtId="1" fontId="2" fillId="0" borderId="0" xfId="0" applyNumberFormat="1" applyFont="1" applyAlignment="1">
      <alignment horizontal="center"/>
    </xf>
    <xf numFmtId="0" fontId="3" fillId="0" borderId="0" xfId="0" applyFont="1"/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nbogle" refreshedDate="41001.712074421295" createdVersion="3" refreshedVersion="3" minRefreshableVersion="3" recordCount="117">
  <cacheSource type="worksheet">
    <worksheetSource ref="A1:K118" sheet="InventoryLU_Blk"/>
  </cacheSource>
  <cacheFields count="11">
    <cacheField name="SIKey" numFmtId="0">
      <sharedItems/>
    </cacheField>
    <cacheField name="LU" numFmtId="0">
      <sharedItems/>
    </cacheField>
    <cacheField name="BEC" numFmtId="0">
      <sharedItems count="16">
        <s v="ESSFxv2"/>
        <s v="IDFdk4"/>
        <s v="MSxv"/>
        <s v="SBPSxc"/>
        <s v="ZRepressedPine"/>
        <s v="ESSFxv1"/>
        <s v="IDFdw"/>
        <s v="ESSFwc3"/>
        <s v="ESSFwk1"/>
        <s v="ICHmk3"/>
        <s v="ICHwk2"/>
        <s v="SBPSmk"/>
        <s v="SBSdw1"/>
        <s v="SBSmc1"/>
        <s v="IDFdk3"/>
        <s v="IDFxm"/>
      </sharedItems>
    </cacheField>
    <cacheField name="Type" numFmtId="0">
      <sharedItems count="2">
        <s v="CC"/>
        <s v="Sel"/>
      </sharedItems>
    </cacheField>
    <cacheField name="LetterBlk" numFmtId="0">
      <sharedItems/>
    </cacheField>
    <cacheField name="BLOCK" numFmtId="0">
      <sharedItems/>
    </cacheField>
    <cacheField name="GAMsKey" numFmtId="0">
      <sharedItems/>
    </cacheField>
    <cacheField name="Area" numFmtId="0">
      <sharedItems containsSemiMixedTypes="0" containsString="0" containsNumber="1" containsInteger="1" minValue="110" maxValue="14529"/>
    </cacheField>
    <cacheField name="InvSI" numFmtId="0">
      <sharedItems containsSemiMixedTypes="0" containsString="0" containsNumber="1" minValue="4" maxValue="20.3"/>
    </cacheField>
    <cacheField name="AugSIwPEM" numFmtId="0">
      <sharedItems containsSemiMixedTypes="0" containsString="0" containsNumber="1" minValue="9.3000000000000007" maxValue="22.5"/>
    </cacheField>
    <cacheField name="Model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s v="BambrickESSFxv2CCBLK_A"/>
    <s v="Bambrick"/>
    <x v="0"/>
    <x v="0"/>
    <s v="A"/>
    <s v="BLK_A"/>
    <s v="ESSFxv2.CC.Bambrick.A"/>
    <n v="243"/>
    <n v="10.6"/>
    <n v="10.6"/>
    <s v="y"/>
  </r>
  <r>
    <s v="BambrickESSFxv2CCBLK_B"/>
    <s v="Bambrick"/>
    <x v="0"/>
    <x v="0"/>
    <s v="B"/>
    <s v="BLK_B"/>
    <s v="ESSFxv2.CC.Bambrick.B"/>
    <n v="463"/>
    <n v="9.3000000000000007"/>
    <n v="9.3000000000000007"/>
    <s v="y"/>
  </r>
  <r>
    <s v="BambrickIDFdk4CCBLK_B"/>
    <s v="Bambrick"/>
    <x v="1"/>
    <x v="0"/>
    <s v="B"/>
    <s v="BLK_B"/>
    <s v="IDFdk4.CC.Bambrick.B"/>
    <n v="2561"/>
    <n v="11.1"/>
    <n v="11.9"/>
    <s v="y"/>
  </r>
  <r>
    <s v="BambrickIDFdk4CCBLK_C"/>
    <s v="Bambrick"/>
    <x v="1"/>
    <x v="0"/>
    <s v="C"/>
    <s v="BLK_C"/>
    <s v="IDFdk4.CC.Bambrick.C"/>
    <n v="174"/>
    <n v="10.6"/>
    <n v="12.1"/>
    <s v="y"/>
  </r>
  <r>
    <s v="BambrickIDFdk4SelBLK_B"/>
    <s v="Bambrick"/>
    <x v="1"/>
    <x v="1"/>
    <s v="B"/>
    <s v="BLK_B"/>
    <s v="IDFdk4.Sel.Bambrick.B"/>
    <n v="202"/>
    <n v="10.7"/>
    <n v="12"/>
    <s v="y"/>
  </r>
  <r>
    <s v="BambrickMSxvCCBLK_A"/>
    <s v="Bambrick"/>
    <x v="2"/>
    <x v="0"/>
    <s v="A"/>
    <s v="BLK_A"/>
    <s v="MSxv.CC.Bambrick.A"/>
    <n v="6876"/>
    <n v="9.3000000000000007"/>
    <n v="17.100000000000001"/>
    <s v="y"/>
  </r>
  <r>
    <s v="BambrickMSxvCCBLK_B"/>
    <s v="Bambrick"/>
    <x v="2"/>
    <x v="0"/>
    <s v="B"/>
    <s v="BLK_B"/>
    <s v="MSxv.CC.Bambrick.B"/>
    <n v="7412"/>
    <n v="9.1"/>
    <n v="17.399999999999999"/>
    <s v="y"/>
  </r>
  <r>
    <s v="BambrickMSxvCCBLK_C"/>
    <s v="Bambrick"/>
    <x v="2"/>
    <x v="0"/>
    <s v="C"/>
    <s v="BLK_C"/>
    <s v="MSxv.CC.Bambrick.C"/>
    <n v="2947"/>
    <n v="9"/>
    <n v="17.2"/>
    <s v="y"/>
  </r>
  <r>
    <s v="BambrickSBPSxcCCBLK_B"/>
    <s v="Bambrick"/>
    <x v="3"/>
    <x v="0"/>
    <s v="B"/>
    <s v="BLK_B"/>
    <s v="SBPSxc.CC.Bambrick.B"/>
    <n v="7585"/>
    <n v="9.9"/>
    <n v="13.5"/>
    <s v="y"/>
  </r>
  <r>
    <s v="BambrickSBPSxcCCBLK_C"/>
    <s v="Bambrick"/>
    <x v="3"/>
    <x v="0"/>
    <s v="C"/>
    <s v="BLK_C"/>
    <s v="SBPSxc.CC.Bambrick.C"/>
    <n v="10796"/>
    <n v="9.5"/>
    <n v="13.5"/>
    <s v="y"/>
  </r>
  <r>
    <s v="BambrickZRepressedPineCCBLK_A"/>
    <s v="Bambrick"/>
    <x v="4"/>
    <x v="0"/>
    <s v="A"/>
    <s v="BLK_A"/>
    <s v="ZRepressedPine.CC.Bambrick.A"/>
    <n v="981"/>
    <n v="6.6"/>
    <n v="15.9"/>
    <s v="y"/>
  </r>
  <r>
    <s v="BambrickZRepressedPineCCBLK_B"/>
    <s v="Bambrick"/>
    <x v="4"/>
    <x v="0"/>
    <s v="B"/>
    <s v="BLK_B"/>
    <s v="ZRepressedPine.CC.Bambrick.B"/>
    <n v="1591"/>
    <n v="6"/>
    <n v="14.2"/>
    <s v="y"/>
  </r>
  <r>
    <s v="BambrickZRepressedPineCCBLK_C"/>
    <s v="Bambrick"/>
    <x v="4"/>
    <x v="0"/>
    <s v="C"/>
    <s v="BLK_C"/>
    <s v="ZRepressedPine.CC.Bambrick.C"/>
    <n v="740"/>
    <n v="6.4"/>
    <n v="13.8"/>
    <s v="y"/>
  </r>
  <r>
    <s v="BidwellLavaESSFxv1CCBLK_A"/>
    <s v="BidwellLava"/>
    <x v="5"/>
    <x v="0"/>
    <s v="A"/>
    <s v="BLK_A"/>
    <s v="ESSFxv1.CC.BidwellLava.A"/>
    <n v="898"/>
    <n v="10.1"/>
    <n v="12.2"/>
    <s v="y"/>
  </r>
  <r>
    <s v="BidwellLavaIDFdk4CCBLK_A"/>
    <s v="BidwellLava"/>
    <x v="1"/>
    <x v="0"/>
    <s v="A"/>
    <s v="BLK_A"/>
    <s v="IDFdk4.CC.BidwellLava.A"/>
    <n v="371"/>
    <n v="11"/>
    <n v="11.9"/>
    <s v="y"/>
  </r>
  <r>
    <s v="BidwellLavaIDFdk4CCBLK_B"/>
    <s v="BidwellLava"/>
    <x v="1"/>
    <x v="0"/>
    <s v="B"/>
    <s v="BLK_B"/>
    <s v="IDFdk4.CC.BidwellLava.B"/>
    <n v="1522"/>
    <n v="11.2"/>
    <n v="11.8"/>
    <s v="y"/>
  </r>
  <r>
    <s v="BidwellLavaIDFdk4CCBLK_D"/>
    <s v="BidwellLava"/>
    <x v="1"/>
    <x v="0"/>
    <s v="D"/>
    <s v="BLK_D"/>
    <s v="IDFdk4.CC.BidwellLava.D"/>
    <n v="364"/>
    <n v="10.199999999999999"/>
    <n v="10.199999999999999"/>
    <s v="y"/>
  </r>
  <r>
    <s v="BidwellLavaIDFdk4SelBLK_A"/>
    <s v="BidwellLava"/>
    <x v="1"/>
    <x v="1"/>
    <s v="A"/>
    <s v="BLK_A"/>
    <s v="IDFdk4.Sel.BidwellLava.A"/>
    <n v="128"/>
    <n v="10.6"/>
    <n v="13.4"/>
    <s v="y"/>
  </r>
  <r>
    <s v="BidwellLavaIDFdk4SelBLK_B"/>
    <s v="BidwellLava"/>
    <x v="1"/>
    <x v="1"/>
    <s v="B"/>
    <s v="BLK_B"/>
    <s v="IDFdk4.Sel.BidwellLava.B"/>
    <n v="117"/>
    <n v="10.6"/>
    <n v="12.9"/>
    <s v="y"/>
  </r>
  <r>
    <s v="BidwellLavaIDFdwCCBLK_A"/>
    <s v="BidwellLava"/>
    <x v="6"/>
    <x v="0"/>
    <s v="A"/>
    <s v="BLK_A"/>
    <s v="IDFdw.CC.BidwellLava.A"/>
    <n v="131"/>
    <n v="10.6"/>
    <n v="15.2"/>
    <s v="y"/>
  </r>
  <r>
    <s v="BidwellLavaMSxvCCBLK_A"/>
    <s v="BidwellLava"/>
    <x v="2"/>
    <x v="0"/>
    <s v="A"/>
    <s v="BLK_A"/>
    <s v="MSxv.CC.BidwellLava.A"/>
    <n v="2253"/>
    <n v="11.9"/>
    <n v="17.399999999999999"/>
    <s v="y"/>
  </r>
  <r>
    <s v="BidwellLavaMSxvCCBLK_B"/>
    <s v="BidwellLava"/>
    <x v="2"/>
    <x v="0"/>
    <s v="B"/>
    <s v="BLK_B"/>
    <s v="MSxv.CC.BidwellLava.B"/>
    <n v="2434"/>
    <n v="9.6999999999999993"/>
    <n v="17.100000000000001"/>
    <s v="y"/>
  </r>
  <r>
    <s v="BidwellLavaMSxvCCBLK_C"/>
    <s v="BidwellLava"/>
    <x v="2"/>
    <x v="0"/>
    <s v="C"/>
    <s v="BLK_C"/>
    <s v="MSxv.CC.BidwellLava.C"/>
    <n v="184"/>
    <n v="8.8000000000000007"/>
    <n v="17.3"/>
    <s v="y"/>
  </r>
  <r>
    <s v="BidwellLavaSBPSxcCCBLK_A"/>
    <s v="BidwellLava"/>
    <x v="3"/>
    <x v="0"/>
    <s v="A"/>
    <s v="BLK_A"/>
    <s v="SBPSxc.CC.BidwellLava.A"/>
    <n v="2398"/>
    <n v="10.5"/>
    <n v="13.5"/>
    <s v="y"/>
  </r>
  <r>
    <s v="BidwellLavaSBPSxcCCBLK_B"/>
    <s v="BidwellLava"/>
    <x v="3"/>
    <x v="0"/>
    <s v="B"/>
    <s v="BLK_B"/>
    <s v="SBPSxc.CC.BidwellLava.B"/>
    <n v="14529"/>
    <n v="10.199999999999999"/>
    <n v="13.7"/>
    <s v="y"/>
  </r>
  <r>
    <s v="BidwellLavaSBPSxcCCBLK_C"/>
    <s v="BidwellLava"/>
    <x v="3"/>
    <x v="0"/>
    <s v="C"/>
    <s v="BLK_C"/>
    <s v="SBPSxc.CC.BidwellLava.C"/>
    <n v="7638"/>
    <n v="9.6999999999999993"/>
    <n v="13.6"/>
    <s v="y"/>
  </r>
  <r>
    <s v="BidwellLavaSBPSxcCCBLK_D"/>
    <s v="BidwellLava"/>
    <x v="3"/>
    <x v="0"/>
    <s v="D"/>
    <s v="BLK_D"/>
    <s v="SBPSxc.CC.BidwellLava.D"/>
    <n v="2289"/>
    <n v="10.6"/>
    <n v="13.2"/>
    <s v="y"/>
  </r>
  <r>
    <s v="BidwellLavaZRepressedPineCCBLK_A"/>
    <s v="BidwellLava"/>
    <x v="4"/>
    <x v="0"/>
    <s v="A"/>
    <s v="BLK_A"/>
    <s v="ZRepressedPine.CC.BidwellLava.A"/>
    <n v="581"/>
    <n v="5.3"/>
    <n v="14.8"/>
    <s v="y"/>
  </r>
  <r>
    <s v="BidwellLavaZRepressedPineCCBLK_B"/>
    <s v="BidwellLava"/>
    <x v="4"/>
    <x v="0"/>
    <s v="B"/>
    <s v="BLK_B"/>
    <s v="ZRepressedPine.CC.BidwellLava.B"/>
    <n v="1388"/>
    <n v="5.6"/>
    <n v="14.3"/>
    <s v="y"/>
  </r>
  <r>
    <s v="BidwellLavaZRepressedPineCCBLK_C"/>
    <s v="BidwellLava"/>
    <x v="4"/>
    <x v="0"/>
    <s v="C"/>
    <s v="BLK_C"/>
    <s v="ZRepressedPine.CC.BidwellLava.C"/>
    <n v="1065"/>
    <n v="6"/>
    <n v="14.1"/>
    <s v="y"/>
  </r>
  <r>
    <s v="BlackCreekESSFwc3CCBLK_C"/>
    <s v="BlackCreek"/>
    <x v="7"/>
    <x v="0"/>
    <s v="C"/>
    <s v="BLK_C"/>
    <s v="ESSFwc3.CC.BlackCreek.C"/>
    <n v="130"/>
    <n v="12.1"/>
    <n v="13.8"/>
    <s v="y"/>
  </r>
  <r>
    <s v="BlackCreekESSFwc3CCBLK_D"/>
    <s v="BlackCreek"/>
    <x v="7"/>
    <x v="0"/>
    <s v="D"/>
    <s v="BLK_D"/>
    <s v="ESSFwc3.CC.BlackCreek.D"/>
    <n v="214"/>
    <n v="13.6"/>
    <n v="12.8"/>
    <s v="y"/>
  </r>
  <r>
    <s v="BlackCreekESSFwc3CCBLK_E"/>
    <s v="BlackCreek"/>
    <x v="7"/>
    <x v="0"/>
    <s v="E"/>
    <s v="BLK_E"/>
    <s v="ESSFwc3.CC.BlackCreek.E"/>
    <n v="1087"/>
    <n v="14.1"/>
    <n v="14.6"/>
    <s v="y"/>
  </r>
  <r>
    <s v="BlackCreekESSFwk1CCBLK_B"/>
    <s v="BlackCreek"/>
    <x v="8"/>
    <x v="0"/>
    <s v="B"/>
    <s v="BLK_B"/>
    <s v="ESSFwk1.CC.BlackCreek.B"/>
    <n v="884"/>
    <n v="17"/>
    <n v="15.7"/>
    <s v="y"/>
  </r>
  <r>
    <s v="BlackCreekESSFwk1CCBLK_C"/>
    <s v="BlackCreek"/>
    <x v="8"/>
    <x v="0"/>
    <s v="C"/>
    <s v="BLK_C"/>
    <s v="ESSFwk1.CC.BlackCreek.C"/>
    <n v="163"/>
    <n v="15.3"/>
    <n v="14.9"/>
    <s v="y"/>
  </r>
  <r>
    <s v="BlackCreekESSFwk1CCBLK_D"/>
    <s v="BlackCreek"/>
    <x v="8"/>
    <x v="0"/>
    <s v="D"/>
    <s v="BLK_D"/>
    <s v="ESSFwk1.CC.BlackCreek.D"/>
    <n v="531"/>
    <n v="14.8"/>
    <n v="14.7"/>
    <s v="y"/>
  </r>
  <r>
    <s v="BlackCreekESSFwk1CCBLK_E"/>
    <s v="BlackCreek"/>
    <x v="8"/>
    <x v="0"/>
    <s v="E"/>
    <s v="BLK_E"/>
    <s v="ESSFwk1.CC.BlackCreek.E"/>
    <n v="1350"/>
    <n v="13.9"/>
    <n v="14.9"/>
    <s v="y"/>
  </r>
  <r>
    <s v="BlackCreekICHmk3CCBLK_C"/>
    <s v="BlackCreek"/>
    <x v="9"/>
    <x v="0"/>
    <s v="C"/>
    <s v="BLK_C"/>
    <s v="ICHmk3.CC.BlackCreek.C"/>
    <n v="940"/>
    <n v="17.5"/>
    <n v="19.8"/>
    <s v="y"/>
  </r>
  <r>
    <s v="BlackCreekICHmk3CCBLK_D"/>
    <s v="BlackCreek"/>
    <x v="9"/>
    <x v="0"/>
    <s v="D"/>
    <s v="BLK_D"/>
    <s v="ICHmk3.CC.BlackCreek.D"/>
    <n v="1084"/>
    <n v="18.100000000000001"/>
    <n v="21.9"/>
    <s v="y"/>
  </r>
  <r>
    <s v="BlackCreekICHmk3CCBLK_E"/>
    <s v="BlackCreek"/>
    <x v="9"/>
    <x v="0"/>
    <s v="E"/>
    <s v="BLK_E"/>
    <s v="ICHmk3.CC.BlackCreek.E"/>
    <n v="1046"/>
    <n v="16.7"/>
    <n v="21.8"/>
    <s v="y"/>
  </r>
  <r>
    <s v="BlackCreekICHwk2CCBLK_E"/>
    <s v="BlackCreek"/>
    <x v="10"/>
    <x v="0"/>
    <s v="E"/>
    <s v="BLK_E"/>
    <s v="ICHwk2.CC.BlackCreek.E"/>
    <n v="2158"/>
    <n v="15.4"/>
    <n v="21.1"/>
    <s v="y"/>
  </r>
  <r>
    <s v="BlackCreekSBPSmkCCBLK_B"/>
    <s v="BlackCreek"/>
    <x v="11"/>
    <x v="0"/>
    <s v="B"/>
    <s v="BLK_B"/>
    <s v="SBPSmk.CC.BlackCreek.B"/>
    <n v="604"/>
    <n v="17.3"/>
    <n v="19"/>
    <s v="y"/>
  </r>
  <r>
    <s v="BlackCreekSBSdw1CCBLK_A"/>
    <s v="BlackCreek"/>
    <x v="12"/>
    <x v="0"/>
    <s v="A"/>
    <s v="BLK_A"/>
    <s v="SBSdw1.CC.BlackCreek.A"/>
    <n v="4673"/>
    <n v="17.600000000000001"/>
    <n v="20"/>
    <s v="y"/>
  </r>
  <r>
    <s v="BlackCreekSBSdw1CCBLK_B"/>
    <s v="BlackCreek"/>
    <x v="12"/>
    <x v="0"/>
    <s v="B"/>
    <s v="BLK_B"/>
    <s v="SBSdw1.CC.BlackCreek.B"/>
    <n v="2264"/>
    <n v="18.2"/>
    <n v="20.100000000000001"/>
    <s v="y"/>
  </r>
  <r>
    <s v="BlackCreekSBSdw1CCBLK_C"/>
    <s v="BlackCreek"/>
    <x v="12"/>
    <x v="0"/>
    <s v="C"/>
    <s v="BLK_C"/>
    <s v="SBSdw1.CC.BlackCreek.C"/>
    <n v="3939"/>
    <n v="19.7"/>
    <n v="20.399999999999999"/>
    <s v="y"/>
  </r>
  <r>
    <s v="BlackCreekSBSdw1CCBLK_D"/>
    <s v="BlackCreek"/>
    <x v="12"/>
    <x v="0"/>
    <s v="D"/>
    <s v="BLK_D"/>
    <s v="SBSdw1.CC.BlackCreek.D"/>
    <n v="2078"/>
    <n v="18.7"/>
    <n v="19.899999999999999"/>
    <s v="y"/>
  </r>
  <r>
    <s v="BlackCreekSBSdw1CCBLK_E"/>
    <s v="BlackCreek"/>
    <x v="12"/>
    <x v="0"/>
    <s v="E"/>
    <s v="BLK_E"/>
    <s v="SBSdw1.CC.BlackCreek.E"/>
    <n v="342"/>
    <n v="18.8"/>
    <n v="18.899999999999999"/>
    <s v="y"/>
  </r>
  <r>
    <s v="BlackCreekSBSdw1SelBLK_A"/>
    <s v="BlackCreek"/>
    <x v="12"/>
    <x v="1"/>
    <s v="A"/>
    <s v="BLK_A"/>
    <s v="SBSdw1.Sel.BlackCreek.A"/>
    <n v="628"/>
    <n v="16.899999999999999"/>
    <n v="20.399999999999999"/>
    <s v="y"/>
  </r>
  <r>
    <s v="BlackCreekSBSdw1SelBLK_C"/>
    <s v="BlackCreek"/>
    <x v="12"/>
    <x v="1"/>
    <s v="C"/>
    <s v="BLK_C"/>
    <s v="SBSdw1.Sel.BlackCreek.C"/>
    <n v="218"/>
    <n v="19"/>
    <n v="20.5"/>
    <s v="y"/>
  </r>
  <r>
    <s v="BlackCreekSBSdw1SelBLK_D"/>
    <s v="BlackCreek"/>
    <x v="12"/>
    <x v="1"/>
    <s v="D"/>
    <s v="BLK_D"/>
    <s v="SBSdw1.Sel.BlackCreek.D"/>
    <n v="153"/>
    <n v="15.3"/>
    <n v="19.7"/>
    <s v="y"/>
  </r>
  <r>
    <s v="BlackCreekSBSmc1CCBLK_A"/>
    <s v="BlackCreek"/>
    <x v="13"/>
    <x v="0"/>
    <s v="A"/>
    <s v="BLK_A"/>
    <s v="SBSmc1.CC.BlackCreek.A"/>
    <n v="327"/>
    <n v="17.100000000000001"/>
    <n v="17.899999999999999"/>
    <s v="y"/>
  </r>
  <r>
    <s v="BlackCreekSBSmc1CCBLK_B"/>
    <s v="BlackCreek"/>
    <x v="13"/>
    <x v="0"/>
    <s v="B"/>
    <s v="BLK_B"/>
    <s v="SBSmc1.CC.BlackCreek.B"/>
    <n v="1137"/>
    <n v="17.7"/>
    <n v="18.2"/>
    <s v="y"/>
  </r>
  <r>
    <s v="ChimneyIDFdk3CCBLK_C"/>
    <s v="Chimney"/>
    <x v="14"/>
    <x v="0"/>
    <s v="C"/>
    <s v="BLK_C"/>
    <s v="IDFdk3.CC.Chimney.C"/>
    <n v="147"/>
    <n v="15.1"/>
    <n v="18"/>
    <s v="y"/>
  </r>
  <r>
    <s v="ChimneyIDFdk3CCBLK_E"/>
    <s v="Chimney"/>
    <x v="14"/>
    <x v="0"/>
    <s v="E"/>
    <s v="BLK_E"/>
    <s v="IDFdk3.CC.Chimney.E"/>
    <n v="251"/>
    <n v="13.7"/>
    <n v="18"/>
    <s v="y"/>
  </r>
  <r>
    <s v="ChimneyIDFdk3SelBLK_A"/>
    <s v="Chimney"/>
    <x v="14"/>
    <x v="1"/>
    <s v="A"/>
    <s v="BLK_A"/>
    <s v="IDFdk3.Sel.Chimney.A"/>
    <n v="937"/>
    <n v="13.9"/>
    <n v="17.2"/>
    <s v="y"/>
  </r>
  <r>
    <s v="ChimneyIDFdk3SelBLK_B"/>
    <s v="Chimney"/>
    <x v="14"/>
    <x v="1"/>
    <s v="B"/>
    <s v="BLK_B"/>
    <s v="IDFdk3.Sel.Chimney.B"/>
    <n v="436"/>
    <n v="13.5"/>
    <n v="17.7"/>
    <s v="y"/>
  </r>
  <r>
    <s v="ChimneyIDFdk3SelBLK_C"/>
    <s v="Chimney"/>
    <x v="14"/>
    <x v="1"/>
    <s v="C"/>
    <s v="BLK_C"/>
    <s v="IDFdk3.Sel.Chimney.C"/>
    <n v="515"/>
    <n v="13.9"/>
    <n v="18"/>
    <s v="y"/>
  </r>
  <r>
    <s v="ChimneyIDFdk3SelBLK_D"/>
    <s v="Chimney"/>
    <x v="14"/>
    <x v="1"/>
    <s v="D"/>
    <s v="BLK_D"/>
    <s v="IDFdk3.Sel.Chimney.D"/>
    <n v="358"/>
    <n v="12.9"/>
    <n v="18"/>
    <s v="y"/>
  </r>
  <r>
    <s v="ChimneyIDFdk3SelBLK_E"/>
    <s v="Chimney"/>
    <x v="14"/>
    <x v="1"/>
    <s v="E"/>
    <s v="BLK_E"/>
    <s v="IDFdk3.Sel.Chimney.E"/>
    <n v="519"/>
    <n v="13.4"/>
    <n v="18"/>
    <s v="y"/>
  </r>
  <r>
    <s v="ChimneyIDFxmSelBLK_A"/>
    <s v="Chimney"/>
    <x v="15"/>
    <x v="1"/>
    <s v="A"/>
    <s v="BLK_A"/>
    <s v="IDFxm.Sel.Chimney.A"/>
    <n v="630"/>
    <n v="13"/>
    <n v="14.4"/>
    <s v="y"/>
  </r>
  <r>
    <s v="ChimneyIDFxmSelBLK_B"/>
    <s v="Chimney"/>
    <x v="15"/>
    <x v="1"/>
    <s v="B"/>
    <s v="BLK_B"/>
    <s v="IDFxm.Sel.Chimney.B"/>
    <n v="482"/>
    <n v="13.2"/>
    <n v="14.8"/>
    <s v="y"/>
  </r>
  <r>
    <s v="HorseflyESSFwc3CCBLK_B"/>
    <s v="Horsefly"/>
    <x v="7"/>
    <x v="0"/>
    <s v="B"/>
    <s v="BLK_B"/>
    <s v="ESSFwc3.CC.Horsefly.B"/>
    <n v="262"/>
    <n v="12"/>
    <n v="15"/>
    <s v="y"/>
  </r>
  <r>
    <s v="HorseflyESSFwc3CCBLK_D"/>
    <s v="Horsefly"/>
    <x v="7"/>
    <x v="0"/>
    <s v="D"/>
    <s v="BLK_D"/>
    <s v="ESSFwc3.CC.Horsefly.D"/>
    <n v="182"/>
    <n v="9.5"/>
    <n v="15"/>
    <s v="y"/>
  </r>
  <r>
    <s v="HorseflyESSFwc3CCBLK_E"/>
    <s v="Horsefly"/>
    <x v="7"/>
    <x v="0"/>
    <s v="E"/>
    <s v="BLK_E"/>
    <s v="ESSFwc3.CC.Horsefly.E"/>
    <n v="468"/>
    <n v="12.8"/>
    <n v="14.5"/>
    <s v="y"/>
  </r>
  <r>
    <s v="HorseflyESSFwc3CCBLK_F"/>
    <s v="Horsefly"/>
    <x v="7"/>
    <x v="0"/>
    <s v="F"/>
    <s v="BLK_F"/>
    <s v="ESSFwc3.CC.Horsefly.F"/>
    <n v="1043"/>
    <n v="11.8"/>
    <n v="14.5"/>
    <s v="y"/>
  </r>
  <r>
    <s v="HorseflyESSFwk1CCBLK_B"/>
    <s v="Horsefly"/>
    <x v="8"/>
    <x v="0"/>
    <s v="B"/>
    <s v="BLK_B"/>
    <s v="ESSFwk1.CC.Horsefly.B"/>
    <n v="543"/>
    <n v="13.1"/>
    <n v="14.7"/>
    <s v="y"/>
  </r>
  <r>
    <s v="HorseflyESSFwk1CCBLK_D"/>
    <s v="Horsefly"/>
    <x v="8"/>
    <x v="0"/>
    <s v="D"/>
    <s v="BLK_D"/>
    <s v="ESSFwk1.CC.Horsefly.D"/>
    <n v="119"/>
    <n v="11.9"/>
    <n v="14.4"/>
    <s v="y"/>
  </r>
  <r>
    <s v="HorseflyESSFwk1CCBLK_E"/>
    <s v="Horsefly"/>
    <x v="8"/>
    <x v="0"/>
    <s v="E"/>
    <s v="BLK_E"/>
    <s v="ESSFwk1.CC.Horsefly.E"/>
    <n v="351"/>
    <n v="16.600000000000001"/>
    <n v="13.6"/>
    <s v="y"/>
  </r>
  <r>
    <s v="HorseflyESSFwk1CCBLK_F"/>
    <s v="Horsefly"/>
    <x v="8"/>
    <x v="0"/>
    <s v="F"/>
    <s v="BLK_F"/>
    <s v="ESSFwk1.CC.Horsefly.F"/>
    <n v="744"/>
    <n v="14.1"/>
    <n v="14.2"/>
    <s v="y"/>
  </r>
  <r>
    <s v="HorseflyICHmk3CCBLK_A"/>
    <s v="Horsefly"/>
    <x v="9"/>
    <x v="0"/>
    <s v="A"/>
    <s v="BLK_A"/>
    <s v="ICHmk3.CC.Horsefly.A"/>
    <n v="348"/>
    <n v="18.100000000000001"/>
    <n v="21.3"/>
    <s v="y"/>
  </r>
  <r>
    <s v="HorseflyICHmk3CCBLK_B"/>
    <s v="Horsefly"/>
    <x v="9"/>
    <x v="0"/>
    <s v="B"/>
    <s v="BLK_B"/>
    <s v="ICHmk3.CC.Horsefly.B"/>
    <n v="1578"/>
    <n v="18.3"/>
    <n v="20.9"/>
    <s v="y"/>
  </r>
  <r>
    <s v="HorseflyICHmk3CCBLK_C"/>
    <s v="Horsefly"/>
    <x v="9"/>
    <x v="0"/>
    <s v="C"/>
    <s v="BLK_C"/>
    <s v="ICHmk3.CC.Horsefly.C"/>
    <n v="2865"/>
    <n v="18.100000000000001"/>
    <n v="22.5"/>
    <s v="y"/>
  </r>
  <r>
    <s v="HorseflyICHmk3CCBLK_D"/>
    <s v="Horsefly"/>
    <x v="9"/>
    <x v="0"/>
    <s v="D"/>
    <s v="BLK_D"/>
    <s v="ICHmk3.CC.Horsefly.D"/>
    <n v="2470"/>
    <n v="20"/>
    <n v="22.4"/>
    <s v="y"/>
  </r>
  <r>
    <s v="HorseflyICHwk2CCBLK_A"/>
    <s v="Horsefly"/>
    <x v="10"/>
    <x v="0"/>
    <s v="A"/>
    <s v="BLK_A"/>
    <s v="ICHwk2.CC.Horsefly.A"/>
    <n v="251"/>
    <n v="15.9"/>
    <n v="19.7"/>
    <s v="y"/>
  </r>
  <r>
    <s v="HorseflyICHwk2CCBLK_B"/>
    <s v="Horsefly"/>
    <x v="10"/>
    <x v="0"/>
    <s v="B"/>
    <s v="BLK_B"/>
    <s v="ICHwk2.CC.Horsefly.B"/>
    <n v="1373"/>
    <n v="15.8"/>
    <n v="20.399999999999999"/>
    <s v="y"/>
  </r>
  <r>
    <s v="HorseflyICHwk2CCBLK_C"/>
    <s v="Horsefly"/>
    <x v="10"/>
    <x v="0"/>
    <s v="C"/>
    <s v="BLK_C"/>
    <s v="ICHwk2.CC.Horsefly.C"/>
    <n v="2369"/>
    <n v="17.3"/>
    <n v="20.7"/>
    <s v="y"/>
  </r>
  <r>
    <s v="HorseflyICHwk2CCBLK_D"/>
    <s v="Horsefly"/>
    <x v="10"/>
    <x v="0"/>
    <s v="D"/>
    <s v="BLK_D"/>
    <s v="ICHwk2.CC.Horsefly.D"/>
    <n v="9560"/>
    <n v="17.5"/>
    <n v="21.7"/>
    <s v="y"/>
  </r>
  <r>
    <s v="HorseflyICHwk2CCBLK_E"/>
    <s v="Horsefly"/>
    <x v="10"/>
    <x v="0"/>
    <s v="E"/>
    <s v="BLK_E"/>
    <s v="ICHwk2.CC.Horsefly.E"/>
    <n v="2902"/>
    <n v="16.7"/>
    <n v="21.4"/>
    <s v="y"/>
  </r>
  <r>
    <s v="HorseflyICHwk2CCBLK_F"/>
    <s v="Horsefly"/>
    <x v="10"/>
    <x v="0"/>
    <s v="F"/>
    <s v="BLK_F"/>
    <s v="ICHwk2.CC.Horsefly.F"/>
    <n v="1198"/>
    <n v="15.6"/>
    <n v="21.2"/>
    <s v="y"/>
  </r>
  <r>
    <s v="HorseflySBSdw1CCBLK_A"/>
    <s v="Horsefly"/>
    <x v="12"/>
    <x v="0"/>
    <s v="A"/>
    <s v="BLK_A"/>
    <s v="SBSdw1.CC.Horsefly.A"/>
    <n v="672"/>
    <n v="19.5"/>
    <n v="20.2"/>
    <s v="y"/>
  </r>
  <r>
    <s v="HorseflySBSdw1CCBLK_B"/>
    <s v="Horsefly"/>
    <x v="12"/>
    <x v="0"/>
    <s v="B"/>
    <s v="BLK_B"/>
    <s v="SBSdw1.CC.Horsefly.B"/>
    <n v="2557"/>
    <n v="20.3"/>
    <n v="20.6"/>
    <s v="y"/>
  </r>
  <r>
    <s v="HorseflySBSdw1CCBLK_C"/>
    <s v="Horsefly"/>
    <x v="12"/>
    <x v="0"/>
    <s v="C"/>
    <s v="BLK_C"/>
    <s v="SBSdw1.CC.Horsefly.C"/>
    <n v="223"/>
    <n v="18.600000000000001"/>
    <n v="21"/>
    <s v="y"/>
  </r>
  <r>
    <s v="HorseflySBSdw1SelBLK_B"/>
    <s v="Horsefly"/>
    <x v="12"/>
    <x v="1"/>
    <s v="B"/>
    <s v="BLK_B"/>
    <s v="SBSdw1.Sel.Horsefly.B"/>
    <n v="175"/>
    <n v="19.8"/>
    <n v="19.600000000000001"/>
    <s v="y"/>
  </r>
  <r>
    <s v="HorseflySBSdw1SelBLK_C"/>
    <s v="Horsefly"/>
    <x v="12"/>
    <x v="1"/>
    <s v="C"/>
    <s v="BLK_C"/>
    <s v="SBSdw1.Sel.Horsefly.C"/>
    <n v="151"/>
    <n v="18.5"/>
    <n v="18.8"/>
    <s v="y"/>
  </r>
  <r>
    <s v="MintonIDFdk4CCBLK_A"/>
    <s v="Minton"/>
    <x v="1"/>
    <x v="0"/>
    <s v="A"/>
    <s v="BLK_A"/>
    <s v="IDFdk4.CC.Minton.A"/>
    <n v="3118"/>
    <n v="10.1"/>
    <n v="12.2"/>
    <s v="y"/>
  </r>
  <r>
    <s v="MintonIDFdk4CCBLK_B"/>
    <s v="Minton"/>
    <x v="1"/>
    <x v="0"/>
    <s v="B"/>
    <s v="BLK_B"/>
    <s v="IDFdk4.CC.Minton.B"/>
    <n v="4348"/>
    <n v="11"/>
    <n v="12.2"/>
    <s v="y"/>
  </r>
  <r>
    <s v="MintonIDFdk4CCBLK_D"/>
    <s v="Minton"/>
    <x v="1"/>
    <x v="0"/>
    <s v="D"/>
    <s v="BLK_D"/>
    <s v="IDFdk4.CC.Minton.D"/>
    <n v="4595"/>
    <n v="10.4"/>
    <n v="12.3"/>
    <s v="y"/>
  </r>
  <r>
    <s v="MintonIDFdk4SelBLK_A"/>
    <s v="Minton"/>
    <x v="1"/>
    <x v="1"/>
    <s v="A"/>
    <s v="BLK_A"/>
    <s v="IDFdk4.Sel.Minton.A"/>
    <n v="215"/>
    <n v="12.1"/>
    <n v="15"/>
    <s v="y"/>
  </r>
  <r>
    <s v="MintonIDFdk4SelBLK_B"/>
    <s v="Minton"/>
    <x v="1"/>
    <x v="1"/>
    <s v="B"/>
    <s v="BLK_B"/>
    <s v="IDFdk4.Sel.Minton.B"/>
    <n v="1250"/>
    <n v="10.8"/>
    <n v="14.5"/>
    <s v="y"/>
  </r>
  <r>
    <s v="MintonIDFdk4SelBLK_D"/>
    <s v="Minton"/>
    <x v="1"/>
    <x v="1"/>
    <s v="D"/>
    <s v="BLK_D"/>
    <s v="IDFdk4.Sel.Minton.D"/>
    <n v="671"/>
    <n v="10.4"/>
    <n v="14.9"/>
    <s v="y"/>
  </r>
  <r>
    <s v="MintonIDFxmCCBLK_D"/>
    <s v="Minton"/>
    <x v="15"/>
    <x v="0"/>
    <s v="D"/>
    <s v="BLK_D"/>
    <s v="IDFxm.CC.Minton.D"/>
    <n v="798"/>
    <n v="10.6"/>
    <n v="15.6"/>
    <s v="y"/>
  </r>
  <r>
    <s v="MintonIDFxmSelBLK_B"/>
    <s v="Minton"/>
    <x v="15"/>
    <x v="1"/>
    <s v="B"/>
    <s v="BLK_B"/>
    <s v="IDFxm.Sel.Minton.B"/>
    <n v="1100"/>
    <n v="10.9"/>
    <n v="15.1"/>
    <s v="y"/>
  </r>
  <r>
    <s v="MintonIDFxmSelBLK_C"/>
    <s v="Minton"/>
    <x v="15"/>
    <x v="1"/>
    <s v="C"/>
    <s v="BLK_C"/>
    <s v="IDFxm.Sel.Minton.C"/>
    <n v="1183"/>
    <n v="10.7"/>
    <n v="14.5"/>
    <s v="y"/>
  </r>
  <r>
    <s v="MintonIDFxmSelBLK_D"/>
    <s v="Minton"/>
    <x v="15"/>
    <x v="1"/>
    <s v="D"/>
    <s v="BLK_D"/>
    <s v="IDFxm.Sel.Minton.D"/>
    <n v="877"/>
    <n v="10.8"/>
    <n v="15"/>
    <s v="y"/>
  </r>
  <r>
    <s v="MintonSBPSxcCCBLK_A"/>
    <s v="Minton"/>
    <x v="3"/>
    <x v="0"/>
    <s v="A"/>
    <s v="BLK_A"/>
    <s v="SBPSxc.CC.Minton.A"/>
    <n v="6958"/>
    <n v="10.4"/>
    <n v="13.6"/>
    <s v="y"/>
  </r>
  <r>
    <s v="MintonSBPSxcCCBLK_B"/>
    <s v="Minton"/>
    <x v="3"/>
    <x v="0"/>
    <s v="B"/>
    <s v="BLK_B"/>
    <s v="SBPSxc.CC.Minton.B"/>
    <n v="110"/>
    <n v="14.2"/>
    <n v="13.8"/>
    <s v="y"/>
  </r>
  <r>
    <s v="PyperIDFdk4CCBLK_A"/>
    <s v="Pyper"/>
    <x v="1"/>
    <x v="0"/>
    <s v="A"/>
    <s v="BLK_A"/>
    <s v="IDFdk4.CC.Pyper.A"/>
    <n v="306"/>
    <n v="9.1"/>
    <n v="9.5"/>
    <s v="y"/>
  </r>
  <r>
    <s v="PyperIDFdk4CCBLK_B"/>
    <s v="Pyper"/>
    <x v="1"/>
    <x v="0"/>
    <s v="B"/>
    <s v="BLK_B"/>
    <s v="IDFdk4.CC.Pyper.B"/>
    <n v="3125"/>
    <n v="10.6"/>
    <n v="11.6"/>
    <s v="y"/>
  </r>
  <r>
    <s v="PyperIDFdk4CCBLK_C"/>
    <s v="Pyper"/>
    <x v="1"/>
    <x v="0"/>
    <s v="C"/>
    <s v="BLK_C"/>
    <s v="IDFdk4.CC.Pyper.C"/>
    <n v="1521"/>
    <n v="11.5"/>
    <n v="12.2"/>
    <s v="y"/>
  </r>
  <r>
    <s v="PyperIDFdk4CCBLK_D"/>
    <s v="Pyper"/>
    <x v="1"/>
    <x v="0"/>
    <s v="D"/>
    <s v="BLK_D"/>
    <s v="IDFdk4.CC.Pyper.D"/>
    <n v="4426"/>
    <n v="10"/>
    <n v="11.2"/>
    <s v="y"/>
  </r>
  <r>
    <s v="PyperIDFdk4CCBLK_E"/>
    <s v="Pyper"/>
    <x v="1"/>
    <x v="0"/>
    <s v="E"/>
    <s v="BLK_E"/>
    <s v="IDFdk4.CC.Pyper.E"/>
    <n v="682"/>
    <n v="11"/>
    <n v="11.4"/>
    <s v="y"/>
  </r>
  <r>
    <s v="PyperIDFdk4CCBLK_F"/>
    <s v="Pyper"/>
    <x v="1"/>
    <x v="0"/>
    <s v="F"/>
    <s v="BLK_F"/>
    <s v="IDFdk4.CC.Pyper.F"/>
    <n v="1689"/>
    <n v="10.1"/>
    <n v="10.7"/>
    <s v="y"/>
  </r>
  <r>
    <s v="PyperIDFdk4SelBLK_B"/>
    <s v="Pyper"/>
    <x v="1"/>
    <x v="1"/>
    <s v="B"/>
    <s v="BLK_B"/>
    <s v="IDFdk4.Sel.Pyper.B"/>
    <n v="305"/>
    <n v="10.4"/>
    <n v="12.9"/>
    <s v="y"/>
  </r>
  <r>
    <s v="PyperIDFdk4SelBLK_D"/>
    <s v="Pyper"/>
    <x v="1"/>
    <x v="1"/>
    <s v="D"/>
    <s v="BLK_D"/>
    <s v="IDFdk4.Sel.Pyper.D"/>
    <n v="850"/>
    <n v="10.1"/>
    <n v="12.7"/>
    <s v="y"/>
  </r>
  <r>
    <s v="PyperIDFdk4SelBLK_E"/>
    <s v="Pyper"/>
    <x v="1"/>
    <x v="1"/>
    <s v="E"/>
    <s v="BLK_E"/>
    <s v="IDFdk4.Sel.Pyper.E"/>
    <n v="177"/>
    <n v="10.5"/>
    <n v="14.5"/>
    <s v="y"/>
  </r>
  <r>
    <s v="PyperIDFdk4SelBLK_F"/>
    <s v="Pyper"/>
    <x v="1"/>
    <x v="1"/>
    <s v="F"/>
    <s v="BLK_F"/>
    <s v="IDFdk4.Sel.Pyper.F"/>
    <n v="206"/>
    <n v="10.6"/>
    <n v="13.8"/>
    <s v="y"/>
  </r>
  <r>
    <s v="PyperIDFxmCCBLK_B"/>
    <s v="Pyper"/>
    <x v="15"/>
    <x v="0"/>
    <s v="B"/>
    <s v="BLK_B"/>
    <s v="IDFxm.CC.Pyper.B"/>
    <n v="257"/>
    <n v="9.9"/>
    <n v="14.6"/>
    <s v="y"/>
  </r>
  <r>
    <s v="PyperIDFxmCCBLK_D"/>
    <s v="Pyper"/>
    <x v="15"/>
    <x v="0"/>
    <s v="D"/>
    <s v="BLK_D"/>
    <s v="IDFxm.CC.Pyper.D"/>
    <n v="117"/>
    <n v="10"/>
    <n v="14.7"/>
    <s v="y"/>
  </r>
  <r>
    <s v="PyperIDFxmSelBLK_B"/>
    <s v="Pyper"/>
    <x v="15"/>
    <x v="1"/>
    <s v="B"/>
    <s v="BLK_B"/>
    <s v="IDFxm.Sel.Pyper.B"/>
    <n v="289"/>
    <n v="11.3"/>
    <n v="14.1"/>
    <s v="y"/>
  </r>
  <r>
    <s v="PyperSBPSxcCCBLK_A"/>
    <s v="Pyper"/>
    <x v="3"/>
    <x v="0"/>
    <s v="A"/>
    <s v="BLK_A"/>
    <s v="SBPSxc.CC.Pyper.A"/>
    <n v="4099"/>
    <n v="11.4"/>
    <n v="12.4"/>
    <s v="y"/>
  </r>
  <r>
    <s v="PyperSBPSxcCCBLK_B"/>
    <s v="Pyper"/>
    <x v="3"/>
    <x v="0"/>
    <s v="B"/>
    <s v="BLK_B"/>
    <s v="SBPSxc.CC.Pyper.B"/>
    <n v="5622"/>
    <n v="11.2"/>
    <n v="13.2"/>
    <s v="y"/>
  </r>
  <r>
    <s v="PyperSBPSxcCCBLK_C"/>
    <s v="Pyper"/>
    <x v="3"/>
    <x v="0"/>
    <s v="C"/>
    <s v="BLK_C"/>
    <s v="SBPSxc.CC.Pyper.C"/>
    <n v="5020"/>
    <n v="11.8"/>
    <n v="12.7"/>
    <s v="y"/>
  </r>
  <r>
    <s v="PyperSBPSxcCCBLK_D"/>
    <s v="Pyper"/>
    <x v="3"/>
    <x v="0"/>
    <s v="D"/>
    <s v="BLK_D"/>
    <s v="SBPSxc.CC.Pyper.D"/>
    <n v="152"/>
    <n v="10.199999999999999"/>
    <n v="13.9"/>
    <s v="y"/>
  </r>
  <r>
    <s v="PyperSBPSxcCCBLK_E"/>
    <s v="Pyper"/>
    <x v="3"/>
    <x v="0"/>
    <s v="E"/>
    <s v="BLK_E"/>
    <s v="SBPSxc.CC.Pyper.E"/>
    <n v="4962"/>
    <n v="11.7"/>
    <n v="13.4"/>
    <s v="y"/>
  </r>
  <r>
    <s v="PyperSBPSxcCCBLK_F"/>
    <s v="Pyper"/>
    <x v="3"/>
    <x v="0"/>
    <s v="F"/>
    <s v="BLK_F"/>
    <s v="SBPSxc.CC.Pyper.F"/>
    <n v="2817"/>
    <n v="10.5"/>
    <n v="13.3"/>
    <s v="y"/>
  </r>
  <r>
    <s v="PyperZRepressedPineCCBLK_C"/>
    <s v="Pyper"/>
    <x v="4"/>
    <x v="0"/>
    <s v="C"/>
    <s v="BLK_C"/>
    <s v="ZRepressedPine.CC.Pyper.C"/>
    <n v="113"/>
    <n v="4"/>
    <n v="12.4"/>
    <s v="y"/>
  </r>
  <r>
    <s v="PyperZRepressedPineCCBLK_F"/>
    <s v="Pyper"/>
    <x v="4"/>
    <x v="0"/>
    <s v="F"/>
    <s v="BLK_F"/>
    <s v="ZRepressedPine.CC.Pyper.F"/>
    <n v="226"/>
    <n v="5.6"/>
    <n v="12.5"/>
    <s v="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20" firstHeaderRow="1" firstDataRow="1" firstDataCol="1"/>
  <pivotFields count="11">
    <pivotField showAll="0"/>
    <pivotField showAll="0"/>
    <pivotField axis="axisRow" showAll="0">
      <items count="17">
        <item x="7"/>
        <item x="8"/>
        <item x="5"/>
        <item x="0"/>
        <item x="9"/>
        <item x="10"/>
        <item x="14"/>
        <item x="1"/>
        <item x="6"/>
        <item x="15"/>
        <item x="2"/>
        <item x="11"/>
        <item x="3"/>
        <item x="12"/>
        <item x="13"/>
        <item x="4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Area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5" workbookViewId="0">
      <selection activeCell="C1" sqref="C1:O35"/>
    </sheetView>
  </sheetViews>
  <sheetFormatPr defaultRowHeight="12.75"/>
  <cols>
    <col min="1" max="1" width="19.5703125" customWidth="1"/>
    <col min="5" max="5" width="8.85546875" style="5" customWidth="1"/>
  </cols>
  <sheetData>
    <row r="1" spans="1:17">
      <c r="A1" t="s">
        <v>234</v>
      </c>
      <c r="B1" t="s">
        <v>206</v>
      </c>
      <c r="C1" t="s">
        <v>34</v>
      </c>
      <c r="D1" t="s">
        <v>92</v>
      </c>
      <c r="E1" s="5" t="s">
        <v>40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</row>
    <row r="2" spans="1:17">
      <c r="A2" t="str">
        <f>C2&amp;"."&amp;D2&amp;".NoMgmt.N"</f>
        <v>CWHms1.CC.NoMgmt.N</v>
      </c>
      <c r="B2" t="str">
        <f t="shared" ref="B2:B35" si="0">C2&amp;D2</f>
        <v>CWHms1CC</v>
      </c>
      <c r="C2" t="s">
        <v>8</v>
      </c>
      <c r="D2" t="s">
        <v>97</v>
      </c>
      <c r="E2" s="5">
        <v>1889</v>
      </c>
      <c r="F2" t="s">
        <v>66</v>
      </c>
      <c r="G2">
        <v>47</v>
      </c>
      <c r="H2" t="s">
        <v>63</v>
      </c>
      <c r="I2">
        <v>21</v>
      </c>
      <c r="J2" t="s">
        <v>69</v>
      </c>
      <c r="K2">
        <v>17</v>
      </c>
      <c r="L2" t="s">
        <v>67</v>
      </c>
      <c r="M2">
        <v>9</v>
      </c>
      <c r="N2" t="s">
        <v>65</v>
      </c>
      <c r="O2">
        <v>6</v>
      </c>
      <c r="Q2">
        <f t="shared" ref="Q2:Q34" si="1">IF(D2="Sel",E2,0)</f>
        <v>0</v>
      </c>
    </row>
    <row r="3" spans="1:17">
      <c r="A3" t="str">
        <f t="shared" ref="A3:A35" si="2">C3&amp;"."&amp;D3&amp;".NoMgmt.N"</f>
        <v>ESSFmw.CC.NoMgmt.N</v>
      </c>
      <c r="B3" t="str">
        <f t="shared" si="0"/>
        <v>ESSFmwCC</v>
      </c>
      <c r="C3" t="s">
        <v>9</v>
      </c>
      <c r="D3" t="s">
        <v>97</v>
      </c>
      <c r="E3" s="5">
        <v>3238.6</v>
      </c>
      <c r="F3" t="s">
        <v>63</v>
      </c>
      <c r="G3">
        <v>52</v>
      </c>
      <c r="H3" t="s">
        <v>65</v>
      </c>
      <c r="I3">
        <v>48</v>
      </c>
      <c r="Q3">
        <f t="shared" si="1"/>
        <v>0</v>
      </c>
    </row>
    <row r="4" spans="1:17">
      <c r="A4" t="str">
        <f t="shared" si="2"/>
        <v>ESSFwc3.CC.NoMgmt.N</v>
      </c>
      <c r="B4" t="str">
        <f t="shared" si="0"/>
        <v>ESSFwc3CC</v>
      </c>
      <c r="C4" t="s">
        <v>10</v>
      </c>
      <c r="D4" t="s">
        <v>97</v>
      </c>
      <c r="E4" s="5">
        <v>24386.400000000001</v>
      </c>
      <c r="F4" t="s">
        <v>64</v>
      </c>
      <c r="G4">
        <v>46</v>
      </c>
      <c r="H4" t="s">
        <v>65</v>
      </c>
      <c r="I4">
        <v>44</v>
      </c>
      <c r="J4" t="s">
        <v>63</v>
      </c>
      <c r="K4">
        <v>10</v>
      </c>
      <c r="Q4">
        <f t="shared" si="1"/>
        <v>0</v>
      </c>
    </row>
    <row r="5" spans="1:17">
      <c r="A5" t="str">
        <f t="shared" si="2"/>
        <v>ESSFwk1.CC.NoMgmt.N</v>
      </c>
      <c r="B5" t="str">
        <f t="shared" si="0"/>
        <v>ESSFwk1CC</v>
      </c>
      <c r="C5" t="s">
        <v>11</v>
      </c>
      <c r="D5" t="s">
        <v>97</v>
      </c>
      <c r="E5" s="5">
        <v>54722</v>
      </c>
      <c r="F5" t="s">
        <v>64</v>
      </c>
      <c r="G5">
        <v>53</v>
      </c>
      <c r="H5" t="s">
        <v>63</v>
      </c>
      <c r="I5">
        <v>27</v>
      </c>
      <c r="J5" t="s">
        <v>65</v>
      </c>
      <c r="K5">
        <v>20</v>
      </c>
      <c r="Q5">
        <f t="shared" si="1"/>
        <v>0</v>
      </c>
    </row>
    <row r="6" spans="1:17">
      <c r="A6" t="str">
        <f t="shared" si="2"/>
        <v>ESSFxv1.CC.NoMgmt.N</v>
      </c>
      <c r="B6" t="str">
        <f t="shared" si="0"/>
        <v>ESSFxv1CC</v>
      </c>
      <c r="C6" t="s">
        <v>12</v>
      </c>
      <c r="D6" t="s">
        <v>97</v>
      </c>
      <c r="E6" s="5">
        <v>65535.4</v>
      </c>
      <c r="F6" t="s">
        <v>63</v>
      </c>
      <c r="G6">
        <v>74</v>
      </c>
      <c r="H6" t="s">
        <v>64</v>
      </c>
      <c r="I6">
        <v>14</v>
      </c>
      <c r="J6" t="s">
        <v>65</v>
      </c>
      <c r="K6">
        <v>12</v>
      </c>
      <c r="Q6">
        <f t="shared" si="1"/>
        <v>0</v>
      </c>
    </row>
    <row r="7" spans="1:17">
      <c r="A7" t="str">
        <f t="shared" si="2"/>
        <v>ESSFxv2.CC.NoMgmt.N</v>
      </c>
      <c r="B7" t="str">
        <f t="shared" si="0"/>
        <v>ESSFxv2CC</v>
      </c>
      <c r="C7" t="s">
        <v>91</v>
      </c>
      <c r="D7" t="s">
        <v>97</v>
      </c>
      <c r="E7" s="5">
        <v>26230.5</v>
      </c>
      <c r="F7" t="s">
        <v>63</v>
      </c>
      <c r="G7">
        <v>79</v>
      </c>
      <c r="H7" t="s">
        <v>64</v>
      </c>
      <c r="I7">
        <v>21</v>
      </c>
      <c r="Q7">
        <f t="shared" si="1"/>
        <v>0</v>
      </c>
    </row>
    <row r="8" spans="1:17">
      <c r="A8" t="str">
        <f t="shared" si="2"/>
        <v>ICHmk3.CC.NoMgmt.N</v>
      </c>
      <c r="B8" t="str">
        <f t="shared" si="0"/>
        <v>ICHmk3CC</v>
      </c>
      <c r="C8" t="s">
        <v>14</v>
      </c>
      <c r="D8" t="s">
        <v>97</v>
      </c>
      <c r="E8" s="5">
        <v>40344.6</v>
      </c>
      <c r="F8" t="s">
        <v>64</v>
      </c>
      <c r="G8">
        <v>34</v>
      </c>
      <c r="H8" t="s">
        <v>66</v>
      </c>
      <c r="I8">
        <v>26</v>
      </c>
      <c r="J8" t="s">
        <v>63</v>
      </c>
      <c r="K8">
        <v>23</v>
      </c>
      <c r="L8" t="s">
        <v>68</v>
      </c>
      <c r="M8">
        <v>11</v>
      </c>
      <c r="N8" t="s">
        <v>67</v>
      </c>
      <c r="O8">
        <v>6</v>
      </c>
      <c r="Q8">
        <f t="shared" si="1"/>
        <v>0</v>
      </c>
    </row>
    <row r="9" spans="1:17">
      <c r="A9" t="str">
        <f t="shared" si="2"/>
        <v>ICHwk2.CC.NoMgmt.N</v>
      </c>
      <c r="B9" t="str">
        <f t="shared" si="0"/>
        <v>ICHwk2CC</v>
      </c>
      <c r="C9" t="s">
        <v>41</v>
      </c>
      <c r="D9" t="s">
        <v>97</v>
      </c>
      <c r="E9" s="5">
        <v>83497.2</v>
      </c>
      <c r="F9" t="s">
        <v>66</v>
      </c>
      <c r="G9">
        <v>25</v>
      </c>
      <c r="H9" t="s">
        <v>67</v>
      </c>
      <c r="I9">
        <v>22</v>
      </c>
      <c r="J9" t="s">
        <v>64</v>
      </c>
      <c r="K9">
        <v>22</v>
      </c>
      <c r="L9" t="s">
        <v>69</v>
      </c>
      <c r="M9">
        <v>17</v>
      </c>
      <c r="N9" t="s">
        <v>63</v>
      </c>
      <c r="O9">
        <v>14</v>
      </c>
      <c r="Q9">
        <f t="shared" si="1"/>
        <v>0</v>
      </c>
    </row>
    <row r="10" spans="1:17">
      <c r="A10" t="str">
        <f t="shared" si="2"/>
        <v>ICHwk4.CC.NoMgmt.N</v>
      </c>
      <c r="B10" t="str">
        <f t="shared" si="0"/>
        <v>ICHwk4CC</v>
      </c>
      <c r="C10" t="s">
        <v>15</v>
      </c>
      <c r="D10" t="s">
        <v>97</v>
      </c>
      <c r="E10" s="5">
        <v>10586.4</v>
      </c>
      <c r="F10" t="s">
        <v>63</v>
      </c>
      <c r="G10">
        <v>41</v>
      </c>
      <c r="H10" t="s">
        <v>64</v>
      </c>
      <c r="I10">
        <v>36</v>
      </c>
      <c r="J10" t="s">
        <v>66</v>
      </c>
      <c r="K10">
        <v>10</v>
      </c>
      <c r="L10" t="s">
        <v>65</v>
      </c>
      <c r="M10">
        <v>7</v>
      </c>
      <c r="N10" t="s">
        <v>68</v>
      </c>
      <c r="O10">
        <v>6</v>
      </c>
      <c r="Q10">
        <f t="shared" si="1"/>
        <v>0</v>
      </c>
    </row>
    <row r="11" spans="1:17">
      <c r="A11" t="str">
        <f t="shared" si="2"/>
        <v>IDFdk3.CC.NoMgmt.N</v>
      </c>
      <c r="B11" t="str">
        <f t="shared" si="0"/>
        <v>IDFdk3CC</v>
      </c>
      <c r="C11" t="s">
        <v>16</v>
      </c>
      <c r="D11" t="s">
        <v>97</v>
      </c>
      <c r="E11" s="5">
        <v>51343.8</v>
      </c>
      <c r="F11" t="s">
        <v>63</v>
      </c>
      <c r="G11">
        <v>85</v>
      </c>
      <c r="H11" t="s">
        <v>66</v>
      </c>
      <c r="I11">
        <v>9</v>
      </c>
      <c r="J11" t="s">
        <v>64</v>
      </c>
      <c r="K11">
        <v>6</v>
      </c>
      <c r="Q11">
        <f t="shared" si="1"/>
        <v>0</v>
      </c>
    </row>
    <row r="12" spans="1:17">
      <c r="A12" t="str">
        <f t="shared" si="2"/>
        <v>IDFdk3.Sel.NoMgmt.N</v>
      </c>
      <c r="B12" t="str">
        <f t="shared" si="0"/>
        <v>IDFdk3Sel</v>
      </c>
      <c r="C12" t="s">
        <v>16</v>
      </c>
      <c r="D12" t="s">
        <v>98</v>
      </c>
      <c r="E12" s="5">
        <v>69502.7</v>
      </c>
      <c r="F12" t="s">
        <v>66</v>
      </c>
      <c r="G12">
        <v>88</v>
      </c>
      <c r="H12" t="s">
        <v>63</v>
      </c>
      <c r="I12">
        <v>12</v>
      </c>
      <c r="Q12">
        <f t="shared" si="1"/>
        <v>69502.7</v>
      </c>
    </row>
    <row r="13" spans="1:17">
      <c r="A13" t="str">
        <f t="shared" si="2"/>
        <v>IDFdk4.CC.NoMgmt.N</v>
      </c>
      <c r="B13" t="str">
        <f t="shared" si="0"/>
        <v>IDFdk4CC</v>
      </c>
      <c r="C13" t="s">
        <v>17</v>
      </c>
      <c r="D13" t="s">
        <v>97</v>
      </c>
      <c r="E13" s="5">
        <v>142661.70000000001</v>
      </c>
      <c r="F13" t="s">
        <v>63</v>
      </c>
      <c r="G13">
        <v>100</v>
      </c>
      <c r="Q13">
        <f t="shared" si="1"/>
        <v>0</v>
      </c>
    </row>
    <row r="14" spans="1:17">
      <c r="A14" t="str">
        <f t="shared" si="2"/>
        <v>IDFdk4.Sel.NoMgmt.N</v>
      </c>
      <c r="B14" t="str">
        <f t="shared" si="0"/>
        <v>IDFdk4Sel</v>
      </c>
      <c r="C14" t="s">
        <v>17</v>
      </c>
      <c r="D14" t="s">
        <v>98</v>
      </c>
      <c r="E14" s="5">
        <v>33269.699999999997</v>
      </c>
      <c r="F14" t="s">
        <v>66</v>
      </c>
      <c r="G14">
        <v>87</v>
      </c>
      <c r="H14" t="s">
        <v>63</v>
      </c>
      <c r="I14">
        <v>13</v>
      </c>
      <c r="Q14">
        <f t="shared" si="1"/>
        <v>33269.699999999997</v>
      </c>
    </row>
    <row r="15" spans="1:17">
      <c r="A15" t="str">
        <f t="shared" si="2"/>
        <v>IDFdw.CC.NoMgmt.N</v>
      </c>
      <c r="B15" t="str">
        <f t="shared" si="0"/>
        <v>IDFdwCC</v>
      </c>
      <c r="C15" t="s">
        <v>18</v>
      </c>
      <c r="D15" t="s">
        <v>97</v>
      </c>
      <c r="E15" s="5">
        <v>18904.900000000001</v>
      </c>
      <c r="F15" t="s">
        <v>63</v>
      </c>
      <c r="G15">
        <v>95</v>
      </c>
      <c r="H15" t="s">
        <v>66</v>
      </c>
      <c r="I15">
        <v>5</v>
      </c>
      <c r="Q15">
        <f t="shared" si="1"/>
        <v>0</v>
      </c>
    </row>
    <row r="16" spans="1:17">
      <c r="A16" t="str">
        <f t="shared" si="2"/>
        <v>IDFdw.Sel.NoMgmt.N</v>
      </c>
      <c r="B16" t="str">
        <f t="shared" si="0"/>
        <v>IDFdwSel</v>
      </c>
      <c r="C16" t="s">
        <v>18</v>
      </c>
      <c r="D16" t="s">
        <v>98</v>
      </c>
      <c r="E16" s="5">
        <v>7239.4</v>
      </c>
      <c r="F16" t="s">
        <v>66</v>
      </c>
      <c r="G16">
        <v>88</v>
      </c>
      <c r="H16" t="s">
        <v>63</v>
      </c>
      <c r="I16">
        <v>12</v>
      </c>
      <c r="Q16">
        <f t="shared" si="1"/>
        <v>7239.4</v>
      </c>
    </row>
    <row r="17" spans="1:17">
      <c r="A17" t="str">
        <f t="shared" si="2"/>
        <v>IDFxm.CC.NoMgmt.N</v>
      </c>
      <c r="B17" t="str">
        <f t="shared" si="0"/>
        <v>IDFxmCC</v>
      </c>
      <c r="C17" t="s">
        <v>19</v>
      </c>
      <c r="D17" t="s">
        <v>97</v>
      </c>
      <c r="E17" s="5">
        <v>6708.6</v>
      </c>
      <c r="F17" t="s">
        <v>63</v>
      </c>
      <c r="G17">
        <v>76</v>
      </c>
      <c r="H17" t="s">
        <v>66</v>
      </c>
      <c r="I17">
        <v>13</v>
      </c>
      <c r="J17" t="s">
        <v>68</v>
      </c>
      <c r="K17">
        <v>6</v>
      </c>
      <c r="L17" t="s">
        <v>64</v>
      </c>
      <c r="M17">
        <v>5</v>
      </c>
      <c r="Q17">
        <f t="shared" si="1"/>
        <v>0</v>
      </c>
    </row>
    <row r="18" spans="1:17">
      <c r="A18" t="str">
        <f t="shared" si="2"/>
        <v>IDFxm.Sel.NoMgmt.N</v>
      </c>
      <c r="B18" t="str">
        <f t="shared" si="0"/>
        <v>IDFxmSel</v>
      </c>
      <c r="C18" t="s">
        <v>19</v>
      </c>
      <c r="D18" t="s">
        <v>98</v>
      </c>
      <c r="E18" s="5">
        <v>34439.5</v>
      </c>
      <c r="F18" t="s">
        <v>66</v>
      </c>
      <c r="G18">
        <v>100</v>
      </c>
      <c r="Q18">
        <f t="shared" si="1"/>
        <v>34439.5</v>
      </c>
    </row>
    <row r="19" spans="1:17">
      <c r="A19" t="str">
        <f t="shared" si="2"/>
        <v>MSdc2.CC.NoMgmt.N</v>
      </c>
      <c r="B19" t="str">
        <f t="shared" si="0"/>
        <v>MSdc2CC</v>
      </c>
      <c r="C19" t="s">
        <v>20</v>
      </c>
      <c r="D19" t="s">
        <v>97</v>
      </c>
      <c r="E19" s="5">
        <v>18693.400000000001</v>
      </c>
      <c r="F19" t="s">
        <v>63</v>
      </c>
      <c r="G19">
        <v>69</v>
      </c>
      <c r="H19" t="s">
        <v>65</v>
      </c>
      <c r="I19">
        <v>13</v>
      </c>
      <c r="J19" t="s">
        <v>66</v>
      </c>
      <c r="K19">
        <v>10</v>
      </c>
      <c r="L19" t="s">
        <v>64</v>
      </c>
      <c r="M19">
        <v>8</v>
      </c>
      <c r="Q19">
        <f t="shared" si="1"/>
        <v>0</v>
      </c>
    </row>
    <row r="20" spans="1:17">
      <c r="A20" t="str">
        <f t="shared" si="2"/>
        <v>MSdv.CC.NoMgmt.N</v>
      </c>
      <c r="B20" t="str">
        <f t="shared" si="0"/>
        <v>MSdvCC</v>
      </c>
      <c r="C20" t="s">
        <v>21</v>
      </c>
      <c r="D20" t="s">
        <v>97</v>
      </c>
      <c r="E20" s="5">
        <v>8974.6</v>
      </c>
      <c r="F20" t="s">
        <v>63</v>
      </c>
      <c r="G20">
        <v>87</v>
      </c>
      <c r="H20" t="s">
        <v>64</v>
      </c>
      <c r="I20">
        <v>13</v>
      </c>
      <c r="Q20">
        <f t="shared" si="1"/>
        <v>0</v>
      </c>
    </row>
    <row r="21" spans="1:17">
      <c r="A21" t="str">
        <f t="shared" si="2"/>
        <v>MSxk.CC.NoMgmt.N</v>
      </c>
      <c r="B21" t="str">
        <f t="shared" si="0"/>
        <v>MSxkCC</v>
      </c>
      <c r="C21" t="s">
        <v>22</v>
      </c>
      <c r="D21" t="s">
        <v>97</v>
      </c>
      <c r="E21" s="5">
        <v>1799.9</v>
      </c>
      <c r="F21" t="s">
        <v>63</v>
      </c>
      <c r="G21">
        <v>92</v>
      </c>
      <c r="H21" t="s">
        <v>66</v>
      </c>
      <c r="I21">
        <v>8</v>
      </c>
      <c r="Q21">
        <f t="shared" si="1"/>
        <v>0</v>
      </c>
    </row>
    <row r="22" spans="1:17">
      <c r="A22" t="str">
        <f t="shared" si="2"/>
        <v>MSxv.CC.NoMgmt.N</v>
      </c>
      <c r="B22" t="str">
        <f t="shared" si="0"/>
        <v>MSxvCC</v>
      </c>
      <c r="C22" t="s">
        <v>23</v>
      </c>
      <c r="D22" t="s">
        <v>97</v>
      </c>
      <c r="E22" s="5">
        <v>311934.3</v>
      </c>
      <c r="F22" t="s">
        <v>63</v>
      </c>
      <c r="G22">
        <v>92</v>
      </c>
      <c r="H22" t="s">
        <v>64</v>
      </c>
      <c r="I22">
        <v>8</v>
      </c>
      <c r="Q22">
        <f t="shared" si="1"/>
        <v>0</v>
      </c>
    </row>
    <row r="23" spans="1:17">
      <c r="A23" t="str">
        <f t="shared" si="2"/>
        <v>SBPSdc.CC.NoMgmt.N</v>
      </c>
      <c r="B23" t="str">
        <f t="shared" si="0"/>
        <v>SBPSdcCC</v>
      </c>
      <c r="C23" t="s">
        <v>24</v>
      </c>
      <c r="D23" t="s">
        <v>97</v>
      </c>
      <c r="E23" s="5">
        <v>60269.9</v>
      </c>
      <c r="F23" t="s">
        <v>63</v>
      </c>
      <c r="G23">
        <v>100</v>
      </c>
      <c r="Q23">
        <f t="shared" si="1"/>
        <v>0</v>
      </c>
    </row>
    <row r="24" spans="1:17">
      <c r="A24" t="str">
        <f t="shared" si="2"/>
        <v>SBPSmc.CC.NoMgmt.N</v>
      </c>
      <c r="B24" t="str">
        <f t="shared" si="0"/>
        <v>SBPSmcCC</v>
      </c>
      <c r="C24" t="s">
        <v>25</v>
      </c>
      <c r="D24" t="s">
        <v>97</v>
      </c>
      <c r="E24" s="5">
        <v>22517.3</v>
      </c>
      <c r="F24" t="s">
        <v>63</v>
      </c>
      <c r="G24">
        <v>81</v>
      </c>
      <c r="H24" t="s">
        <v>64</v>
      </c>
      <c r="I24">
        <v>19</v>
      </c>
      <c r="Q24">
        <f t="shared" si="1"/>
        <v>0</v>
      </c>
    </row>
    <row r="25" spans="1:17">
      <c r="A25" t="str">
        <f t="shared" si="2"/>
        <v>SBPSmk.CC.NoMgmt.N</v>
      </c>
      <c r="B25" t="str">
        <f t="shared" si="0"/>
        <v>SBPSmkCC</v>
      </c>
      <c r="C25" t="s">
        <v>26</v>
      </c>
      <c r="D25" t="s">
        <v>97</v>
      </c>
      <c r="E25" s="5">
        <v>42527.199999999997</v>
      </c>
      <c r="F25" t="s">
        <v>63</v>
      </c>
      <c r="G25">
        <v>81</v>
      </c>
      <c r="H25" t="s">
        <v>64</v>
      </c>
      <c r="I25">
        <v>13</v>
      </c>
      <c r="J25" t="s">
        <v>68</v>
      </c>
      <c r="K25">
        <v>6</v>
      </c>
      <c r="Q25">
        <f t="shared" si="1"/>
        <v>0</v>
      </c>
    </row>
    <row r="26" spans="1:17">
      <c r="A26" t="str">
        <f t="shared" si="2"/>
        <v>SBPSxc.CC.NoMgmt.N</v>
      </c>
      <c r="B26" t="str">
        <f t="shared" si="0"/>
        <v>SBPSxcCC</v>
      </c>
      <c r="C26" t="s">
        <v>27</v>
      </c>
      <c r="D26" t="s">
        <v>97</v>
      </c>
      <c r="E26" s="5">
        <v>634015.69999999995</v>
      </c>
      <c r="F26" t="s">
        <v>63</v>
      </c>
      <c r="G26">
        <v>100</v>
      </c>
      <c r="Q26">
        <f t="shared" si="1"/>
        <v>0</v>
      </c>
    </row>
    <row r="27" spans="1:17">
      <c r="A27" t="str">
        <f t="shared" si="2"/>
        <v>SBSdw1.CC.NoMgmt.N</v>
      </c>
      <c r="B27" t="str">
        <f t="shared" si="0"/>
        <v>SBSdw1CC</v>
      </c>
      <c r="C27" t="s">
        <v>28</v>
      </c>
      <c r="D27" t="s">
        <v>97</v>
      </c>
      <c r="E27" s="5">
        <v>48872.3</v>
      </c>
      <c r="F27" t="s">
        <v>63</v>
      </c>
      <c r="G27">
        <v>42</v>
      </c>
      <c r="H27" t="s">
        <v>68</v>
      </c>
      <c r="I27">
        <v>26</v>
      </c>
      <c r="J27" t="s">
        <v>64</v>
      </c>
      <c r="K27">
        <v>24</v>
      </c>
      <c r="L27" t="s">
        <v>66</v>
      </c>
      <c r="M27">
        <v>8</v>
      </c>
      <c r="Q27">
        <f t="shared" si="1"/>
        <v>0</v>
      </c>
    </row>
    <row r="28" spans="1:17">
      <c r="A28" t="str">
        <f t="shared" si="2"/>
        <v>SBSdw1.Sel.NoMgmt.N</v>
      </c>
      <c r="B28" t="str">
        <f t="shared" si="0"/>
        <v>SBSdw1Sel</v>
      </c>
      <c r="C28" t="s">
        <v>28</v>
      </c>
      <c r="D28" t="s">
        <v>98</v>
      </c>
      <c r="E28" s="5">
        <v>21660.7</v>
      </c>
      <c r="F28" t="s">
        <v>66</v>
      </c>
      <c r="G28">
        <v>69</v>
      </c>
      <c r="H28" t="s">
        <v>63</v>
      </c>
      <c r="I28">
        <v>12</v>
      </c>
      <c r="J28" t="s">
        <v>64</v>
      </c>
      <c r="K28">
        <v>10</v>
      </c>
      <c r="L28" t="s">
        <v>68</v>
      </c>
      <c r="M28">
        <v>9</v>
      </c>
      <c r="Q28">
        <f t="shared" si="1"/>
        <v>21660.7</v>
      </c>
    </row>
    <row r="29" spans="1:17">
      <c r="A29" t="str">
        <f t="shared" si="2"/>
        <v>SBSdw2.CC.NoMgmt.N</v>
      </c>
      <c r="B29" t="str">
        <f t="shared" si="0"/>
        <v>SBSdw2CC</v>
      </c>
      <c r="C29" t="s">
        <v>29</v>
      </c>
      <c r="D29" t="s">
        <v>97</v>
      </c>
      <c r="E29" s="5">
        <v>22943.9</v>
      </c>
      <c r="F29" t="s">
        <v>63</v>
      </c>
      <c r="G29">
        <v>62</v>
      </c>
      <c r="H29" t="s">
        <v>64</v>
      </c>
      <c r="I29">
        <v>17</v>
      </c>
      <c r="J29" t="s">
        <v>68</v>
      </c>
      <c r="K29">
        <v>12</v>
      </c>
      <c r="L29" t="s">
        <v>66</v>
      </c>
      <c r="M29">
        <v>9</v>
      </c>
      <c r="Q29">
        <f t="shared" si="1"/>
        <v>0</v>
      </c>
    </row>
    <row r="30" spans="1:17">
      <c r="A30" t="str">
        <f t="shared" si="2"/>
        <v>SBSdw2.Sel.NoMgmt.N</v>
      </c>
      <c r="B30" t="str">
        <f t="shared" si="0"/>
        <v>SBSdw2Sel</v>
      </c>
      <c r="C30" t="s">
        <v>29</v>
      </c>
      <c r="D30" t="s">
        <v>98</v>
      </c>
      <c r="E30" s="5">
        <v>7910.5</v>
      </c>
      <c r="F30" t="s">
        <v>66</v>
      </c>
      <c r="G30">
        <v>71</v>
      </c>
      <c r="H30" t="s">
        <v>63</v>
      </c>
      <c r="I30">
        <v>16</v>
      </c>
      <c r="J30" t="s">
        <v>64</v>
      </c>
      <c r="K30">
        <v>7</v>
      </c>
      <c r="L30" t="s">
        <v>68</v>
      </c>
      <c r="M30">
        <v>6</v>
      </c>
      <c r="Q30">
        <f t="shared" si="1"/>
        <v>7910.5</v>
      </c>
    </row>
    <row r="31" spans="1:17">
      <c r="A31" t="str">
        <f t="shared" si="2"/>
        <v>SBSmc1.CC.NoMgmt.N</v>
      </c>
      <c r="B31" t="str">
        <f t="shared" si="0"/>
        <v>SBSmc1CC</v>
      </c>
      <c r="C31" t="s">
        <v>30</v>
      </c>
      <c r="D31" t="s">
        <v>97</v>
      </c>
      <c r="E31" s="5">
        <v>9302.7999999999993</v>
      </c>
      <c r="F31" t="s">
        <v>63</v>
      </c>
      <c r="G31">
        <v>72</v>
      </c>
      <c r="H31" t="s">
        <v>64</v>
      </c>
      <c r="I31">
        <v>23</v>
      </c>
      <c r="J31" t="s">
        <v>66</v>
      </c>
      <c r="K31">
        <v>5</v>
      </c>
      <c r="Q31">
        <f t="shared" si="1"/>
        <v>0</v>
      </c>
    </row>
    <row r="32" spans="1:17">
      <c r="A32" t="str">
        <f t="shared" si="2"/>
        <v>SBSmh.CC.NoMgmt.N</v>
      </c>
      <c r="B32" t="str">
        <f t="shared" si="0"/>
        <v>SBSmhCC</v>
      </c>
      <c r="C32" t="s">
        <v>31</v>
      </c>
      <c r="D32" t="s">
        <v>97</v>
      </c>
      <c r="E32" s="5">
        <v>2454.3000000000002</v>
      </c>
      <c r="F32" t="s">
        <v>66</v>
      </c>
      <c r="G32">
        <v>44</v>
      </c>
      <c r="H32" t="s">
        <v>64</v>
      </c>
      <c r="I32">
        <v>20</v>
      </c>
      <c r="J32" t="s">
        <v>68</v>
      </c>
      <c r="K32">
        <v>19</v>
      </c>
      <c r="L32" t="s">
        <v>63</v>
      </c>
      <c r="M32">
        <v>17</v>
      </c>
      <c r="Q32">
        <f t="shared" si="1"/>
        <v>0</v>
      </c>
    </row>
    <row r="33" spans="1:17">
      <c r="A33" t="str">
        <f t="shared" si="2"/>
        <v>SBSmw.CC.NoMgmt.N</v>
      </c>
      <c r="B33" t="str">
        <f t="shared" si="0"/>
        <v>SBSmwCC</v>
      </c>
      <c r="C33" t="s">
        <v>32</v>
      </c>
      <c r="D33" t="s">
        <v>97</v>
      </c>
      <c r="E33" s="5">
        <v>1375.2</v>
      </c>
      <c r="F33" t="s">
        <v>66</v>
      </c>
      <c r="G33">
        <v>40</v>
      </c>
      <c r="H33" t="s">
        <v>63</v>
      </c>
      <c r="I33">
        <v>32</v>
      </c>
      <c r="J33" t="s">
        <v>68</v>
      </c>
      <c r="K33">
        <v>14</v>
      </c>
      <c r="L33" t="s">
        <v>64</v>
      </c>
      <c r="M33">
        <v>14</v>
      </c>
      <c r="Q33">
        <f t="shared" si="1"/>
        <v>0</v>
      </c>
    </row>
    <row r="34" spans="1:17">
      <c r="A34" t="str">
        <f t="shared" si="2"/>
        <v>SBSwk1.CC.NoMgmt.N</v>
      </c>
      <c r="B34" t="str">
        <f t="shared" si="0"/>
        <v>SBSwk1CC</v>
      </c>
      <c r="C34" t="s">
        <v>33</v>
      </c>
      <c r="D34" t="s">
        <v>97</v>
      </c>
      <c r="E34" s="5">
        <v>7916.2</v>
      </c>
      <c r="F34" t="s">
        <v>63</v>
      </c>
      <c r="G34">
        <v>46</v>
      </c>
      <c r="H34" t="s">
        <v>64</v>
      </c>
      <c r="I34">
        <v>31</v>
      </c>
      <c r="J34" t="s">
        <v>66</v>
      </c>
      <c r="K34">
        <v>8</v>
      </c>
      <c r="L34" t="s">
        <v>65</v>
      </c>
      <c r="M34">
        <v>8</v>
      </c>
      <c r="N34" t="s">
        <v>68</v>
      </c>
      <c r="O34">
        <v>7</v>
      </c>
      <c r="Q34">
        <f t="shared" si="1"/>
        <v>0</v>
      </c>
    </row>
    <row r="35" spans="1:17">
      <c r="A35" t="str">
        <f t="shared" si="2"/>
        <v>ZRepressedPine.CC.NoMgmt.N</v>
      </c>
      <c r="B35" t="str">
        <f t="shared" si="0"/>
        <v>ZRepressedPineCC</v>
      </c>
      <c r="C35" t="s">
        <v>90</v>
      </c>
      <c r="D35" t="s">
        <v>97</v>
      </c>
      <c r="E35" s="5">
        <v>129117.5</v>
      </c>
      <c r="F35" t="s">
        <v>63</v>
      </c>
      <c r="G35">
        <v>100</v>
      </c>
      <c r="Q35">
        <f>SUM(Q2:Q34)</f>
        <v>174022.5</v>
      </c>
    </row>
    <row r="36" spans="1:17">
      <c r="E36" s="5">
        <f>SUM(E2:E35)</f>
        <v>2026786.0999999999</v>
      </c>
    </row>
  </sheetData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85"/>
  <sheetViews>
    <sheetView zoomScale="75" workbookViewId="0">
      <selection sqref="A1:K118"/>
    </sheetView>
  </sheetViews>
  <sheetFormatPr defaultRowHeight="12.75"/>
  <cols>
    <col min="1" max="1" width="27.7109375" customWidth="1"/>
    <col min="2" max="2" width="11.28515625" customWidth="1"/>
    <col min="7" max="7" width="24.28515625" customWidth="1"/>
  </cols>
  <sheetData>
    <row r="1" spans="1:11">
      <c r="A1" t="s">
        <v>5</v>
      </c>
      <c r="B1" t="s">
        <v>93</v>
      </c>
      <c r="C1" t="s">
        <v>34</v>
      </c>
      <c r="D1" t="s">
        <v>92</v>
      </c>
      <c r="E1" t="s">
        <v>213</v>
      </c>
      <c r="F1" t="s">
        <v>190</v>
      </c>
      <c r="G1" t="s">
        <v>234</v>
      </c>
      <c r="H1" t="s">
        <v>40</v>
      </c>
      <c r="I1" t="s">
        <v>94</v>
      </c>
      <c r="J1" t="s">
        <v>95</v>
      </c>
      <c r="K1" t="s">
        <v>208</v>
      </c>
    </row>
    <row r="2" spans="1:11">
      <c r="A2" t="str">
        <f t="shared" ref="A2:A65" si="0">B2&amp;C2&amp;D2&amp;F2</f>
        <v>BambrickESSFxv2CCBLK_A</v>
      </c>
      <c r="B2" t="s">
        <v>103</v>
      </c>
      <c r="C2" t="s">
        <v>91</v>
      </c>
      <c r="D2" t="s">
        <v>97</v>
      </c>
      <c r="E2" t="str">
        <f t="shared" ref="E2:E65" si="1">RIGHT(F2,1)</f>
        <v>A</v>
      </c>
      <c r="F2" t="s">
        <v>191</v>
      </c>
      <c r="G2" t="str">
        <f t="shared" ref="G2:G65" si="2">C2&amp;"."&amp;D2&amp;"."&amp;B2&amp;"."&amp;E2</f>
        <v>ESSFxv2.CC.Bambrick.A</v>
      </c>
      <c r="H2">
        <v>243</v>
      </c>
      <c r="I2">
        <v>10.6</v>
      </c>
      <c r="J2">
        <v>10.6</v>
      </c>
      <c r="K2" t="str">
        <f>IF(ISERROR(MATCH(B2,LUs!A:A,0)),"n","y")</f>
        <v>y</v>
      </c>
    </row>
    <row r="3" spans="1:11">
      <c r="A3" t="str">
        <f t="shared" si="0"/>
        <v>BambrickESSFxv2CCBLK_B</v>
      </c>
      <c r="B3" t="s">
        <v>103</v>
      </c>
      <c r="C3" t="s">
        <v>91</v>
      </c>
      <c r="D3" t="s">
        <v>97</v>
      </c>
      <c r="E3" t="str">
        <f t="shared" si="1"/>
        <v>B</v>
      </c>
      <c r="F3" t="s">
        <v>192</v>
      </c>
      <c r="G3" t="str">
        <f t="shared" si="2"/>
        <v>ESSFxv2.CC.Bambrick.B</v>
      </c>
      <c r="H3">
        <v>463</v>
      </c>
      <c r="I3">
        <v>9.3000000000000007</v>
      </c>
      <c r="J3">
        <v>9.3000000000000007</v>
      </c>
      <c r="K3" t="str">
        <f>IF(ISERROR(MATCH(B3,LUs!A:A,0)),"n","y")</f>
        <v>y</v>
      </c>
    </row>
    <row r="4" spans="1:11">
      <c r="A4" t="str">
        <f t="shared" si="0"/>
        <v>BambrickIDFdk4CCBLK_B</v>
      </c>
      <c r="B4" t="s">
        <v>103</v>
      </c>
      <c r="C4" t="s">
        <v>17</v>
      </c>
      <c r="D4" t="s">
        <v>97</v>
      </c>
      <c r="E4" t="str">
        <f t="shared" si="1"/>
        <v>B</v>
      </c>
      <c r="F4" t="s">
        <v>192</v>
      </c>
      <c r="G4" t="str">
        <f t="shared" si="2"/>
        <v>IDFdk4.CC.Bambrick.B</v>
      </c>
      <c r="H4">
        <v>2561</v>
      </c>
      <c r="I4">
        <v>11.1</v>
      </c>
      <c r="J4">
        <v>11.9</v>
      </c>
      <c r="K4" t="str">
        <f>IF(ISERROR(MATCH(B4,LUs!A:A,0)),"n","y")</f>
        <v>y</v>
      </c>
    </row>
    <row r="5" spans="1:11">
      <c r="A5" t="str">
        <f t="shared" si="0"/>
        <v>BambrickIDFdk4CCBLK_C</v>
      </c>
      <c r="B5" t="s">
        <v>103</v>
      </c>
      <c r="C5" t="s">
        <v>17</v>
      </c>
      <c r="D5" t="s">
        <v>97</v>
      </c>
      <c r="E5" t="str">
        <f t="shared" si="1"/>
        <v>C</v>
      </c>
      <c r="F5" t="s">
        <v>193</v>
      </c>
      <c r="G5" t="str">
        <f t="shared" si="2"/>
        <v>IDFdk4.CC.Bambrick.C</v>
      </c>
      <c r="H5">
        <v>174</v>
      </c>
      <c r="I5">
        <v>10.6</v>
      </c>
      <c r="J5">
        <v>12.1</v>
      </c>
      <c r="K5" t="str">
        <f>IF(ISERROR(MATCH(B5,LUs!A:A,0)),"n","y")</f>
        <v>y</v>
      </c>
    </row>
    <row r="6" spans="1:11">
      <c r="A6" t="str">
        <f t="shared" si="0"/>
        <v>BambrickIDFdk4SelBLK_B</v>
      </c>
      <c r="B6" t="s">
        <v>103</v>
      </c>
      <c r="C6" t="s">
        <v>17</v>
      </c>
      <c r="D6" t="s">
        <v>98</v>
      </c>
      <c r="E6" t="str">
        <f t="shared" si="1"/>
        <v>B</v>
      </c>
      <c r="F6" t="s">
        <v>192</v>
      </c>
      <c r="G6" t="str">
        <f t="shared" si="2"/>
        <v>IDFdk4.Sel.Bambrick.B</v>
      </c>
      <c r="H6">
        <v>202</v>
      </c>
      <c r="I6">
        <v>10.7</v>
      </c>
      <c r="J6">
        <v>12</v>
      </c>
      <c r="K6" t="str">
        <f>IF(ISERROR(MATCH(B6,LUs!A:A,0)),"n","y")</f>
        <v>y</v>
      </c>
    </row>
    <row r="7" spans="1:11">
      <c r="A7" t="str">
        <f t="shared" si="0"/>
        <v>BambrickMSxvCCBLK_A</v>
      </c>
      <c r="B7" t="s">
        <v>103</v>
      </c>
      <c r="C7" t="s">
        <v>23</v>
      </c>
      <c r="D7" t="s">
        <v>97</v>
      </c>
      <c r="E7" t="str">
        <f t="shared" si="1"/>
        <v>A</v>
      </c>
      <c r="F7" t="s">
        <v>191</v>
      </c>
      <c r="G7" t="str">
        <f t="shared" si="2"/>
        <v>MSxv.CC.Bambrick.A</v>
      </c>
      <c r="H7">
        <v>6876</v>
      </c>
      <c r="I7">
        <v>9.3000000000000007</v>
      </c>
      <c r="J7">
        <v>17.100000000000001</v>
      </c>
      <c r="K7" t="str">
        <f>IF(ISERROR(MATCH(B7,LUs!A:A,0)),"n","y")</f>
        <v>y</v>
      </c>
    </row>
    <row r="8" spans="1:11">
      <c r="A8" t="str">
        <f t="shared" si="0"/>
        <v>BambrickMSxvCCBLK_B</v>
      </c>
      <c r="B8" t="s">
        <v>103</v>
      </c>
      <c r="C8" t="s">
        <v>23</v>
      </c>
      <c r="D8" t="s">
        <v>97</v>
      </c>
      <c r="E8" t="str">
        <f t="shared" si="1"/>
        <v>B</v>
      </c>
      <c r="F8" t="s">
        <v>192</v>
      </c>
      <c r="G8" t="str">
        <f t="shared" si="2"/>
        <v>MSxv.CC.Bambrick.B</v>
      </c>
      <c r="H8">
        <v>7412</v>
      </c>
      <c r="I8">
        <v>9.1</v>
      </c>
      <c r="J8">
        <v>17.399999999999999</v>
      </c>
      <c r="K8" t="str">
        <f>IF(ISERROR(MATCH(B8,LUs!A:A,0)),"n","y")</f>
        <v>y</v>
      </c>
    </row>
    <row r="9" spans="1:11">
      <c r="A9" t="str">
        <f t="shared" si="0"/>
        <v>BambrickMSxvCCBLK_C</v>
      </c>
      <c r="B9" t="s">
        <v>103</v>
      </c>
      <c r="C9" t="s">
        <v>23</v>
      </c>
      <c r="D9" t="s">
        <v>97</v>
      </c>
      <c r="E9" t="str">
        <f t="shared" si="1"/>
        <v>C</v>
      </c>
      <c r="F9" t="s">
        <v>193</v>
      </c>
      <c r="G9" t="str">
        <f t="shared" si="2"/>
        <v>MSxv.CC.Bambrick.C</v>
      </c>
      <c r="H9">
        <v>2947</v>
      </c>
      <c r="I9">
        <v>9</v>
      </c>
      <c r="J9">
        <v>17.2</v>
      </c>
      <c r="K9" t="str">
        <f>IF(ISERROR(MATCH(B9,LUs!A:A,0)),"n","y")</f>
        <v>y</v>
      </c>
    </row>
    <row r="10" spans="1:11">
      <c r="A10" t="str">
        <f t="shared" si="0"/>
        <v>BambrickSBPSxcCCBLK_B</v>
      </c>
      <c r="B10" t="s">
        <v>103</v>
      </c>
      <c r="C10" t="s">
        <v>27</v>
      </c>
      <c r="D10" t="s">
        <v>97</v>
      </c>
      <c r="E10" t="str">
        <f t="shared" si="1"/>
        <v>B</v>
      </c>
      <c r="F10" t="s">
        <v>192</v>
      </c>
      <c r="G10" t="str">
        <f t="shared" si="2"/>
        <v>SBPSxc.CC.Bambrick.B</v>
      </c>
      <c r="H10">
        <v>7585</v>
      </c>
      <c r="I10">
        <v>9.9</v>
      </c>
      <c r="J10">
        <v>13.5</v>
      </c>
      <c r="K10" t="str">
        <f>IF(ISERROR(MATCH(B10,LUs!A:A,0)),"n","y")</f>
        <v>y</v>
      </c>
    </row>
    <row r="11" spans="1:11">
      <c r="A11" t="str">
        <f t="shared" si="0"/>
        <v>BambrickSBPSxcCCBLK_C</v>
      </c>
      <c r="B11" t="s">
        <v>103</v>
      </c>
      <c r="C11" t="s">
        <v>27</v>
      </c>
      <c r="D11" t="s">
        <v>97</v>
      </c>
      <c r="E11" t="str">
        <f t="shared" si="1"/>
        <v>C</v>
      </c>
      <c r="F11" t="s">
        <v>193</v>
      </c>
      <c r="G11" t="str">
        <f t="shared" si="2"/>
        <v>SBPSxc.CC.Bambrick.C</v>
      </c>
      <c r="H11">
        <v>10796</v>
      </c>
      <c r="I11">
        <v>9.5</v>
      </c>
      <c r="J11">
        <v>13.5</v>
      </c>
      <c r="K11" t="str">
        <f>IF(ISERROR(MATCH(B11,LUs!A:A,0)),"n","y")</f>
        <v>y</v>
      </c>
    </row>
    <row r="12" spans="1:11">
      <c r="A12" t="str">
        <f t="shared" si="0"/>
        <v>BambrickZRepressedPineCCBLK_A</v>
      </c>
      <c r="B12" t="s">
        <v>103</v>
      </c>
      <c r="C12" t="s">
        <v>90</v>
      </c>
      <c r="D12" t="s">
        <v>97</v>
      </c>
      <c r="E12" t="str">
        <f t="shared" si="1"/>
        <v>A</v>
      </c>
      <c r="F12" t="s">
        <v>191</v>
      </c>
      <c r="G12" t="str">
        <f t="shared" si="2"/>
        <v>ZRepressedPine.CC.Bambrick.A</v>
      </c>
      <c r="H12">
        <v>981</v>
      </c>
      <c r="I12">
        <v>6.6</v>
      </c>
      <c r="J12">
        <v>15.9</v>
      </c>
      <c r="K12" t="str">
        <f>IF(ISERROR(MATCH(B12,LUs!A:A,0)),"n","y")</f>
        <v>y</v>
      </c>
    </row>
    <row r="13" spans="1:11">
      <c r="A13" t="str">
        <f t="shared" si="0"/>
        <v>BambrickZRepressedPineCCBLK_B</v>
      </c>
      <c r="B13" t="s">
        <v>103</v>
      </c>
      <c r="C13" t="s">
        <v>90</v>
      </c>
      <c r="D13" t="s">
        <v>97</v>
      </c>
      <c r="E13" t="str">
        <f t="shared" si="1"/>
        <v>B</v>
      </c>
      <c r="F13" t="s">
        <v>192</v>
      </c>
      <c r="G13" t="str">
        <f t="shared" si="2"/>
        <v>ZRepressedPine.CC.Bambrick.B</v>
      </c>
      <c r="H13">
        <v>1591</v>
      </c>
      <c r="I13">
        <v>6</v>
      </c>
      <c r="J13">
        <v>14.2</v>
      </c>
      <c r="K13" t="str">
        <f>IF(ISERROR(MATCH(B13,LUs!A:A,0)),"n","y")</f>
        <v>y</v>
      </c>
    </row>
    <row r="14" spans="1:11">
      <c r="A14" t="str">
        <f t="shared" si="0"/>
        <v>BambrickZRepressedPineCCBLK_C</v>
      </c>
      <c r="B14" t="s">
        <v>103</v>
      </c>
      <c r="C14" t="s">
        <v>90</v>
      </c>
      <c r="D14" t="s">
        <v>97</v>
      </c>
      <c r="E14" t="str">
        <f t="shared" si="1"/>
        <v>C</v>
      </c>
      <c r="F14" t="s">
        <v>193</v>
      </c>
      <c r="G14" t="str">
        <f t="shared" si="2"/>
        <v>ZRepressedPine.CC.Bambrick.C</v>
      </c>
      <c r="H14">
        <v>740</v>
      </c>
      <c r="I14">
        <v>6.4</v>
      </c>
      <c r="J14">
        <v>13.8</v>
      </c>
      <c r="K14" t="str">
        <f>IF(ISERROR(MATCH(B14,LUs!A:A,0)),"n","y")</f>
        <v>y</v>
      </c>
    </row>
    <row r="15" spans="1:11">
      <c r="A15" t="str">
        <f t="shared" si="0"/>
        <v>BidwellLavaESSFxv1CCBLK_A</v>
      </c>
      <c r="B15" t="s">
        <v>107</v>
      </c>
      <c r="C15" t="s">
        <v>12</v>
      </c>
      <c r="D15" t="s">
        <v>97</v>
      </c>
      <c r="E15" t="str">
        <f t="shared" si="1"/>
        <v>A</v>
      </c>
      <c r="F15" t="s">
        <v>191</v>
      </c>
      <c r="G15" t="str">
        <f t="shared" si="2"/>
        <v>ESSFxv1.CC.BidwellLava.A</v>
      </c>
      <c r="H15">
        <v>898</v>
      </c>
      <c r="I15">
        <v>10.1</v>
      </c>
      <c r="J15">
        <v>12.2</v>
      </c>
      <c r="K15" t="str">
        <f>IF(ISERROR(MATCH(B15,LUs!A:A,0)),"n","y")</f>
        <v>y</v>
      </c>
    </row>
    <row r="16" spans="1:11">
      <c r="A16" t="str">
        <f t="shared" si="0"/>
        <v>BidwellLavaIDFdk4CCBLK_A</v>
      </c>
      <c r="B16" t="s">
        <v>107</v>
      </c>
      <c r="C16" t="s">
        <v>17</v>
      </c>
      <c r="D16" t="s">
        <v>97</v>
      </c>
      <c r="E16" t="str">
        <f t="shared" si="1"/>
        <v>A</v>
      </c>
      <c r="F16" t="s">
        <v>191</v>
      </c>
      <c r="G16" t="str">
        <f t="shared" si="2"/>
        <v>IDFdk4.CC.BidwellLava.A</v>
      </c>
      <c r="H16">
        <v>371</v>
      </c>
      <c r="I16">
        <v>11</v>
      </c>
      <c r="J16">
        <v>11.9</v>
      </c>
      <c r="K16" t="str">
        <f>IF(ISERROR(MATCH(B16,LUs!A:A,0)),"n","y")</f>
        <v>y</v>
      </c>
    </row>
    <row r="17" spans="1:11">
      <c r="A17" t="str">
        <f t="shared" si="0"/>
        <v>BidwellLavaIDFdk4CCBLK_B</v>
      </c>
      <c r="B17" t="s">
        <v>107</v>
      </c>
      <c r="C17" t="s">
        <v>17</v>
      </c>
      <c r="D17" t="s">
        <v>97</v>
      </c>
      <c r="E17" t="str">
        <f t="shared" si="1"/>
        <v>B</v>
      </c>
      <c r="F17" t="s">
        <v>192</v>
      </c>
      <c r="G17" t="str">
        <f t="shared" si="2"/>
        <v>IDFdk4.CC.BidwellLava.B</v>
      </c>
      <c r="H17">
        <v>1522</v>
      </c>
      <c r="I17">
        <v>11.2</v>
      </c>
      <c r="J17">
        <v>11.8</v>
      </c>
      <c r="K17" t="str">
        <f>IF(ISERROR(MATCH(B17,LUs!A:A,0)),"n","y")</f>
        <v>y</v>
      </c>
    </row>
    <row r="18" spans="1:11">
      <c r="A18" t="str">
        <f t="shared" si="0"/>
        <v>BidwellLavaIDFdk4CCBLK_D</v>
      </c>
      <c r="B18" t="s">
        <v>107</v>
      </c>
      <c r="C18" t="s">
        <v>17</v>
      </c>
      <c r="D18" t="s">
        <v>97</v>
      </c>
      <c r="E18" t="str">
        <f t="shared" si="1"/>
        <v>D</v>
      </c>
      <c r="F18" t="s">
        <v>194</v>
      </c>
      <c r="G18" t="str">
        <f t="shared" si="2"/>
        <v>IDFdk4.CC.BidwellLava.D</v>
      </c>
      <c r="H18">
        <v>364</v>
      </c>
      <c r="I18">
        <v>10.199999999999999</v>
      </c>
      <c r="J18">
        <v>10.199999999999999</v>
      </c>
      <c r="K18" t="str">
        <f>IF(ISERROR(MATCH(B18,LUs!A:A,0)),"n","y")</f>
        <v>y</v>
      </c>
    </row>
    <row r="19" spans="1:11">
      <c r="A19" t="str">
        <f t="shared" si="0"/>
        <v>BidwellLavaIDFdk4SelBLK_A</v>
      </c>
      <c r="B19" t="s">
        <v>107</v>
      </c>
      <c r="C19" t="s">
        <v>17</v>
      </c>
      <c r="D19" t="s">
        <v>98</v>
      </c>
      <c r="E19" t="str">
        <f t="shared" si="1"/>
        <v>A</v>
      </c>
      <c r="F19" t="s">
        <v>191</v>
      </c>
      <c r="G19" t="str">
        <f t="shared" si="2"/>
        <v>IDFdk4.Sel.BidwellLava.A</v>
      </c>
      <c r="H19">
        <v>128</v>
      </c>
      <c r="I19">
        <v>10.6</v>
      </c>
      <c r="J19">
        <v>13.4</v>
      </c>
      <c r="K19" t="str">
        <f>IF(ISERROR(MATCH(B19,LUs!A:A,0)),"n","y")</f>
        <v>y</v>
      </c>
    </row>
    <row r="20" spans="1:11">
      <c r="A20" t="str">
        <f t="shared" si="0"/>
        <v>BidwellLavaIDFdk4SelBLK_B</v>
      </c>
      <c r="B20" t="s">
        <v>107</v>
      </c>
      <c r="C20" t="s">
        <v>17</v>
      </c>
      <c r="D20" t="s">
        <v>98</v>
      </c>
      <c r="E20" t="str">
        <f t="shared" si="1"/>
        <v>B</v>
      </c>
      <c r="F20" t="s">
        <v>192</v>
      </c>
      <c r="G20" t="str">
        <f t="shared" si="2"/>
        <v>IDFdk4.Sel.BidwellLava.B</v>
      </c>
      <c r="H20">
        <v>117</v>
      </c>
      <c r="I20">
        <v>10.6</v>
      </c>
      <c r="J20">
        <v>12.9</v>
      </c>
      <c r="K20" t="str">
        <f>IF(ISERROR(MATCH(B20,LUs!A:A,0)),"n","y")</f>
        <v>y</v>
      </c>
    </row>
    <row r="21" spans="1:11">
      <c r="A21" t="str">
        <f t="shared" si="0"/>
        <v>BidwellLavaIDFdwCCBLK_A</v>
      </c>
      <c r="B21" t="s">
        <v>107</v>
      </c>
      <c r="C21" t="s">
        <v>18</v>
      </c>
      <c r="D21" t="s">
        <v>97</v>
      </c>
      <c r="E21" t="str">
        <f t="shared" si="1"/>
        <v>A</v>
      </c>
      <c r="F21" t="s">
        <v>191</v>
      </c>
      <c r="G21" t="str">
        <f t="shared" si="2"/>
        <v>IDFdw.CC.BidwellLava.A</v>
      </c>
      <c r="H21">
        <v>131</v>
      </c>
      <c r="I21">
        <v>10.6</v>
      </c>
      <c r="J21">
        <v>15.2</v>
      </c>
      <c r="K21" t="str">
        <f>IF(ISERROR(MATCH(B21,LUs!A:A,0)),"n","y")</f>
        <v>y</v>
      </c>
    </row>
    <row r="22" spans="1:11">
      <c r="A22" t="str">
        <f t="shared" si="0"/>
        <v>BidwellLavaMSxvCCBLK_A</v>
      </c>
      <c r="B22" t="s">
        <v>107</v>
      </c>
      <c r="C22" t="s">
        <v>23</v>
      </c>
      <c r="D22" t="s">
        <v>97</v>
      </c>
      <c r="E22" t="str">
        <f t="shared" si="1"/>
        <v>A</v>
      </c>
      <c r="F22" t="s">
        <v>191</v>
      </c>
      <c r="G22" t="str">
        <f t="shared" si="2"/>
        <v>MSxv.CC.BidwellLava.A</v>
      </c>
      <c r="H22">
        <v>2253</v>
      </c>
      <c r="I22">
        <v>11.9</v>
      </c>
      <c r="J22">
        <v>17.399999999999999</v>
      </c>
      <c r="K22" t="str">
        <f>IF(ISERROR(MATCH(B22,LUs!A:A,0)),"n","y")</f>
        <v>y</v>
      </c>
    </row>
    <row r="23" spans="1:11">
      <c r="A23" t="str">
        <f t="shared" si="0"/>
        <v>BidwellLavaMSxvCCBLK_B</v>
      </c>
      <c r="B23" t="s">
        <v>107</v>
      </c>
      <c r="C23" t="s">
        <v>23</v>
      </c>
      <c r="D23" t="s">
        <v>97</v>
      </c>
      <c r="E23" t="str">
        <f t="shared" si="1"/>
        <v>B</v>
      </c>
      <c r="F23" t="s">
        <v>192</v>
      </c>
      <c r="G23" t="str">
        <f t="shared" si="2"/>
        <v>MSxv.CC.BidwellLava.B</v>
      </c>
      <c r="H23">
        <v>2434</v>
      </c>
      <c r="I23">
        <v>9.6999999999999993</v>
      </c>
      <c r="J23">
        <v>17.100000000000001</v>
      </c>
      <c r="K23" t="str">
        <f>IF(ISERROR(MATCH(B23,LUs!A:A,0)),"n","y")</f>
        <v>y</v>
      </c>
    </row>
    <row r="24" spans="1:11">
      <c r="A24" t="str">
        <f t="shared" si="0"/>
        <v>BidwellLavaMSxvCCBLK_C</v>
      </c>
      <c r="B24" t="s">
        <v>107</v>
      </c>
      <c r="C24" t="s">
        <v>23</v>
      </c>
      <c r="D24" t="s">
        <v>97</v>
      </c>
      <c r="E24" t="str">
        <f t="shared" si="1"/>
        <v>C</v>
      </c>
      <c r="F24" t="s">
        <v>193</v>
      </c>
      <c r="G24" t="str">
        <f t="shared" si="2"/>
        <v>MSxv.CC.BidwellLava.C</v>
      </c>
      <c r="H24">
        <v>184</v>
      </c>
      <c r="I24">
        <v>8.8000000000000007</v>
      </c>
      <c r="J24">
        <v>17.3</v>
      </c>
      <c r="K24" t="str">
        <f>IF(ISERROR(MATCH(B24,LUs!A:A,0)),"n","y")</f>
        <v>y</v>
      </c>
    </row>
    <row r="25" spans="1:11">
      <c r="A25" t="str">
        <f t="shared" si="0"/>
        <v>BidwellLavaSBPSxcCCBLK_A</v>
      </c>
      <c r="B25" t="s">
        <v>107</v>
      </c>
      <c r="C25" t="s">
        <v>27</v>
      </c>
      <c r="D25" t="s">
        <v>97</v>
      </c>
      <c r="E25" t="str">
        <f t="shared" si="1"/>
        <v>A</v>
      </c>
      <c r="F25" t="s">
        <v>191</v>
      </c>
      <c r="G25" t="str">
        <f t="shared" si="2"/>
        <v>SBPSxc.CC.BidwellLava.A</v>
      </c>
      <c r="H25">
        <v>2398</v>
      </c>
      <c r="I25">
        <v>10.5</v>
      </c>
      <c r="J25">
        <v>13.5</v>
      </c>
      <c r="K25" t="str">
        <f>IF(ISERROR(MATCH(B25,LUs!A:A,0)),"n","y")</f>
        <v>y</v>
      </c>
    </row>
    <row r="26" spans="1:11">
      <c r="A26" t="str">
        <f t="shared" si="0"/>
        <v>BidwellLavaSBPSxcCCBLK_B</v>
      </c>
      <c r="B26" t="s">
        <v>107</v>
      </c>
      <c r="C26" t="s">
        <v>27</v>
      </c>
      <c r="D26" t="s">
        <v>97</v>
      </c>
      <c r="E26" t="str">
        <f t="shared" si="1"/>
        <v>B</v>
      </c>
      <c r="F26" t="s">
        <v>192</v>
      </c>
      <c r="G26" t="str">
        <f t="shared" si="2"/>
        <v>SBPSxc.CC.BidwellLava.B</v>
      </c>
      <c r="H26">
        <v>14529</v>
      </c>
      <c r="I26">
        <v>10.199999999999999</v>
      </c>
      <c r="J26">
        <v>13.7</v>
      </c>
      <c r="K26" t="str">
        <f>IF(ISERROR(MATCH(B26,LUs!A:A,0)),"n","y")</f>
        <v>y</v>
      </c>
    </row>
    <row r="27" spans="1:11">
      <c r="A27" t="str">
        <f t="shared" si="0"/>
        <v>BidwellLavaSBPSxcCCBLK_C</v>
      </c>
      <c r="B27" t="s">
        <v>107</v>
      </c>
      <c r="C27" t="s">
        <v>27</v>
      </c>
      <c r="D27" t="s">
        <v>97</v>
      </c>
      <c r="E27" t="str">
        <f t="shared" si="1"/>
        <v>C</v>
      </c>
      <c r="F27" t="s">
        <v>193</v>
      </c>
      <c r="G27" t="str">
        <f t="shared" si="2"/>
        <v>SBPSxc.CC.BidwellLava.C</v>
      </c>
      <c r="H27">
        <v>7638</v>
      </c>
      <c r="I27">
        <v>9.6999999999999993</v>
      </c>
      <c r="J27">
        <v>13.6</v>
      </c>
      <c r="K27" t="str">
        <f>IF(ISERROR(MATCH(B27,LUs!A:A,0)),"n","y")</f>
        <v>y</v>
      </c>
    </row>
    <row r="28" spans="1:11">
      <c r="A28" t="str">
        <f t="shared" si="0"/>
        <v>BidwellLavaSBPSxcCCBLK_D</v>
      </c>
      <c r="B28" t="s">
        <v>107</v>
      </c>
      <c r="C28" t="s">
        <v>27</v>
      </c>
      <c r="D28" t="s">
        <v>97</v>
      </c>
      <c r="E28" t="str">
        <f t="shared" si="1"/>
        <v>D</v>
      </c>
      <c r="F28" t="s">
        <v>194</v>
      </c>
      <c r="G28" t="str">
        <f t="shared" si="2"/>
        <v>SBPSxc.CC.BidwellLava.D</v>
      </c>
      <c r="H28">
        <v>2289</v>
      </c>
      <c r="I28">
        <v>10.6</v>
      </c>
      <c r="J28">
        <v>13.2</v>
      </c>
      <c r="K28" t="str">
        <f>IF(ISERROR(MATCH(B28,LUs!A:A,0)),"n","y")</f>
        <v>y</v>
      </c>
    </row>
    <row r="29" spans="1:11">
      <c r="A29" t="str">
        <f t="shared" si="0"/>
        <v>BidwellLavaZRepressedPineCCBLK_A</v>
      </c>
      <c r="B29" t="s">
        <v>107</v>
      </c>
      <c r="C29" t="s">
        <v>90</v>
      </c>
      <c r="D29" t="s">
        <v>97</v>
      </c>
      <c r="E29" t="str">
        <f t="shared" si="1"/>
        <v>A</v>
      </c>
      <c r="F29" t="s">
        <v>191</v>
      </c>
      <c r="G29" t="str">
        <f t="shared" si="2"/>
        <v>ZRepressedPine.CC.BidwellLava.A</v>
      </c>
      <c r="H29">
        <v>581</v>
      </c>
      <c r="I29">
        <v>5.3</v>
      </c>
      <c r="J29">
        <v>14.8</v>
      </c>
      <c r="K29" t="str">
        <f>IF(ISERROR(MATCH(B29,LUs!A:A,0)),"n","y")</f>
        <v>y</v>
      </c>
    </row>
    <row r="30" spans="1:11">
      <c r="A30" t="str">
        <f t="shared" si="0"/>
        <v>BidwellLavaZRepressedPineCCBLK_B</v>
      </c>
      <c r="B30" t="s">
        <v>107</v>
      </c>
      <c r="C30" t="s">
        <v>90</v>
      </c>
      <c r="D30" t="s">
        <v>97</v>
      </c>
      <c r="E30" t="str">
        <f t="shared" si="1"/>
        <v>B</v>
      </c>
      <c r="F30" t="s">
        <v>192</v>
      </c>
      <c r="G30" t="str">
        <f t="shared" si="2"/>
        <v>ZRepressedPine.CC.BidwellLava.B</v>
      </c>
      <c r="H30">
        <v>1388</v>
      </c>
      <c r="I30">
        <v>5.6</v>
      </c>
      <c r="J30">
        <v>14.3</v>
      </c>
      <c r="K30" t="str">
        <f>IF(ISERROR(MATCH(B30,LUs!A:A,0)),"n","y")</f>
        <v>y</v>
      </c>
    </row>
    <row r="31" spans="1:11">
      <c r="A31" t="str">
        <f t="shared" si="0"/>
        <v>BidwellLavaZRepressedPineCCBLK_C</v>
      </c>
      <c r="B31" t="s">
        <v>107</v>
      </c>
      <c r="C31" t="s">
        <v>90</v>
      </c>
      <c r="D31" t="s">
        <v>97</v>
      </c>
      <c r="E31" t="str">
        <f t="shared" si="1"/>
        <v>C</v>
      </c>
      <c r="F31" t="s">
        <v>193</v>
      </c>
      <c r="G31" t="str">
        <f t="shared" si="2"/>
        <v>ZRepressedPine.CC.BidwellLava.C</v>
      </c>
      <c r="H31">
        <v>1065</v>
      </c>
      <c r="I31">
        <v>6</v>
      </c>
      <c r="J31">
        <v>14.1</v>
      </c>
      <c r="K31" t="str">
        <f>IF(ISERROR(MATCH(B31,LUs!A:A,0)),"n","y")</f>
        <v>y</v>
      </c>
    </row>
    <row r="32" spans="1:11">
      <c r="A32" t="str">
        <f t="shared" si="0"/>
        <v>BlackCreekESSFwc3CCBLK_C</v>
      </c>
      <c r="B32" t="s">
        <v>111</v>
      </c>
      <c r="C32" t="s">
        <v>10</v>
      </c>
      <c r="D32" t="s">
        <v>97</v>
      </c>
      <c r="E32" t="str">
        <f t="shared" si="1"/>
        <v>C</v>
      </c>
      <c r="F32" t="s">
        <v>193</v>
      </c>
      <c r="G32" t="str">
        <f t="shared" si="2"/>
        <v>ESSFwc3.CC.BlackCreek.C</v>
      </c>
      <c r="H32">
        <v>130</v>
      </c>
      <c r="I32">
        <v>12.1</v>
      </c>
      <c r="J32">
        <v>13.8</v>
      </c>
      <c r="K32" t="str">
        <f>IF(ISERROR(MATCH(B32,LUs!A:A,0)),"n","y")</f>
        <v>y</v>
      </c>
    </row>
    <row r="33" spans="1:11">
      <c r="A33" t="str">
        <f t="shared" si="0"/>
        <v>BlackCreekESSFwc3CCBLK_D</v>
      </c>
      <c r="B33" t="s">
        <v>111</v>
      </c>
      <c r="C33" t="s">
        <v>10</v>
      </c>
      <c r="D33" t="s">
        <v>97</v>
      </c>
      <c r="E33" t="str">
        <f t="shared" si="1"/>
        <v>D</v>
      </c>
      <c r="F33" t="s">
        <v>194</v>
      </c>
      <c r="G33" t="str">
        <f t="shared" si="2"/>
        <v>ESSFwc3.CC.BlackCreek.D</v>
      </c>
      <c r="H33">
        <v>214</v>
      </c>
      <c r="I33">
        <v>13.6</v>
      </c>
      <c r="J33">
        <v>12.8</v>
      </c>
      <c r="K33" t="str">
        <f>IF(ISERROR(MATCH(B33,LUs!A:A,0)),"n","y")</f>
        <v>y</v>
      </c>
    </row>
    <row r="34" spans="1:11">
      <c r="A34" t="str">
        <f t="shared" si="0"/>
        <v>BlackCreekESSFwc3CCBLK_E</v>
      </c>
      <c r="B34" t="s">
        <v>111</v>
      </c>
      <c r="C34" t="s">
        <v>10</v>
      </c>
      <c r="D34" t="s">
        <v>97</v>
      </c>
      <c r="E34" t="str">
        <f t="shared" si="1"/>
        <v>E</v>
      </c>
      <c r="F34" t="s">
        <v>195</v>
      </c>
      <c r="G34" t="str">
        <f t="shared" si="2"/>
        <v>ESSFwc3.CC.BlackCreek.E</v>
      </c>
      <c r="H34">
        <v>1087</v>
      </c>
      <c r="I34">
        <v>14.1</v>
      </c>
      <c r="J34">
        <v>14.6</v>
      </c>
      <c r="K34" t="str">
        <f>IF(ISERROR(MATCH(B34,LUs!A:A,0)),"n","y")</f>
        <v>y</v>
      </c>
    </row>
    <row r="35" spans="1:11">
      <c r="A35" t="str">
        <f t="shared" si="0"/>
        <v>BlackCreekESSFwk1CCBLK_B</v>
      </c>
      <c r="B35" t="s">
        <v>111</v>
      </c>
      <c r="C35" t="s">
        <v>11</v>
      </c>
      <c r="D35" t="s">
        <v>97</v>
      </c>
      <c r="E35" t="str">
        <f t="shared" si="1"/>
        <v>B</v>
      </c>
      <c r="F35" t="s">
        <v>192</v>
      </c>
      <c r="G35" t="str">
        <f t="shared" si="2"/>
        <v>ESSFwk1.CC.BlackCreek.B</v>
      </c>
      <c r="H35">
        <v>884</v>
      </c>
      <c r="I35">
        <v>17</v>
      </c>
      <c r="J35">
        <v>15.7</v>
      </c>
      <c r="K35" t="str">
        <f>IF(ISERROR(MATCH(B35,LUs!A:A,0)),"n","y")</f>
        <v>y</v>
      </c>
    </row>
    <row r="36" spans="1:11">
      <c r="A36" t="str">
        <f t="shared" si="0"/>
        <v>BlackCreekESSFwk1CCBLK_C</v>
      </c>
      <c r="B36" t="s">
        <v>111</v>
      </c>
      <c r="C36" t="s">
        <v>11</v>
      </c>
      <c r="D36" t="s">
        <v>97</v>
      </c>
      <c r="E36" t="str">
        <f t="shared" si="1"/>
        <v>C</v>
      </c>
      <c r="F36" t="s">
        <v>193</v>
      </c>
      <c r="G36" t="str">
        <f t="shared" si="2"/>
        <v>ESSFwk1.CC.BlackCreek.C</v>
      </c>
      <c r="H36">
        <v>163</v>
      </c>
      <c r="I36">
        <v>15.3</v>
      </c>
      <c r="J36">
        <v>14.9</v>
      </c>
      <c r="K36" t="str">
        <f>IF(ISERROR(MATCH(B36,LUs!A:A,0)),"n","y")</f>
        <v>y</v>
      </c>
    </row>
    <row r="37" spans="1:11">
      <c r="A37" t="str">
        <f t="shared" si="0"/>
        <v>BlackCreekESSFwk1CCBLK_D</v>
      </c>
      <c r="B37" t="s">
        <v>111</v>
      </c>
      <c r="C37" t="s">
        <v>11</v>
      </c>
      <c r="D37" t="s">
        <v>97</v>
      </c>
      <c r="E37" t="str">
        <f t="shared" si="1"/>
        <v>D</v>
      </c>
      <c r="F37" t="s">
        <v>194</v>
      </c>
      <c r="G37" t="str">
        <f t="shared" si="2"/>
        <v>ESSFwk1.CC.BlackCreek.D</v>
      </c>
      <c r="H37">
        <v>531</v>
      </c>
      <c r="I37">
        <v>14.8</v>
      </c>
      <c r="J37">
        <v>14.7</v>
      </c>
      <c r="K37" t="str">
        <f>IF(ISERROR(MATCH(B37,LUs!A:A,0)),"n","y")</f>
        <v>y</v>
      </c>
    </row>
    <row r="38" spans="1:11">
      <c r="A38" t="str">
        <f t="shared" si="0"/>
        <v>BlackCreekESSFwk1CCBLK_E</v>
      </c>
      <c r="B38" t="s">
        <v>111</v>
      </c>
      <c r="C38" t="s">
        <v>11</v>
      </c>
      <c r="D38" t="s">
        <v>97</v>
      </c>
      <c r="E38" t="str">
        <f t="shared" si="1"/>
        <v>E</v>
      </c>
      <c r="F38" t="s">
        <v>195</v>
      </c>
      <c r="G38" t="str">
        <f t="shared" si="2"/>
        <v>ESSFwk1.CC.BlackCreek.E</v>
      </c>
      <c r="H38">
        <v>1350</v>
      </c>
      <c r="I38">
        <v>13.9</v>
      </c>
      <c r="J38">
        <v>14.9</v>
      </c>
      <c r="K38" t="str">
        <f>IF(ISERROR(MATCH(B38,LUs!A:A,0)),"n","y")</f>
        <v>y</v>
      </c>
    </row>
    <row r="39" spans="1:11">
      <c r="A39" t="str">
        <f t="shared" si="0"/>
        <v>BlackCreekICHmk3CCBLK_C</v>
      </c>
      <c r="B39" t="s">
        <v>111</v>
      </c>
      <c r="C39" t="s">
        <v>14</v>
      </c>
      <c r="D39" t="s">
        <v>97</v>
      </c>
      <c r="E39" t="str">
        <f t="shared" si="1"/>
        <v>C</v>
      </c>
      <c r="F39" t="s">
        <v>193</v>
      </c>
      <c r="G39" t="str">
        <f t="shared" si="2"/>
        <v>ICHmk3.CC.BlackCreek.C</v>
      </c>
      <c r="H39">
        <v>940</v>
      </c>
      <c r="I39">
        <v>17.5</v>
      </c>
      <c r="J39">
        <v>19.8</v>
      </c>
      <c r="K39" t="str">
        <f>IF(ISERROR(MATCH(B39,LUs!A:A,0)),"n","y")</f>
        <v>y</v>
      </c>
    </row>
    <row r="40" spans="1:11">
      <c r="A40" t="str">
        <f t="shared" si="0"/>
        <v>BlackCreekICHmk3CCBLK_D</v>
      </c>
      <c r="B40" t="s">
        <v>111</v>
      </c>
      <c r="C40" t="s">
        <v>14</v>
      </c>
      <c r="D40" t="s">
        <v>97</v>
      </c>
      <c r="E40" t="str">
        <f t="shared" si="1"/>
        <v>D</v>
      </c>
      <c r="F40" t="s">
        <v>194</v>
      </c>
      <c r="G40" t="str">
        <f t="shared" si="2"/>
        <v>ICHmk3.CC.BlackCreek.D</v>
      </c>
      <c r="H40">
        <v>1084</v>
      </c>
      <c r="I40">
        <v>18.100000000000001</v>
      </c>
      <c r="J40">
        <v>21.9</v>
      </c>
      <c r="K40" t="str">
        <f>IF(ISERROR(MATCH(B40,LUs!A:A,0)),"n","y")</f>
        <v>y</v>
      </c>
    </row>
    <row r="41" spans="1:11">
      <c r="A41" t="str">
        <f t="shared" si="0"/>
        <v>BlackCreekICHmk3CCBLK_E</v>
      </c>
      <c r="B41" t="s">
        <v>111</v>
      </c>
      <c r="C41" t="s">
        <v>14</v>
      </c>
      <c r="D41" t="s">
        <v>97</v>
      </c>
      <c r="E41" t="str">
        <f t="shared" si="1"/>
        <v>E</v>
      </c>
      <c r="F41" t="s">
        <v>195</v>
      </c>
      <c r="G41" t="str">
        <f t="shared" si="2"/>
        <v>ICHmk3.CC.BlackCreek.E</v>
      </c>
      <c r="H41">
        <v>1046</v>
      </c>
      <c r="I41">
        <v>16.7</v>
      </c>
      <c r="J41">
        <v>21.8</v>
      </c>
      <c r="K41" t="str">
        <f>IF(ISERROR(MATCH(B41,LUs!A:A,0)),"n","y")</f>
        <v>y</v>
      </c>
    </row>
    <row r="42" spans="1:11">
      <c r="A42" t="str">
        <f t="shared" si="0"/>
        <v>BlackCreekICHwk2CCBLK_E</v>
      </c>
      <c r="B42" t="s">
        <v>111</v>
      </c>
      <c r="C42" t="s">
        <v>41</v>
      </c>
      <c r="D42" t="s">
        <v>97</v>
      </c>
      <c r="E42" t="str">
        <f t="shared" si="1"/>
        <v>E</v>
      </c>
      <c r="F42" t="s">
        <v>195</v>
      </c>
      <c r="G42" t="str">
        <f t="shared" si="2"/>
        <v>ICHwk2.CC.BlackCreek.E</v>
      </c>
      <c r="H42">
        <v>2158</v>
      </c>
      <c r="I42">
        <v>15.4</v>
      </c>
      <c r="J42">
        <v>21.1</v>
      </c>
      <c r="K42" t="str">
        <f>IF(ISERROR(MATCH(B42,LUs!A:A,0)),"n","y")</f>
        <v>y</v>
      </c>
    </row>
    <row r="43" spans="1:11">
      <c r="A43" t="str">
        <f t="shared" si="0"/>
        <v>BlackCreekSBPSmkCCBLK_B</v>
      </c>
      <c r="B43" t="s">
        <v>111</v>
      </c>
      <c r="C43" t="s">
        <v>26</v>
      </c>
      <c r="D43" t="s">
        <v>97</v>
      </c>
      <c r="E43" t="str">
        <f t="shared" si="1"/>
        <v>B</v>
      </c>
      <c r="F43" t="s">
        <v>192</v>
      </c>
      <c r="G43" t="str">
        <f t="shared" si="2"/>
        <v>SBPSmk.CC.BlackCreek.B</v>
      </c>
      <c r="H43">
        <v>604</v>
      </c>
      <c r="I43">
        <v>17.3</v>
      </c>
      <c r="J43">
        <v>19</v>
      </c>
      <c r="K43" t="str">
        <f>IF(ISERROR(MATCH(B43,LUs!A:A,0)),"n","y")</f>
        <v>y</v>
      </c>
    </row>
    <row r="44" spans="1:11">
      <c r="A44" t="str">
        <f t="shared" si="0"/>
        <v>BlackCreekSBSdw1CCBLK_A</v>
      </c>
      <c r="B44" t="s">
        <v>111</v>
      </c>
      <c r="C44" t="s">
        <v>28</v>
      </c>
      <c r="D44" t="s">
        <v>97</v>
      </c>
      <c r="E44" t="str">
        <f t="shared" si="1"/>
        <v>A</v>
      </c>
      <c r="F44" t="s">
        <v>191</v>
      </c>
      <c r="G44" t="str">
        <f t="shared" si="2"/>
        <v>SBSdw1.CC.BlackCreek.A</v>
      </c>
      <c r="H44">
        <v>4673</v>
      </c>
      <c r="I44">
        <v>17.600000000000001</v>
      </c>
      <c r="J44">
        <v>20</v>
      </c>
      <c r="K44" t="str">
        <f>IF(ISERROR(MATCH(B44,LUs!A:A,0)),"n","y")</f>
        <v>y</v>
      </c>
    </row>
    <row r="45" spans="1:11">
      <c r="A45" t="str">
        <f t="shared" si="0"/>
        <v>BlackCreekSBSdw1CCBLK_B</v>
      </c>
      <c r="B45" t="s">
        <v>111</v>
      </c>
      <c r="C45" t="s">
        <v>28</v>
      </c>
      <c r="D45" t="s">
        <v>97</v>
      </c>
      <c r="E45" t="str">
        <f t="shared" si="1"/>
        <v>B</v>
      </c>
      <c r="F45" t="s">
        <v>192</v>
      </c>
      <c r="G45" t="str">
        <f t="shared" si="2"/>
        <v>SBSdw1.CC.BlackCreek.B</v>
      </c>
      <c r="H45">
        <v>2264</v>
      </c>
      <c r="I45">
        <v>18.2</v>
      </c>
      <c r="J45">
        <v>20.100000000000001</v>
      </c>
      <c r="K45" t="str">
        <f>IF(ISERROR(MATCH(B45,LUs!A:A,0)),"n","y")</f>
        <v>y</v>
      </c>
    </row>
    <row r="46" spans="1:11">
      <c r="A46" t="str">
        <f t="shared" si="0"/>
        <v>BlackCreekSBSdw1CCBLK_C</v>
      </c>
      <c r="B46" t="s">
        <v>111</v>
      </c>
      <c r="C46" t="s">
        <v>28</v>
      </c>
      <c r="D46" t="s">
        <v>97</v>
      </c>
      <c r="E46" t="str">
        <f t="shared" si="1"/>
        <v>C</v>
      </c>
      <c r="F46" t="s">
        <v>193</v>
      </c>
      <c r="G46" t="str">
        <f t="shared" si="2"/>
        <v>SBSdw1.CC.BlackCreek.C</v>
      </c>
      <c r="H46">
        <v>3939</v>
      </c>
      <c r="I46">
        <v>19.7</v>
      </c>
      <c r="J46">
        <v>20.399999999999999</v>
      </c>
      <c r="K46" t="str">
        <f>IF(ISERROR(MATCH(B46,LUs!A:A,0)),"n","y")</f>
        <v>y</v>
      </c>
    </row>
    <row r="47" spans="1:11">
      <c r="A47" t="str">
        <f t="shared" si="0"/>
        <v>BlackCreekSBSdw1CCBLK_D</v>
      </c>
      <c r="B47" t="s">
        <v>111</v>
      </c>
      <c r="C47" t="s">
        <v>28</v>
      </c>
      <c r="D47" t="s">
        <v>97</v>
      </c>
      <c r="E47" t="str">
        <f t="shared" si="1"/>
        <v>D</v>
      </c>
      <c r="F47" t="s">
        <v>194</v>
      </c>
      <c r="G47" t="str">
        <f t="shared" si="2"/>
        <v>SBSdw1.CC.BlackCreek.D</v>
      </c>
      <c r="H47">
        <v>2078</v>
      </c>
      <c r="I47">
        <v>18.7</v>
      </c>
      <c r="J47">
        <v>19.899999999999999</v>
      </c>
      <c r="K47" t="str">
        <f>IF(ISERROR(MATCH(B47,LUs!A:A,0)),"n","y")</f>
        <v>y</v>
      </c>
    </row>
    <row r="48" spans="1:11">
      <c r="A48" t="str">
        <f t="shared" si="0"/>
        <v>BlackCreekSBSdw1CCBLK_E</v>
      </c>
      <c r="B48" t="s">
        <v>111</v>
      </c>
      <c r="C48" t="s">
        <v>28</v>
      </c>
      <c r="D48" t="s">
        <v>97</v>
      </c>
      <c r="E48" t="str">
        <f t="shared" si="1"/>
        <v>E</v>
      </c>
      <c r="F48" t="s">
        <v>195</v>
      </c>
      <c r="G48" t="str">
        <f t="shared" si="2"/>
        <v>SBSdw1.CC.BlackCreek.E</v>
      </c>
      <c r="H48">
        <v>342</v>
      </c>
      <c r="I48">
        <v>18.8</v>
      </c>
      <c r="J48">
        <v>18.899999999999999</v>
      </c>
      <c r="K48" t="str">
        <f>IF(ISERROR(MATCH(B48,LUs!A:A,0)),"n","y")</f>
        <v>y</v>
      </c>
    </row>
    <row r="49" spans="1:11">
      <c r="A49" t="str">
        <f t="shared" si="0"/>
        <v>BlackCreekSBSdw1SelBLK_A</v>
      </c>
      <c r="B49" t="s">
        <v>111</v>
      </c>
      <c r="C49" t="s">
        <v>28</v>
      </c>
      <c r="D49" t="s">
        <v>98</v>
      </c>
      <c r="E49" t="str">
        <f t="shared" si="1"/>
        <v>A</v>
      </c>
      <c r="F49" t="s">
        <v>191</v>
      </c>
      <c r="G49" t="str">
        <f t="shared" si="2"/>
        <v>SBSdw1.Sel.BlackCreek.A</v>
      </c>
      <c r="H49">
        <v>628</v>
      </c>
      <c r="I49">
        <v>16.899999999999999</v>
      </c>
      <c r="J49">
        <v>20.399999999999999</v>
      </c>
      <c r="K49" t="str">
        <f>IF(ISERROR(MATCH(B49,LUs!A:A,0)),"n","y")</f>
        <v>y</v>
      </c>
    </row>
    <row r="50" spans="1:11">
      <c r="A50" t="str">
        <f t="shared" si="0"/>
        <v>BlackCreekSBSdw1SelBLK_C</v>
      </c>
      <c r="B50" t="s">
        <v>111</v>
      </c>
      <c r="C50" t="s">
        <v>28</v>
      </c>
      <c r="D50" t="s">
        <v>98</v>
      </c>
      <c r="E50" t="str">
        <f t="shared" si="1"/>
        <v>C</v>
      </c>
      <c r="F50" t="s">
        <v>193</v>
      </c>
      <c r="G50" t="str">
        <f t="shared" si="2"/>
        <v>SBSdw1.Sel.BlackCreek.C</v>
      </c>
      <c r="H50">
        <v>218</v>
      </c>
      <c r="I50">
        <v>19</v>
      </c>
      <c r="J50">
        <v>20.5</v>
      </c>
      <c r="K50" t="str">
        <f>IF(ISERROR(MATCH(B50,LUs!A:A,0)),"n","y")</f>
        <v>y</v>
      </c>
    </row>
    <row r="51" spans="1:11">
      <c r="A51" t="str">
        <f t="shared" si="0"/>
        <v>BlackCreekSBSdw1SelBLK_D</v>
      </c>
      <c r="B51" t="s">
        <v>111</v>
      </c>
      <c r="C51" t="s">
        <v>28</v>
      </c>
      <c r="D51" t="s">
        <v>98</v>
      </c>
      <c r="E51" t="str">
        <f t="shared" si="1"/>
        <v>D</v>
      </c>
      <c r="F51" t="s">
        <v>194</v>
      </c>
      <c r="G51" t="str">
        <f t="shared" si="2"/>
        <v>SBSdw1.Sel.BlackCreek.D</v>
      </c>
      <c r="H51">
        <v>153</v>
      </c>
      <c r="I51">
        <v>15.3</v>
      </c>
      <c r="J51">
        <v>19.7</v>
      </c>
      <c r="K51" t="str">
        <f>IF(ISERROR(MATCH(B51,LUs!A:A,0)),"n","y")</f>
        <v>y</v>
      </c>
    </row>
    <row r="52" spans="1:11">
      <c r="A52" t="str">
        <f t="shared" si="0"/>
        <v>BlackCreekSBSmc1CCBLK_A</v>
      </c>
      <c r="B52" t="s">
        <v>111</v>
      </c>
      <c r="C52" t="s">
        <v>30</v>
      </c>
      <c r="D52" t="s">
        <v>97</v>
      </c>
      <c r="E52" t="str">
        <f t="shared" si="1"/>
        <v>A</v>
      </c>
      <c r="F52" t="s">
        <v>191</v>
      </c>
      <c r="G52" t="str">
        <f t="shared" si="2"/>
        <v>SBSmc1.CC.BlackCreek.A</v>
      </c>
      <c r="H52">
        <v>327</v>
      </c>
      <c r="I52">
        <v>17.100000000000001</v>
      </c>
      <c r="J52">
        <v>17.899999999999999</v>
      </c>
      <c r="K52" t="str">
        <f>IF(ISERROR(MATCH(B52,LUs!A:A,0)),"n","y")</f>
        <v>y</v>
      </c>
    </row>
    <row r="53" spans="1:11">
      <c r="A53" t="str">
        <f t="shared" si="0"/>
        <v>BlackCreekSBSmc1CCBLK_B</v>
      </c>
      <c r="B53" t="s">
        <v>111</v>
      </c>
      <c r="C53" t="s">
        <v>30</v>
      </c>
      <c r="D53" t="s">
        <v>97</v>
      </c>
      <c r="E53" t="str">
        <f t="shared" si="1"/>
        <v>B</v>
      </c>
      <c r="F53" t="s">
        <v>192</v>
      </c>
      <c r="G53" t="str">
        <f t="shared" si="2"/>
        <v>SBSmc1.CC.BlackCreek.B</v>
      </c>
      <c r="H53">
        <v>1137</v>
      </c>
      <c r="I53">
        <v>17.7</v>
      </c>
      <c r="J53">
        <v>18.2</v>
      </c>
      <c r="K53" t="str">
        <f>IF(ISERROR(MATCH(B53,LUs!A:A,0)),"n","y")</f>
        <v>y</v>
      </c>
    </row>
    <row r="54" spans="1:11">
      <c r="A54" t="str">
        <f t="shared" si="0"/>
        <v>ChimneyIDFdk3CCBLK_C</v>
      </c>
      <c r="B54" t="s">
        <v>116</v>
      </c>
      <c r="C54" t="s">
        <v>16</v>
      </c>
      <c r="D54" t="s">
        <v>97</v>
      </c>
      <c r="E54" t="str">
        <f t="shared" si="1"/>
        <v>C</v>
      </c>
      <c r="F54" t="s">
        <v>193</v>
      </c>
      <c r="G54" t="str">
        <f t="shared" si="2"/>
        <v>IDFdk3.CC.Chimney.C</v>
      </c>
      <c r="H54">
        <v>147</v>
      </c>
      <c r="I54">
        <v>15.1</v>
      </c>
      <c r="J54">
        <v>18</v>
      </c>
      <c r="K54" t="str">
        <f>IF(ISERROR(MATCH(B54,LUs!A:A,0)),"n","y")</f>
        <v>y</v>
      </c>
    </row>
    <row r="55" spans="1:11">
      <c r="A55" t="str">
        <f t="shared" si="0"/>
        <v>ChimneyIDFdk3CCBLK_E</v>
      </c>
      <c r="B55" t="s">
        <v>116</v>
      </c>
      <c r="C55" t="s">
        <v>16</v>
      </c>
      <c r="D55" t="s">
        <v>97</v>
      </c>
      <c r="E55" t="str">
        <f t="shared" si="1"/>
        <v>E</v>
      </c>
      <c r="F55" t="s">
        <v>195</v>
      </c>
      <c r="G55" t="str">
        <f t="shared" si="2"/>
        <v>IDFdk3.CC.Chimney.E</v>
      </c>
      <c r="H55">
        <v>251</v>
      </c>
      <c r="I55">
        <v>13.7</v>
      </c>
      <c r="J55">
        <v>18</v>
      </c>
      <c r="K55" t="str">
        <f>IF(ISERROR(MATCH(B55,LUs!A:A,0)),"n","y")</f>
        <v>y</v>
      </c>
    </row>
    <row r="56" spans="1:11">
      <c r="A56" t="str">
        <f t="shared" si="0"/>
        <v>ChimneyIDFdk3SelBLK_A</v>
      </c>
      <c r="B56" t="s">
        <v>116</v>
      </c>
      <c r="C56" t="s">
        <v>16</v>
      </c>
      <c r="D56" t="s">
        <v>98</v>
      </c>
      <c r="E56" t="str">
        <f t="shared" si="1"/>
        <v>A</v>
      </c>
      <c r="F56" t="s">
        <v>191</v>
      </c>
      <c r="G56" t="str">
        <f t="shared" si="2"/>
        <v>IDFdk3.Sel.Chimney.A</v>
      </c>
      <c r="H56">
        <v>937</v>
      </c>
      <c r="I56">
        <v>13.9</v>
      </c>
      <c r="J56">
        <v>17.2</v>
      </c>
      <c r="K56" t="str">
        <f>IF(ISERROR(MATCH(B56,LUs!A:A,0)),"n","y")</f>
        <v>y</v>
      </c>
    </row>
    <row r="57" spans="1:11">
      <c r="A57" t="str">
        <f t="shared" si="0"/>
        <v>ChimneyIDFdk3SelBLK_B</v>
      </c>
      <c r="B57" t="s">
        <v>116</v>
      </c>
      <c r="C57" t="s">
        <v>16</v>
      </c>
      <c r="D57" t="s">
        <v>98</v>
      </c>
      <c r="E57" t="str">
        <f t="shared" si="1"/>
        <v>B</v>
      </c>
      <c r="F57" t="s">
        <v>192</v>
      </c>
      <c r="G57" t="str">
        <f t="shared" si="2"/>
        <v>IDFdk3.Sel.Chimney.B</v>
      </c>
      <c r="H57">
        <v>436</v>
      </c>
      <c r="I57">
        <v>13.5</v>
      </c>
      <c r="J57">
        <v>17.7</v>
      </c>
      <c r="K57" t="str">
        <f>IF(ISERROR(MATCH(B57,LUs!A:A,0)),"n","y")</f>
        <v>y</v>
      </c>
    </row>
    <row r="58" spans="1:11">
      <c r="A58" t="str">
        <f t="shared" si="0"/>
        <v>ChimneyIDFdk3SelBLK_C</v>
      </c>
      <c r="B58" t="s">
        <v>116</v>
      </c>
      <c r="C58" t="s">
        <v>16</v>
      </c>
      <c r="D58" t="s">
        <v>98</v>
      </c>
      <c r="E58" t="str">
        <f t="shared" si="1"/>
        <v>C</v>
      </c>
      <c r="F58" t="s">
        <v>193</v>
      </c>
      <c r="G58" t="str">
        <f t="shared" si="2"/>
        <v>IDFdk3.Sel.Chimney.C</v>
      </c>
      <c r="H58">
        <v>515</v>
      </c>
      <c r="I58">
        <v>13.9</v>
      </c>
      <c r="J58">
        <v>18</v>
      </c>
      <c r="K58" t="str">
        <f>IF(ISERROR(MATCH(B58,LUs!A:A,0)),"n","y")</f>
        <v>y</v>
      </c>
    </row>
    <row r="59" spans="1:11">
      <c r="A59" t="str">
        <f t="shared" si="0"/>
        <v>ChimneyIDFdk3SelBLK_D</v>
      </c>
      <c r="B59" t="s">
        <v>116</v>
      </c>
      <c r="C59" t="s">
        <v>16</v>
      </c>
      <c r="D59" t="s">
        <v>98</v>
      </c>
      <c r="E59" t="str">
        <f t="shared" si="1"/>
        <v>D</v>
      </c>
      <c r="F59" t="s">
        <v>194</v>
      </c>
      <c r="G59" t="str">
        <f t="shared" si="2"/>
        <v>IDFdk3.Sel.Chimney.D</v>
      </c>
      <c r="H59">
        <v>358</v>
      </c>
      <c r="I59">
        <v>12.9</v>
      </c>
      <c r="J59">
        <v>18</v>
      </c>
      <c r="K59" t="str">
        <f>IF(ISERROR(MATCH(B59,LUs!A:A,0)),"n","y")</f>
        <v>y</v>
      </c>
    </row>
    <row r="60" spans="1:11">
      <c r="A60" t="str">
        <f t="shared" si="0"/>
        <v>ChimneyIDFdk3SelBLK_E</v>
      </c>
      <c r="B60" t="s">
        <v>116</v>
      </c>
      <c r="C60" t="s">
        <v>16</v>
      </c>
      <c r="D60" t="s">
        <v>98</v>
      </c>
      <c r="E60" t="str">
        <f t="shared" si="1"/>
        <v>E</v>
      </c>
      <c r="F60" t="s">
        <v>195</v>
      </c>
      <c r="G60" t="str">
        <f t="shared" si="2"/>
        <v>IDFdk3.Sel.Chimney.E</v>
      </c>
      <c r="H60">
        <v>519</v>
      </c>
      <c r="I60">
        <v>13.4</v>
      </c>
      <c r="J60">
        <v>18</v>
      </c>
      <c r="K60" t="str">
        <f>IF(ISERROR(MATCH(B60,LUs!A:A,0)),"n","y")</f>
        <v>y</v>
      </c>
    </row>
    <row r="61" spans="1:11">
      <c r="A61" t="str">
        <f t="shared" si="0"/>
        <v>ChimneyIDFxmSelBLK_A</v>
      </c>
      <c r="B61" t="s">
        <v>116</v>
      </c>
      <c r="C61" t="s">
        <v>19</v>
      </c>
      <c r="D61" t="s">
        <v>98</v>
      </c>
      <c r="E61" t="str">
        <f t="shared" si="1"/>
        <v>A</v>
      </c>
      <c r="F61" t="s">
        <v>191</v>
      </c>
      <c r="G61" t="str">
        <f t="shared" si="2"/>
        <v>IDFxm.Sel.Chimney.A</v>
      </c>
      <c r="H61">
        <v>630</v>
      </c>
      <c r="I61">
        <v>13</v>
      </c>
      <c r="J61">
        <v>14.4</v>
      </c>
      <c r="K61" t="str">
        <f>IF(ISERROR(MATCH(B61,LUs!A:A,0)),"n","y")</f>
        <v>y</v>
      </c>
    </row>
    <row r="62" spans="1:11">
      <c r="A62" t="str">
        <f t="shared" si="0"/>
        <v>ChimneyIDFxmSelBLK_B</v>
      </c>
      <c r="B62" t="s">
        <v>116</v>
      </c>
      <c r="C62" t="s">
        <v>19</v>
      </c>
      <c r="D62" t="s">
        <v>98</v>
      </c>
      <c r="E62" t="str">
        <f t="shared" si="1"/>
        <v>B</v>
      </c>
      <c r="F62" t="s">
        <v>192</v>
      </c>
      <c r="G62" t="str">
        <f t="shared" si="2"/>
        <v>IDFxm.Sel.Chimney.B</v>
      </c>
      <c r="H62">
        <v>482</v>
      </c>
      <c r="I62">
        <v>13.2</v>
      </c>
      <c r="J62">
        <v>14.8</v>
      </c>
      <c r="K62" t="str">
        <f>IF(ISERROR(MATCH(B62,LUs!A:A,0)),"n","y")</f>
        <v>y</v>
      </c>
    </row>
    <row r="63" spans="1:11">
      <c r="A63" t="str">
        <f t="shared" si="0"/>
        <v>HorseflyESSFwc3CCBLK_B</v>
      </c>
      <c r="B63" t="s">
        <v>138</v>
      </c>
      <c r="C63" t="s">
        <v>10</v>
      </c>
      <c r="D63" t="s">
        <v>97</v>
      </c>
      <c r="E63" t="str">
        <f t="shared" si="1"/>
        <v>B</v>
      </c>
      <c r="F63" t="s">
        <v>192</v>
      </c>
      <c r="G63" t="str">
        <f t="shared" si="2"/>
        <v>ESSFwc3.CC.Horsefly.B</v>
      </c>
      <c r="H63">
        <v>262</v>
      </c>
      <c r="I63">
        <v>12</v>
      </c>
      <c r="J63">
        <v>15</v>
      </c>
      <c r="K63" t="str">
        <f>IF(ISERROR(MATCH(B63,LUs!A:A,0)),"n","y")</f>
        <v>y</v>
      </c>
    </row>
    <row r="64" spans="1:11">
      <c r="A64" t="str">
        <f t="shared" si="0"/>
        <v>HorseflyESSFwc3CCBLK_D</v>
      </c>
      <c r="B64" t="s">
        <v>138</v>
      </c>
      <c r="C64" t="s">
        <v>10</v>
      </c>
      <c r="D64" t="s">
        <v>97</v>
      </c>
      <c r="E64" t="str">
        <f t="shared" si="1"/>
        <v>D</v>
      </c>
      <c r="F64" t="s">
        <v>194</v>
      </c>
      <c r="G64" t="str">
        <f t="shared" si="2"/>
        <v>ESSFwc3.CC.Horsefly.D</v>
      </c>
      <c r="H64">
        <v>182</v>
      </c>
      <c r="I64">
        <v>9.5</v>
      </c>
      <c r="J64">
        <v>15</v>
      </c>
      <c r="K64" t="str">
        <f>IF(ISERROR(MATCH(B64,LUs!A:A,0)),"n","y")</f>
        <v>y</v>
      </c>
    </row>
    <row r="65" spans="1:11">
      <c r="A65" t="str">
        <f t="shared" si="0"/>
        <v>HorseflyESSFwc3CCBLK_E</v>
      </c>
      <c r="B65" t="s">
        <v>138</v>
      </c>
      <c r="C65" t="s">
        <v>10</v>
      </c>
      <c r="D65" t="s">
        <v>97</v>
      </c>
      <c r="E65" t="str">
        <f t="shared" si="1"/>
        <v>E</v>
      </c>
      <c r="F65" t="s">
        <v>195</v>
      </c>
      <c r="G65" t="str">
        <f t="shared" si="2"/>
        <v>ESSFwc3.CC.Horsefly.E</v>
      </c>
      <c r="H65">
        <v>468</v>
      </c>
      <c r="I65">
        <v>12.8</v>
      </c>
      <c r="J65">
        <v>14.5</v>
      </c>
      <c r="K65" t="str">
        <f>IF(ISERROR(MATCH(B65,LUs!A:A,0)),"n","y")</f>
        <v>y</v>
      </c>
    </row>
    <row r="66" spans="1:11">
      <c r="A66" t="str">
        <f t="shared" ref="A66:A129" si="3">B66&amp;C66&amp;D66&amp;F66</f>
        <v>HorseflyESSFwc3CCBLK_F</v>
      </c>
      <c r="B66" t="s">
        <v>138</v>
      </c>
      <c r="C66" t="s">
        <v>10</v>
      </c>
      <c r="D66" t="s">
        <v>97</v>
      </c>
      <c r="E66" t="str">
        <f t="shared" ref="E66:E129" si="4">RIGHT(F66,1)</f>
        <v>F</v>
      </c>
      <c r="F66" t="s">
        <v>196</v>
      </c>
      <c r="G66" t="str">
        <f t="shared" ref="G66:G129" si="5">C66&amp;"."&amp;D66&amp;"."&amp;B66&amp;"."&amp;E66</f>
        <v>ESSFwc3.CC.Horsefly.F</v>
      </c>
      <c r="H66">
        <v>1043</v>
      </c>
      <c r="I66">
        <v>11.8</v>
      </c>
      <c r="J66">
        <v>14.5</v>
      </c>
      <c r="K66" t="str">
        <f>IF(ISERROR(MATCH(B66,LUs!A:A,0)),"n","y")</f>
        <v>y</v>
      </c>
    </row>
    <row r="67" spans="1:11">
      <c r="A67" t="str">
        <f t="shared" si="3"/>
        <v>HorseflyESSFwk1CCBLK_B</v>
      </c>
      <c r="B67" t="s">
        <v>138</v>
      </c>
      <c r="C67" t="s">
        <v>11</v>
      </c>
      <c r="D67" t="s">
        <v>97</v>
      </c>
      <c r="E67" t="str">
        <f t="shared" si="4"/>
        <v>B</v>
      </c>
      <c r="F67" t="s">
        <v>192</v>
      </c>
      <c r="G67" t="str">
        <f t="shared" si="5"/>
        <v>ESSFwk1.CC.Horsefly.B</v>
      </c>
      <c r="H67">
        <v>543</v>
      </c>
      <c r="I67">
        <v>13.1</v>
      </c>
      <c r="J67">
        <v>14.7</v>
      </c>
      <c r="K67" t="str">
        <f>IF(ISERROR(MATCH(B67,LUs!A:A,0)),"n","y")</f>
        <v>y</v>
      </c>
    </row>
    <row r="68" spans="1:11">
      <c r="A68" t="str">
        <f t="shared" si="3"/>
        <v>HorseflyESSFwk1CCBLK_D</v>
      </c>
      <c r="B68" t="s">
        <v>138</v>
      </c>
      <c r="C68" t="s">
        <v>11</v>
      </c>
      <c r="D68" t="s">
        <v>97</v>
      </c>
      <c r="E68" t="str">
        <f t="shared" si="4"/>
        <v>D</v>
      </c>
      <c r="F68" t="s">
        <v>194</v>
      </c>
      <c r="G68" t="str">
        <f t="shared" si="5"/>
        <v>ESSFwk1.CC.Horsefly.D</v>
      </c>
      <c r="H68">
        <v>119</v>
      </c>
      <c r="I68">
        <v>11.9</v>
      </c>
      <c r="J68">
        <v>14.4</v>
      </c>
      <c r="K68" t="str">
        <f>IF(ISERROR(MATCH(B68,LUs!A:A,0)),"n","y")</f>
        <v>y</v>
      </c>
    </row>
    <row r="69" spans="1:11">
      <c r="A69" t="str">
        <f t="shared" si="3"/>
        <v>HorseflyESSFwk1CCBLK_E</v>
      </c>
      <c r="B69" t="s">
        <v>138</v>
      </c>
      <c r="C69" t="s">
        <v>11</v>
      </c>
      <c r="D69" t="s">
        <v>97</v>
      </c>
      <c r="E69" t="str">
        <f t="shared" si="4"/>
        <v>E</v>
      </c>
      <c r="F69" t="s">
        <v>195</v>
      </c>
      <c r="G69" t="str">
        <f t="shared" si="5"/>
        <v>ESSFwk1.CC.Horsefly.E</v>
      </c>
      <c r="H69">
        <v>351</v>
      </c>
      <c r="I69">
        <v>16.600000000000001</v>
      </c>
      <c r="J69">
        <v>13.6</v>
      </c>
      <c r="K69" t="str">
        <f>IF(ISERROR(MATCH(B69,LUs!A:A,0)),"n","y")</f>
        <v>y</v>
      </c>
    </row>
    <row r="70" spans="1:11">
      <c r="A70" t="str">
        <f t="shared" si="3"/>
        <v>HorseflyESSFwk1CCBLK_F</v>
      </c>
      <c r="B70" t="s">
        <v>138</v>
      </c>
      <c r="C70" t="s">
        <v>11</v>
      </c>
      <c r="D70" t="s">
        <v>97</v>
      </c>
      <c r="E70" t="str">
        <f t="shared" si="4"/>
        <v>F</v>
      </c>
      <c r="F70" t="s">
        <v>196</v>
      </c>
      <c r="G70" t="str">
        <f t="shared" si="5"/>
        <v>ESSFwk1.CC.Horsefly.F</v>
      </c>
      <c r="H70">
        <v>744</v>
      </c>
      <c r="I70">
        <v>14.1</v>
      </c>
      <c r="J70">
        <v>14.2</v>
      </c>
      <c r="K70" t="str">
        <f>IF(ISERROR(MATCH(B70,LUs!A:A,0)),"n","y")</f>
        <v>y</v>
      </c>
    </row>
    <row r="71" spans="1:11">
      <c r="A71" t="str">
        <f t="shared" si="3"/>
        <v>HorseflyICHmk3CCBLK_A</v>
      </c>
      <c r="B71" t="s">
        <v>138</v>
      </c>
      <c r="C71" t="s">
        <v>14</v>
      </c>
      <c r="D71" t="s">
        <v>97</v>
      </c>
      <c r="E71" t="str">
        <f t="shared" si="4"/>
        <v>A</v>
      </c>
      <c r="F71" t="s">
        <v>191</v>
      </c>
      <c r="G71" t="str">
        <f t="shared" si="5"/>
        <v>ICHmk3.CC.Horsefly.A</v>
      </c>
      <c r="H71">
        <v>348</v>
      </c>
      <c r="I71">
        <v>18.100000000000001</v>
      </c>
      <c r="J71">
        <v>21.3</v>
      </c>
      <c r="K71" t="str">
        <f>IF(ISERROR(MATCH(B71,LUs!A:A,0)),"n","y")</f>
        <v>y</v>
      </c>
    </row>
    <row r="72" spans="1:11">
      <c r="A72" t="str">
        <f t="shared" si="3"/>
        <v>HorseflyICHmk3CCBLK_B</v>
      </c>
      <c r="B72" t="s">
        <v>138</v>
      </c>
      <c r="C72" t="s">
        <v>14</v>
      </c>
      <c r="D72" t="s">
        <v>97</v>
      </c>
      <c r="E72" t="str">
        <f t="shared" si="4"/>
        <v>B</v>
      </c>
      <c r="F72" t="s">
        <v>192</v>
      </c>
      <c r="G72" t="str">
        <f t="shared" si="5"/>
        <v>ICHmk3.CC.Horsefly.B</v>
      </c>
      <c r="H72">
        <v>1578</v>
      </c>
      <c r="I72">
        <v>18.3</v>
      </c>
      <c r="J72">
        <v>20.9</v>
      </c>
      <c r="K72" t="str">
        <f>IF(ISERROR(MATCH(B72,LUs!A:A,0)),"n","y")</f>
        <v>y</v>
      </c>
    </row>
    <row r="73" spans="1:11">
      <c r="A73" t="str">
        <f t="shared" si="3"/>
        <v>HorseflyICHmk3CCBLK_C</v>
      </c>
      <c r="B73" t="s">
        <v>138</v>
      </c>
      <c r="C73" t="s">
        <v>14</v>
      </c>
      <c r="D73" t="s">
        <v>97</v>
      </c>
      <c r="E73" t="str">
        <f t="shared" si="4"/>
        <v>C</v>
      </c>
      <c r="F73" t="s">
        <v>193</v>
      </c>
      <c r="G73" t="str">
        <f t="shared" si="5"/>
        <v>ICHmk3.CC.Horsefly.C</v>
      </c>
      <c r="H73">
        <v>2865</v>
      </c>
      <c r="I73">
        <v>18.100000000000001</v>
      </c>
      <c r="J73">
        <v>22.5</v>
      </c>
      <c r="K73" t="str">
        <f>IF(ISERROR(MATCH(B73,LUs!A:A,0)),"n","y")</f>
        <v>y</v>
      </c>
    </row>
    <row r="74" spans="1:11">
      <c r="A74" t="str">
        <f t="shared" si="3"/>
        <v>HorseflyICHmk3CCBLK_D</v>
      </c>
      <c r="B74" t="s">
        <v>138</v>
      </c>
      <c r="C74" t="s">
        <v>14</v>
      </c>
      <c r="D74" t="s">
        <v>97</v>
      </c>
      <c r="E74" t="str">
        <f t="shared" si="4"/>
        <v>D</v>
      </c>
      <c r="F74" t="s">
        <v>194</v>
      </c>
      <c r="G74" t="str">
        <f t="shared" si="5"/>
        <v>ICHmk3.CC.Horsefly.D</v>
      </c>
      <c r="H74">
        <v>2470</v>
      </c>
      <c r="I74">
        <v>20</v>
      </c>
      <c r="J74">
        <v>22.4</v>
      </c>
      <c r="K74" t="str">
        <f>IF(ISERROR(MATCH(B74,LUs!A:A,0)),"n","y")</f>
        <v>y</v>
      </c>
    </row>
    <row r="75" spans="1:11">
      <c r="A75" t="str">
        <f t="shared" si="3"/>
        <v>HorseflyICHwk2CCBLK_A</v>
      </c>
      <c r="B75" t="s">
        <v>138</v>
      </c>
      <c r="C75" t="s">
        <v>41</v>
      </c>
      <c r="D75" t="s">
        <v>97</v>
      </c>
      <c r="E75" t="str">
        <f t="shared" si="4"/>
        <v>A</v>
      </c>
      <c r="F75" t="s">
        <v>191</v>
      </c>
      <c r="G75" t="str">
        <f t="shared" si="5"/>
        <v>ICHwk2.CC.Horsefly.A</v>
      </c>
      <c r="H75">
        <v>251</v>
      </c>
      <c r="I75">
        <v>15.9</v>
      </c>
      <c r="J75">
        <v>19.7</v>
      </c>
      <c r="K75" t="str">
        <f>IF(ISERROR(MATCH(B75,LUs!A:A,0)),"n","y")</f>
        <v>y</v>
      </c>
    </row>
    <row r="76" spans="1:11">
      <c r="A76" t="str">
        <f t="shared" si="3"/>
        <v>HorseflyICHwk2CCBLK_B</v>
      </c>
      <c r="B76" t="s">
        <v>138</v>
      </c>
      <c r="C76" t="s">
        <v>41</v>
      </c>
      <c r="D76" t="s">
        <v>97</v>
      </c>
      <c r="E76" t="str">
        <f t="shared" si="4"/>
        <v>B</v>
      </c>
      <c r="F76" t="s">
        <v>192</v>
      </c>
      <c r="G76" t="str">
        <f t="shared" si="5"/>
        <v>ICHwk2.CC.Horsefly.B</v>
      </c>
      <c r="H76">
        <v>1373</v>
      </c>
      <c r="I76">
        <v>15.8</v>
      </c>
      <c r="J76">
        <v>20.399999999999999</v>
      </c>
      <c r="K76" t="str">
        <f>IF(ISERROR(MATCH(B76,LUs!A:A,0)),"n","y")</f>
        <v>y</v>
      </c>
    </row>
    <row r="77" spans="1:11">
      <c r="A77" t="str">
        <f t="shared" si="3"/>
        <v>HorseflyICHwk2CCBLK_C</v>
      </c>
      <c r="B77" t="s">
        <v>138</v>
      </c>
      <c r="C77" t="s">
        <v>41</v>
      </c>
      <c r="D77" t="s">
        <v>97</v>
      </c>
      <c r="E77" t="str">
        <f t="shared" si="4"/>
        <v>C</v>
      </c>
      <c r="F77" t="s">
        <v>193</v>
      </c>
      <c r="G77" t="str">
        <f t="shared" si="5"/>
        <v>ICHwk2.CC.Horsefly.C</v>
      </c>
      <c r="H77">
        <v>2369</v>
      </c>
      <c r="I77">
        <v>17.3</v>
      </c>
      <c r="J77">
        <v>20.7</v>
      </c>
      <c r="K77" t="str">
        <f>IF(ISERROR(MATCH(B77,LUs!A:A,0)),"n","y")</f>
        <v>y</v>
      </c>
    </row>
    <row r="78" spans="1:11">
      <c r="A78" t="str">
        <f t="shared" si="3"/>
        <v>HorseflyICHwk2CCBLK_D</v>
      </c>
      <c r="B78" t="s">
        <v>138</v>
      </c>
      <c r="C78" t="s">
        <v>41</v>
      </c>
      <c r="D78" t="s">
        <v>97</v>
      </c>
      <c r="E78" t="str">
        <f t="shared" si="4"/>
        <v>D</v>
      </c>
      <c r="F78" t="s">
        <v>194</v>
      </c>
      <c r="G78" t="str">
        <f t="shared" si="5"/>
        <v>ICHwk2.CC.Horsefly.D</v>
      </c>
      <c r="H78">
        <v>9560</v>
      </c>
      <c r="I78">
        <v>17.5</v>
      </c>
      <c r="J78">
        <v>21.7</v>
      </c>
      <c r="K78" t="str">
        <f>IF(ISERROR(MATCH(B78,LUs!A:A,0)),"n","y")</f>
        <v>y</v>
      </c>
    </row>
    <row r="79" spans="1:11">
      <c r="A79" t="str">
        <f t="shared" si="3"/>
        <v>HorseflyICHwk2CCBLK_E</v>
      </c>
      <c r="B79" t="s">
        <v>138</v>
      </c>
      <c r="C79" t="s">
        <v>41</v>
      </c>
      <c r="D79" t="s">
        <v>97</v>
      </c>
      <c r="E79" t="str">
        <f t="shared" si="4"/>
        <v>E</v>
      </c>
      <c r="F79" t="s">
        <v>195</v>
      </c>
      <c r="G79" t="str">
        <f t="shared" si="5"/>
        <v>ICHwk2.CC.Horsefly.E</v>
      </c>
      <c r="H79">
        <v>2902</v>
      </c>
      <c r="I79">
        <v>16.7</v>
      </c>
      <c r="J79">
        <v>21.4</v>
      </c>
      <c r="K79" t="str">
        <f>IF(ISERROR(MATCH(B79,LUs!A:A,0)),"n","y")</f>
        <v>y</v>
      </c>
    </row>
    <row r="80" spans="1:11">
      <c r="A80" t="str">
        <f t="shared" si="3"/>
        <v>HorseflyICHwk2CCBLK_F</v>
      </c>
      <c r="B80" t="s">
        <v>138</v>
      </c>
      <c r="C80" t="s">
        <v>41</v>
      </c>
      <c r="D80" t="s">
        <v>97</v>
      </c>
      <c r="E80" t="str">
        <f t="shared" si="4"/>
        <v>F</v>
      </c>
      <c r="F80" t="s">
        <v>196</v>
      </c>
      <c r="G80" t="str">
        <f t="shared" si="5"/>
        <v>ICHwk2.CC.Horsefly.F</v>
      </c>
      <c r="H80">
        <v>1198</v>
      </c>
      <c r="I80">
        <v>15.6</v>
      </c>
      <c r="J80">
        <v>21.2</v>
      </c>
      <c r="K80" t="str">
        <f>IF(ISERROR(MATCH(B80,LUs!A:A,0)),"n","y")</f>
        <v>y</v>
      </c>
    </row>
    <row r="81" spans="1:11">
      <c r="A81" t="str">
        <f t="shared" si="3"/>
        <v>HorseflySBSdw1CCBLK_A</v>
      </c>
      <c r="B81" t="s">
        <v>138</v>
      </c>
      <c r="C81" t="s">
        <v>28</v>
      </c>
      <c r="D81" t="s">
        <v>97</v>
      </c>
      <c r="E81" t="str">
        <f t="shared" si="4"/>
        <v>A</v>
      </c>
      <c r="F81" t="s">
        <v>191</v>
      </c>
      <c r="G81" t="str">
        <f t="shared" si="5"/>
        <v>SBSdw1.CC.Horsefly.A</v>
      </c>
      <c r="H81">
        <v>672</v>
      </c>
      <c r="I81">
        <v>19.5</v>
      </c>
      <c r="J81">
        <v>20.2</v>
      </c>
      <c r="K81" t="str">
        <f>IF(ISERROR(MATCH(B81,LUs!A:A,0)),"n","y")</f>
        <v>y</v>
      </c>
    </row>
    <row r="82" spans="1:11">
      <c r="A82" t="str">
        <f t="shared" si="3"/>
        <v>HorseflySBSdw1CCBLK_B</v>
      </c>
      <c r="B82" t="s">
        <v>138</v>
      </c>
      <c r="C82" t="s">
        <v>28</v>
      </c>
      <c r="D82" t="s">
        <v>97</v>
      </c>
      <c r="E82" t="str">
        <f t="shared" si="4"/>
        <v>B</v>
      </c>
      <c r="F82" t="s">
        <v>192</v>
      </c>
      <c r="G82" t="str">
        <f t="shared" si="5"/>
        <v>SBSdw1.CC.Horsefly.B</v>
      </c>
      <c r="H82">
        <v>2557</v>
      </c>
      <c r="I82">
        <v>20.3</v>
      </c>
      <c r="J82">
        <v>20.6</v>
      </c>
      <c r="K82" t="str">
        <f>IF(ISERROR(MATCH(B82,LUs!A:A,0)),"n","y")</f>
        <v>y</v>
      </c>
    </row>
    <row r="83" spans="1:11">
      <c r="A83" t="str">
        <f t="shared" si="3"/>
        <v>HorseflySBSdw1CCBLK_C</v>
      </c>
      <c r="B83" t="s">
        <v>138</v>
      </c>
      <c r="C83" t="s">
        <v>28</v>
      </c>
      <c r="D83" t="s">
        <v>97</v>
      </c>
      <c r="E83" t="str">
        <f t="shared" si="4"/>
        <v>C</v>
      </c>
      <c r="F83" t="s">
        <v>193</v>
      </c>
      <c r="G83" t="str">
        <f t="shared" si="5"/>
        <v>SBSdw1.CC.Horsefly.C</v>
      </c>
      <c r="H83">
        <v>223</v>
      </c>
      <c r="I83">
        <v>18.600000000000001</v>
      </c>
      <c r="J83">
        <v>21</v>
      </c>
      <c r="K83" t="str">
        <f>IF(ISERROR(MATCH(B83,LUs!A:A,0)),"n","y")</f>
        <v>y</v>
      </c>
    </row>
    <row r="84" spans="1:11">
      <c r="A84" t="str">
        <f t="shared" si="3"/>
        <v>HorseflySBSdw1SelBLK_B</v>
      </c>
      <c r="B84" t="s">
        <v>138</v>
      </c>
      <c r="C84" t="s">
        <v>28</v>
      </c>
      <c r="D84" t="s">
        <v>98</v>
      </c>
      <c r="E84" t="str">
        <f t="shared" si="4"/>
        <v>B</v>
      </c>
      <c r="F84" t="s">
        <v>192</v>
      </c>
      <c r="G84" t="str">
        <f t="shared" si="5"/>
        <v>SBSdw1.Sel.Horsefly.B</v>
      </c>
      <c r="H84">
        <v>175</v>
      </c>
      <c r="I84">
        <v>19.8</v>
      </c>
      <c r="J84">
        <v>19.600000000000001</v>
      </c>
      <c r="K84" t="str">
        <f>IF(ISERROR(MATCH(B84,LUs!A:A,0)),"n","y")</f>
        <v>y</v>
      </c>
    </row>
    <row r="85" spans="1:11">
      <c r="A85" t="str">
        <f t="shared" si="3"/>
        <v>HorseflySBSdw1SelBLK_C</v>
      </c>
      <c r="B85" t="s">
        <v>138</v>
      </c>
      <c r="C85" t="s">
        <v>28</v>
      </c>
      <c r="D85" t="s">
        <v>98</v>
      </c>
      <c r="E85" t="str">
        <f t="shared" si="4"/>
        <v>C</v>
      </c>
      <c r="F85" t="s">
        <v>193</v>
      </c>
      <c r="G85" t="str">
        <f t="shared" si="5"/>
        <v>SBSdw1.Sel.Horsefly.C</v>
      </c>
      <c r="H85">
        <v>151</v>
      </c>
      <c r="I85">
        <v>18.5</v>
      </c>
      <c r="J85">
        <v>18.8</v>
      </c>
      <c r="K85" t="str">
        <f>IF(ISERROR(MATCH(B85,LUs!A:A,0)),"n","y")</f>
        <v>y</v>
      </c>
    </row>
    <row r="86" spans="1:11">
      <c r="A86" t="str">
        <f t="shared" si="3"/>
        <v>MintonIDFdk4CCBLK_A</v>
      </c>
      <c r="B86" t="s">
        <v>153</v>
      </c>
      <c r="C86" t="s">
        <v>17</v>
      </c>
      <c r="D86" t="s">
        <v>97</v>
      </c>
      <c r="E86" t="str">
        <f t="shared" si="4"/>
        <v>A</v>
      </c>
      <c r="F86" t="s">
        <v>191</v>
      </c>
      <c r="G86" t="str">
        <f t="shared" si="5"/>
        <v>IDFdk4.CC.Minton.A</v>
      </c>
      <c r="H86">
        <v>3118</v>
      </c>
      <c r="I86">
        <v>10.1</v>
      </c>
      <c r="J86">
        <v>12.2</v>
      </c>
      <c r="K86" t="str">
        <f>IF(ISERROR(MATCH(B86,LUs!A:A,0)),"n","y")</f>
        <v>y</v>
      </c>
    </row>
    <row r="87" spans="1:11">
      <c r="A87" t="str">
        <f t="shared" si="3"/>
        <v>MintonIDFdk4CCBLK_B</v>
      </c>
      <c r="B87" t="s">
        <v>153</v>
      </c>
      <c r="C87" t="s">
        <v>17</v>
      </c>
      <c r="D87" t="s">
        <v>97</v>
      </c>
      <c r="E87" t="str">
        <f t="shared" si="4"/>
        <v>B</v>
      </c>
      <c r="F87" t="s">
        <v>192</v>
      </c>
      <c r="G87" t="str">
        <f t="shared" si="5"/>
        <v>IDFdk4.CC.Minton.B</v>
      </c>
      <c r="H87">
        <v>4348</v>
      </c>
      <c r="I87">
        <v>11</v>
      </c>
      <c r="J87">
        <v>12.2</v>
      </c>
      <c r="K87" t="str">
        <f>IF(ISERROR(MATCH(B87,LUs!A:A,0)),"n","y")</f>
        <v>y</v>
      </c>
    </row>
    <row r="88" spans="1:11">
      <c r="A88" t="str">
        <f t="shared" si="3"/>
        <v>MintonIDFdk4CCBLK_D</v>
      </c>
      <c r="B88" t="s">
        <v>153</v>
      </c>
      <c r="C88" t="s">
        <v>17</v>
      </c>
      <c r="D88" t="s">
        <v>97</v>
      </c>
      <c r="E88" t="str">
        <f t="shared" si="4"/>
        <v>D</v>
      </c>
      <c r="F88" t="s">
        <v>194</v>
      </c>
      <c r="G88" t="str">
        <f t="shared" si="5"/>
        <v>IDFdk4.CC.Minton.D</v>
      </c>
      <c r="H88">
        <v>4595</v>
      </c>
      <c r="I88">
        <v>10.4</v>
      </c>
      <c r="J88">
        <v>12.3</v>
      </c>
      <c r="K88" t="str">
        <f>IF(ISERROR(MATCH(B88,LUs!A:A,0)),"n","y")</f>
        <v>y</v>
      </c>
    </row>
    <row r="89" spans="1:11">
      <c r="A89" t="str">
        <f t="shared" si="3"/>
        <v>MintonIDFdk4SelBLK_A</v>
      </c>
      <c r="B89" t="s">
        <v>153</v>
      </c>
      <c r="C89" t="s">
        <v>17</v>
      </c>
      <c r="D89" t="s">
        <v>98</v>
      </c>
      <c r="E89" t="str">
        <f t="shared" si="4"/>
        <v>A</v>
      </c>
      <c r="F89" t="s">
        <v>191</v>
      </c>
      <c r="G89" t="str">
        <f t="shared" si="5"/>
        <v>IDFdk4.Sel.Minton.A</v>
      </c>
      <c r="H89">
        <v>215</v>
      </c>
      <c r="I89">
        <v>12.1</v>
      </c>
      <c r="J89">
        <v>15</v>
      </c>
      <c r="K89" t="str">
        <f>IF(ISERROR(MATCH(B89,LUs!A:A,0)),"n","y")</f>
        <v>y</v>
      </c>
    </row>
    <row r="90" spans="1:11">
      <c r="A90" t="str">
        <f t="shared" si="3"/>
        <v>MintonIDFdk4SelBLK_B</v>
      </c>
      <c r="B90" t="s">
        <v>153</v>
      </c>
      <c r="C90" t="s">
        <v>17</v>
      </c>
      <c r="D90" t="s">
        <v>98</v>
      </c>
      <c r="E90" t="str">
        <f t="shared" si="4"/>
        <v>B</v>
      </c>
      <c r="F90" t="s">
        <v>192</v>
      </c>
      <c r="G90" t="str">
        <f t="shared" si="5"/>
        <v>IDFdk4.Sel.Minton.B</v>
      </c>
      <c r="H90">
        <v>1250</v>
      </c>
      <c r="I90">
        <v>10.8</v>
      </c>
      <c r="J90">
        <v>14.5</v>
      </c>
      <c r="K90" t="str">
        <f>IF(ISERROR(MATCH(B90,LUs!A:A,0)),"n","y")</f>
        <v>y</v>
      </c>
    </row>
    <row r="91" spans="1:11">
      <c r="A91" t="str">
        <f t="shared" si="3"/>
        <v>MintonIDFdk4SelBLK_D</v>
      </c>
      <c r="B91" t="s">
        <v>153</v>
      </c>
      <c r="C91" t="s">
        <v>17</v>
      </c>
      <c r="D91" t="s">
        <v>98</v>
      </c>
      <c r="E91" t="str">
        <f t="shared" si="4"/>
        <v>D</v>
      </c>
      <c r="F91" t="s">
        <v>194</v>
      </c>
      <c r="G91" t="str">
        <f t="shared" si="5"/>
        <v>IDFdk4.Sel.Minton.D</v>
      </c>
      <c r="H91">
        <v>671</v>
      </c>
      <c r="I91">
        <v>10.4</v>
      </c>
      <c r="J91">
        <v>14.9</v>
      </c>
      <c r="K91" t="str">
        <f>IF(ISERROR(MATCH(B91,LUs!A:A,0)),"n","y")</f>
        <v>y</v>
      </c>
    </row>
    <row r="92" spans="1:11">
      <c r="A92" t="str">
        <f t="shared" si="3"/>
        <v>MintonIDFxmCCBLK_D</v>
      </c>
      <c r="B92" t="s">
        <v>153</v>
      </c>
      <c r="C92" t="s">
        <v>19</v>
      </c>
      <c r="D92" t="s">
        <v>97</v>
      </c>
      <c r="E92" t="str">
        <f t="shared" si="4"/>
        <v>D</v>
      </c>
      <c r="F92" t="s">
        <v>194</v>
      </c>
      <c r="G92" t="str">
        <f t="shared" si="5"/>
        <v>IDFxm.CC.Minton.D</v>
      </c>
      <c r="H92">
        <v>798</v>
      </c>
      <c r="I92">
        <v>10.6</v>
      </c>
      <c r="J92">
        <v>15.6</v>
      </c>
      <c r="K92" t="str">
        <f>IF(ISERROR(MATCH(B92,LUs!A:A,0)),"n","y")</f>
        <v>y</v>
      </c>
    </row>
    <row r="93" spans="1:11">
      <c r="A93" t="str">
        <f t="shared" si="3"/>
        <v>MintonIDFxmSelBLK_B</v>
      </c>
      <c r="B93" t="s">
        <v>153</v>
      </c>
      <c r="C93" t="s">
        <v>19</v>
      </c>
      <c r="D93" t="s">
        <v>98</v>
      </c>
      <c r="E93" t="str">
        <f t="shared" si="4"/>
        <v>B</v>
      </c>
      <c r="F93" t="s">
        <v>192</v>
      </c>
      <c r="G93" t="str">
        <f t="shared" si="5"/>
        <v>IDFxm.Sel.Minton.B</v>
      </c>
      <c r="H93">
        <v>1100</v>
      </c>
      <c r="I93">
        <v>10.9</v>
      </c>
      <c r="J93">
        <v>15.1</v>
      </c>
      <c r="K93" t="str">
        <f>IF(ISERROR(MATCH(B93,LUs!A:A,0)),"n","y")</f>
        <v>y</v>
      </c>
    </row>
    <row r="94" spans="1:11">
      <c r="A94" t="str">
        <f t="shared" si="3"/>
        <v>MintonIDFxmSelBLK_C</v>
      </c>
      <c r="B94" t="s">
        <v>153</v>
      </c>
      <c r="C94" t="s">
        <v>19</v>
      </c>
      <c r="D94" t="s">
        <v>98</v>
      </c>
      <c r="E94" t="str">
        <f t="shared" si="4"/>
        <v>C</v>
      </c>
      <c r="F94" t="s">
        <v>193</v>
      </c>
      <c r="G94" t="str">
        <f t="shared" si="5"/>
        <v>IDFxm.Sel.Minton.C</v>
      </c>
      <c r="H94">
        <v>1183</v>
      </c>
      <c r="I94">
        <v>10.7</v>
      </c>
      <c r="J94">
        <v>14.5</v>
      </c>
      <c r="K94" t="str">
        <f>IF(ISERROR(MATCH(B94,LUs!A:A,0)),"n","y")</f>
        <v>y</v>
      </c>
    </row>
    <row r="95" spans="1:11">
      <c r="A95" t="str">
        <f t="shared" si="3"/>
        <v>MintonIDFxmSelBLK_D</v>
      </c>
      <c r="B95" t="s">
        <v>153</v>
      </c>
      <c r="C95" t="s">
        <v>19</v>
      </c>
      <c r="D95" t="s">
        <v>98</v>
      </c>
      <c r="E95" t="str">
        <f t="shared" si="4"/>
        <v>D</v>
      </c>
      <c r="F95" t="s">
        <v>194</v>
      </c>
      <c r="G95" t="str">
        <f t="shared" si="5"/>
        <v>IDFxm.Sel.Minton.D</v>
      </c>
      <c r="H95">
        <v>877</v>
      </c>
      <c r="I95">
        <v>10.8</v>
      </c>
      <c r="J95">
        <v>15</v>
      </c>
      <c r="K95" t="str">
        <f>IF(ISERROR(MATCH(B95,LUs!A:A,0)),"n","y")</f>
        <v>y</v>
      </c>
    </row>
    <row r="96" spans="1:11">
      <c r="A96" t="str">
        <f t="shared" si="3"/>
        <v>MintonSBPSxcCCBLK_A</v>
      </c>
      <c r="B96" t="s">
        <v>153</v>
      </c>
      <c r="C96" t="s">
        <v>27</v>
      </c>
      <c r="D96" t="s">
        <v>97</v>
      </c>
      <c r="E96" t="str">
        <f t="shared" si="4"/>
        <v>A</v>
      </c>
      <c r="F96" t="s">
        <v>191</v>
      </c>
      <c r="G96" t="str">
        <f t="shared" si="5"/>
        <v>SBPSxc.CC.Minton.A</v>
      </c>
      <c r="H96">
        <v>6958</v>
      </c>
      <c r="I96">
        <v>10.4</v>
      </c>
      <c r="J96">
        <v>13.6</v>
      </c>
      <c r="K96" t="str">
        <f>IF(ISERROR(MATCH(B96,LUs!A:A,0)),"n","y")</f>
        <v>y</v>
      </c>
    </row>
    <row r="97" spans="1:11">
      <c r="A97" t="str">
        <f t="shared" si="3"/>
        <v>MintonSBPSxcCCBLK_B</v>
      </c>
      <c r="B97" t="s">
        <v>153</v>
      </c>
      <c r="C97" t="s">
        <v>27</v>
      </c>
      <c r="D97" t="s">
        <v>97</v>
      </c>
      <c r="E97" t="str">
        <f t="shared" si="4"/>
        <v>B</v>
      </c>
      <c r="F97" t="s">
        <v>192</v>
      </c>
      <c r="G97" t="str">
        <f t="shared" si="5"/>
        <v>SBPSxc.CC.Minton.B</v>
      </c>
      <c r="H97">
        <v>110</v>
      </c>
      <c r="I97">
        <v>14.2</v>
      </c>
      <c r="J97">
        <v>13.8</v>
      </c>
      <c r="K97" t="str">
        <f>IF(ISERROR(MATCH(B97,LUs!A:A,0)),"n","y")</f>
        <v>y</v>
      </c>
    </row>
    <row r="98" spans="1:11">
      <c r="A98" t="str">
        <f t="shared" si="3"/>
        <v>PyperIDFdk4CCBLK_A</v>
      </c>
      <c r="B98" t="s">
        <v>169</v>
      </c>
      <c r="C98" t="s">
        <v>17</v>
      </c>
      <c r="D98" t="s">
        <v>97</v>
      </c>
      <c r="E98" t="str">
        <f t="shared" si="4"/>
        <v>A</v>
      </c>
      <c r="F98" t="s">
        <v>191</v>
      </c>
      <c r="G98" t="str">
        <f t="shared" si="5"/>
        <v>IDFdk4.CC.Pyper.A</v>
      </c>
      <c r="H98">
        <v>306</v>
      </c>
      <c r="I98">
        <v>9.1</v>
      </c>
      <c r="J98">
        <v>9.5</v>
      </c>
      <c r="K98" t="str">
        <f>IF(ISERROR(MATCH(B98,LUs!A:A,0)),"n","y")</f>
        <v>y</v>
      </c>
    </row>
    <row r="99" spans="1:11">
      <c r="A99" t="str">
        <f t="shared" si="3"/>
        <v>PyperIDFdk4CCBLK_B</v>
      </c>
      <c r="B99" t="s">
        <v>169</v>
      </c>
      <c r="C99" t="s">
        <v>17</v>
      </c>
      <c r="D99" t="s">
        <v>97</v>
      </c>
      <c r="E99" t="str">
        <f t="shared" si="4"/>
        <v>B</v>
      </c>
      <c r="F99" t="s">
        <v>192</v>
      </c>
      <c r="G99" t="str">
        <f t="shared" si="5"/>
        <v>IDFdk4.CC.Pyper.B</v>
      </c>
      <c r="H99">
        <v>3125</v>
      </c>
      <c r="I99">
        <v>10.6</v>
      </c>
      <c r="J99">
        <v>11.6</v>
      </c>
      <c r="K99" t="str">
        <f>IF(ISERROR(MATCH(B99,LUs!A:A,0)),"n","y")</f>
        <v>y</v>
      </c>
    </row>
    <row r="100" spans="1:11">
      <c r="A100" t="str">
        <f t="shared" si="3"/>
        <v>PyperIDFdk4CCBLK_C</v>
      </c>
      <c r="B100" t="s">
        <v>169</v>
      </c>
      <c r="C100" t="s">
        <v>17</v>
      </c>
      <c r="D100" t="s">
        <v>97</v>
      </c>
      <c r="E100" t="str">
        <f t="shared" si="4"/>
        <v>C</v>
      </c>
      <c r="F100" t="s">
        <v>193</v>
      </c>
      <c r="G100" t="str">
        <f t="shared" si="5"/>
        <v>IDFdk4.CC.Pyper.C</v>
      </c>
      <c r="H100">
        <v>1521</v>
      </c>
      <c r="I100">
        <v>11.5</v>
      </c>
      <c r="J100">
        <v>12.2</v>
      </c>
      <c r="K100" t="str">
        <f>IF(ISERROR(MATCH(B100,LUs!A:A,0)),"n","y")</f>
        <v>y</v>
      </c>
    </row>
    <row r="101" spans="1:11">
      <c r="A101" t="str">
        <f t="shared" si="3"/>
        <v>PyperIDFdk4CCBLK_D</v>
      </c>
      <c r="B101" t="s">
        <v>169</v>
      </c>
      <c r="C101" t="s">
        <v>17</v>
      </c>
      <c r="D101" t="s">
        <v>97</v>
      </c>
      <c r="E101" t="str">
        <f t="shared" si="4"/>
        <v>D</v>
      </c>
      <c r="F101" t="s">
        <v>194</v>
      </c>
      <c r="G101" t="str">
        <f t="shared" si="5"/>
        <v>IDFdk4.CC.Pyper.D</v>
      </c>
      <c r="H101">
        <v>4426</v>
      </c>
      <c r="I101">
        <v>10</v>
      </c>
      <c r="J101">
        <v>11.2</v>
      </c>
      <c r="K101" t="str">
        <f>IF(ISERROR(MATCH(B101,LUs!A:A,0)),"n","y")</f>
        <v>y</v>
      </c>
    </row>
    <row r="102" spans="1:11">
      <c r="A102" t="str">
        <f t="shared" si="3"/>
        <v>PyperIDFdk4CCBLK_E</v>
      </c>
      <c r="B102" t="s">
        <v>169</v>
      </c>
      <c r="C102" t="s">
        <v>17</v>
      </c>
      <c r="D102" t="s">
        <v>97</v>
      </c>
      <c r="E102" t="str">
        <f t="shared" si="4"/>
        <v>E</v>
      </c>
      <c r="F102" t="s">
        <v>195</v>
      </c>
      <c r="G102" t="str">
        <f t="shared" si="5"/>
        <v>IDFdk4.CC.Pyper.E</v>
      </c>
      <c r="H102">
        <v>682</v>
      </c>
      <c r="I102">
        <v>11</v>
      </c>
      <c r="J102">
        <v>11.4</v>
      </c>
      <c r="K102" t="str">
        <f>IF(ISERROR(MATCH(B102,LUs!A:A,0)),"n","y")</f>
        <v>y</v>
      </c>
    </row>
    <row r="103" spans="1:11">
      <c r="A103" t="str">
        <f t="shared" si="3"/>
        <v>PyperIDFdk4CCBLK_F</v>
      </c>
      <c r="B103" t="s">
        <v>169</v>
      </c>
      <c r="C103" t="s">
        <v>17</v>
      </c>
      <c r="D103" t="s">
        <v>97</v>
      </c>
      <c r="E103" t="str">
        <f t="shared" si="4"/>
        <v>F</v>
      </c>
      <c r="F103" t="s">
        <v>196</v>
      </c>
      <c r="G103" t="str">
        <f t="shared" si="5"/>
        <v>IDFdk4.CC.Pyper.F</v>
      </c>
      <c r="H103">
        <v>1689</v>
      </c>
      <c r="I103">
        <v>10.1</v>
      </c>
      <c r="J103">
        <v>10.7</v>
      </c>
      <c r="K103" t="str">
        <f>IF(ISERROR(MATCH(B103,LUs!A:A,0)),"n","y")</f>
        <v>y</v>
      </c>
    </row>
    <row r="104" spans="1:11">
      <c r="A104" t="str">
        <f t="shared" si="3"/>
        <v>PyperIDFdk4SelBLK_B</v>
      </c>
      <c r="B104" t="s">
        <v>169</v>
      </c>
      <c r="C104" t="s">
        <v>17</v>
      </c>
      <c r="D104" t="s">
        <v>98</v>
      </c>
      <c r="E104" t="str">
        <f t="shared" si="4"/>
        <v>B</v>
      </c>
      <c r="F104" t="s">
        <v>192</v>
      </c>
      <c r="G104" t="str">
        <f t="shared" si="5"/>
        <v>IDFdk4.Sel.Pyper.B</v>
      </c>
      <c r="H104">
        <v>305</v>
      </c>
      <c r="I104">
        <v>10.4</v>
      </c>
      <c r="J104">
        <v>12.9</v>
      </c>
      <c r="K104" t="str">
        <f>IF(ISERROR(MATCH(B104,LUs!A:A,0)),"n","y")</f>
        <v>y</v>
      </c>
    </row>
    <row r="105" spans="1:11">
      <c r="A105" t="str">
        <f t="shared" si="3"/>
        <v>PyperIDFdk4SelBLK_D</v>
      </c>
      <c r="B105" t="s">
        <v>169</v>
      </c>
      <c r="C105" t="s">
        <v>17</v>
      </c>
      <c r="D105" t="s">
        <v>98</v>
      </c>
      <c r="E105" t="str">
        <f t="shared" si="4"/>
        <v>D</v>
      </c>
      <c r="F105" t="s">
        <v>194</v>
      </c>
      <c r="G105" t="str">
        <f t="shared" si="5"/>
        <v>IDFdk4.Sel.Pyper.D</v>
      </c>
      <c r="H105">
        <v>850</v>
      </c>
      <c r="I105">
        <v>10.1</v>
      </c>
      <c r="J105">
        <v>12.7</v>
      </c>
      <c r="K105" t="str">
        <f>IF(ISERROR(MATCH(B105,LUs!A:A,0)),"n","y")</f>
        <v>y</v>
      </c>
    </row>
    <row r="106" spans="1:11">
      <c r="A106" t="str">
        <f t="shared" si="3"/>
        <v>PyperIDFdk4SelBLK_E</v>
      </c>
      <c r="B106" t="s">
        <v>169</v>
      </c>
      <c r="C106" t="s">
        <v>17</v>
      </c>
      <c r="D106" t="s">
        <v>98</v>
      </c>
      <c r="E106" t="str">
        <f t="shared" si="4"/>
        <v>E</v>
      </c>
      <c r="F106" t="s">
        <v>195</v>
      </c>
      <c r="G106" t="str">
        <f t="shared" si="5"/>
        <v>IDFdk4.Sel.Pyper.E</v>
      </c>
      <c r="H106">
        <v>177</v>
      </c>
      <c r="I106">
        <v>10.5</v>
      </c>
      <c r="J106">
        <v>14.5</v>
      </c>
      <c r="K106" t="str">
        <f>IF(ISERROR(MATCH(B106,LUs!A:A,0)),"n","y")</f>
        <v>y</v>
      </c>
    </row>
    <row r="107" spans="1:11">
      <c r="A107" t="str">
        <f t="shared" si="3"/>
        <v>PyperIDFdk4SelBLK_F</v>
      </c>
      <c r="B107" t="s">
        <v>169</v>
      </c>
      <c r="C107" t="s">
        <v>17</v>
      </c>
      <c r="D107" t="s">
        <v>98</v>
      </c>
      <c r="E107" t="str">
        <f t="shared" si="4"/>
        <v>F</v>
      </c>
      <c r="F107" t="s">
        <v>196</v>
      </c>
      <c r="G107" t="str">
        <f t="shared" si="5"/>
        <v>IDFdk4.Sel.Pyper.F</v>
      </c>
      <c r="H107">
        <v>206</v>
      </c>
      <c r="I107">
        <v>10.6</v>
      </c>
      <c r="J107">
        <v>13.8</v>
      </c>
      <c r="K107" t="str">
        <f>IF(ISERROR(MATCH(B107,LUs!A:A,0)),"n","y")</f>
        <v>y</v>
      </c>
    </row>
    <row r="108" spans="1:11">
      <c r="A108" t="str">
        <f t="shared" si="3"/>
        <v>PyperIDFxmCCBLK_B</v>
      </c>
      <c r="B108" t="s">
        <v>169</v>
      </c>
      <c r="C108" t="s">
        <v>19</v>
      </c>
      <c r="D108" t="s">
        <v>97</v>
      </c>
      <c r="E108" t="str">
        <f t="shared" si="4"/>
        <v>B</v>
      </c>
      <c r="F108" t="s">
        <v>192</v>
      </c>
      <c r="G108" t="str">
        <f t="shared" si="5"/>
        <v>IDFxm.CC.Pyper.B</v>
      </c>
      <c r="H108">
        <v>257</v>
      </c>
      <c r="I108">
        <v>9.9</v>
      </c>
      <c r="J108">
        <v>14.6</v>
      </c>
      <c r="K108" t="str">
        <f>IF(ISERROR(MATCH(B108,LUs!A:A,0)),"n","y")</f>
        <v>y</v>
      </c>
    </row>
    <row r="109" spans="1:11">
      <c r="A109" t="str">
        <f t="shared" si="3"/>
        <v>PyperIDFxmCCBLK_D</v>
      </c>
      <c r="B109" t="s">
        <v>169</v>
      </c>
      <c r="C109" t="s">
        <v>19</v>
      </c>
      <c r="D109" t="s">
        <v>97</v>
      </c>
      <c r="E109" t="str">
        <f t="shared" si="4"/>
        <v>D</v>
      </c>
      <c r="F109" t="s">
        <v>194</v>
      </c>
      <c r="G109" t="str">
        <f t="shared" si="5"/>
        <v>IDFxm.CC.Pyper.D</v>
      </c>
      <c r="H109">
        <v>117</v>
      </c>
      <c r="I109">
        <v>10</v>
      </c>
      <c r="J109">
        <v>14.7</v>
      </c>
      <c r="K109" t="str">
        <f>IF(ISERROR(MATCH(B109,LUs!A:A,0)),"n","y")</f>
        <v>y</v>
      </c>
    </row>
    <row r="110" spans="1:11">
      <c r="A110" t="str">
        <f t="shared" si="3"/>
        <v>PyperIDFxmSelBLK_B</v>
      </c>
      <c r="B110" t="s">
        <v>169</v>
      </c>
      <c r="C110" t="s">
        <v>19</v>
      </c>
      <c r="D110" t="s">
        <v>98</v>
      </c>
      <c r="E110" t="str">
        <f t="shared" si="4"/>
        <v>B</v>
      </c>
      <c r="F110" t="s">
        <v>192</v>
      </c>
      <c r="G110" t="str">
        <f t="shared" si="5"/>
        <v>IDFxm.Sel.Pyper.B</v>
      </c>
      <c r="H110">
        <v>289</v>
      </c>
      <c r="I110">
        <v>11.3</v>
      </c>
      <c r="J110">
        <v>14.1</v>
      </c>
      <c r="K110" t="str">
        <f>IF(ISERROR(MATCH(B110,LUs!A:A,0)),"n","y")</f>
        <v>y</v>
      </c>
    </row>
    <row r="111" spans="1:11">
      <c r="A111" t="str">
        <f t="shared" si="3"/>
        <v>PyperSBPSxcCCBLK_A</v>
      </c>
      <c r="B111" t="s">
        <v>169</v>
      </c>
      <c r="C111" t="s">
        <v>27</v>
      </c>
      <c r="D111" t="s">
        <v>97</v>
      </c>
      <c r="E111" t="str">
        <f t="shared" si="4"/>
        <v>A</v>
      </c>
      <c r="F111" t="s">
        <v>191</v>
      </c>
      <c r="G111" t="str">
        <f t="shared" si="5"/>
        <v>SBPSxc.CC.Pyper.A</v>
      </c>
      <c r="H111">
        <v>4099</v>
      </c>
      <c r="I111">
        <v>11.4</v>
      </c>
      <c r="J111">
        <v>12.4</v>
      </c>
      <c r="K111" t="str">
        <f>IF(ISERROR(MATCH(B111,LUs!A:A,0)),"n","y")</f>
        <v>y</v>
      </c>
    </row>
    <row r="112" spans="1:11">
      <c r="A112" t="str">
        <f t="shared" si="3"/>
        <v>PyperSBPSxcCCBLK_B</v>
      </c>
      <c r="B112" t="s">
        <v>169</v>
      </c>
      <c r="C112" t="s">
        <v>27</v>
      </c>
      <c r="D112" t="s">
        <v>97</v>
      </c>
      <c r="E112" t="str">
        <f t="shared" si="4"/>
        <v>B</v>
      </c>
      <c r="F112" t="s">
        <v>192</v>
      </c>
      <c r="G112" t="str">
        <f t="shared" si="5"/>
        <v>SBPSxc.CC.Pyper.B</v>
      </c>
      <c r="H112">
        <v>5622</v>
      </c>
      <c r="I112">
        <v>11.2</v>
      </c>
      <c r="J112">
        <v>13.2</v>
      </c>
      <c r="K112" t="str">
        <f>IF(ISERROR(MATCH(B112,LUs!A:A,0)),"n","y")</f>
        <v>y</v>
      </c>
    </row>
    <row r="113" spans="1:11">
      <c r="A113" t="str">
        <f t="shared" si="3"/>
        <v>PyperSBPSxcCCBLK_C</v>
      </c>
      <c r="B113" t="s">
        <v>169</v>
      </c>
      <c r="C113" t="s">
        <v>27</v>
      </c>
      <c r="D113" t="s">
        <v>97</v>
      </c>
      <c r="E113" t="str">
        <f t="shared" si="4"/>
        <v>C</v>
      </c>
      <c r="F113" t="s">
        <v>193</v>
      </c>
      <c r="G113" t="str">
        <f t="shared" si="5"/>
        <v>SBPSxc.CC.Pyper.C</v>
      </c>
      <c r="H113">
        <v>5020</v>
      </c>
      <c r="I113">
        <v>11.8</v>
      </c>
      <c r="J113">
        <v>12.7</v>
      </c>
      <c r="K113" t="str">
        <f>IF(ISERROR(MATCH(B113,LUs!A:A,0)),"n","y")</f>
        <v>y</v>
      </c>
    </row>
    <row r="114" spans="1:11">
      <c r="A114" t="str">
        <f t="shared" si="3"/>
        <v>PyperSBPSxcCCBLK_D</v>
      </c>
      <c r="B114" t="s">
        <v>169</v>
      </c>
      <c r="C114" t="s">
        <v>27</v>
      </c>
      <c r="D114" t="s">
        <v>97</v>
      </c>
      <c r="E114" t="str">
        <f t="shared" si="4"/>
        <v>D</v>
      </c>
      <c r="F114" t="s">
        <v>194</v>
      </c>
      <c r="G114" t="str">
        <f t="shared" si="5"/>
        <v>SBPSxc.CC.Pyper.D</v>
      </c>
      <c r="H114">
        <v>152</v>
      </c>
      <c r="I114">
        <v>10.199999999999999</v>
      </c>
      <c r="J114">
        <v>13.9</v>
      </c>
      <c r="K114" t="str">
        <f>IF(ISERROR(MATCH(B114,LUs!A:A,0)),"n","y")</f>
        <v>y</v>
      </c>
    </row>
    <row r="115" spans="1:11">
      <c r="A115" t="str">
        <f t="shared" si="3"/>
        <v>PyperSBPSxcCCBLK_E</v>
      </c>
      <c r="B115" t="s">
        <v>169</v>
      </c>
      <c r="C115" t="s">
        <v>27</v>
      </c>
      <c r="D115" t="s">
        <v>97</v>
      </c>
      <c r="E115" t="str">
        <f t="shared" si="4"/>
        <v>E</v>
      </c>
      <c r="F115" t="s">
        <v>195</v>
      </c>
      <c r="G115" t="str">
        <f t="shared" si="5"/>
        <v>SBPSxc.CC.Pyper.E</v>
      </c>
      <c r="H115">
        <v>4962</v>
      </c>
      <c r="I115">
        <v>11.7</v>
      </c>
      <c r="J115">
        <v>13.4</v>
      </c>
      <c r="K115" t="str">
        <f>IF(ISERROR(MATCH(B115,LUs!A:A,0)),"n","y")</f>
        <v>y</v>
      </c>
    </row>
    <row r="116" spans="1:11">
      <c r="A116" t="str">
        <f t="shared" si="3"/>
        <v>PyperSBPSxcCCBLK_F</v>
      </c>
      <c r="B116" t="s">
        <v>169</v>
      </c>
      <c r="C116" t="s">
        <v>27</v>
      </c>
      <c r="D116" t="s">
        <v>97</v>
      </c>
      <c r="E116" t="str">
        <f t="shared" si="4"/>
        <v>F</v>
      </c>
      <c r="F116" t="s">
        <v>196</v>
      </c>
      <c r="G116" t="str">
        <f t="shared" si="5"/>
        <v>SBPSxc.CC.Pyper.F</v>
      </c>
      <c r="H116">
        <v>2817</v>
      </c>
      <c r="I116">
        <v>10.5</v>
      </c>
      <c r="J116">
        <v>13.3</v>
      </c>
      <c r="K116" t="str">
        <f>IF(ISERROR(MATCH(B116,LUs!A:A,0)),"n","y")</f>
        <v>y</v>
      </c>
    </row>
    <row r="117" spans="1:11">
      <c r="A117" t="str">
        <f t="shared" si="3"/>
        <v>PyperZRepressedPineCCBLK_C</v>
      </c>
      <c r="B117" t="s">
        <v>169</v>
      </c>
      <c r="C117" t="s">
        <v>90</v>
      </c>
      <c r="D117" t="s">
        <v>97</v>
      </c>
      <c r="E117" t="str">
        <f t="shared" si="4"/>
        <v>C</v>
      </c>
      <c r="F117" t="s">
        <v>193</v>
      </c>
      <c r="G117" t="str">
        <f t="shared" si="5"/>
        <v>ZRepressedPine.CC.Pyper.C</v>
      </c>
      <c r="H117">
        <v>113</v>
      </c>
      <c r="I117">
        <v>4</v>
      </c>
      <c r="J117">
        <v>12.4</v>
      </c>
      <c r="K117" t="str">
        <f>IF(ISERROR(MATCH(B117,LUs!A:A,0)),"n","y")</f>
        <v>y</v>
      </c>
    </row>
    <row r="118" spans="1:11">
      <c r="A118" t="str">
        <f t="shared" si="3"/>
        <v>PyperZRepressedPineCCBLK_F</v>
      </c>
      <c r="B118" t="s">
        <v>169</v>
      </c>
      <c r="C118" t="s">
        <v>90</v>
      </c>
      <c r="D118" t="s">
        <v>97</v>
      </c>
      <c r="E118" t="str">
        <f t="shared" si="4"/>
        <v>F</v>
      </c>
      <c r="F118" t="s">
        <v>196</v>
      </c>
      <c r="G118" t="str">
        <f t="shared" si="5"/>
        <v>ZRepressedPine.CC.Pyper.F</v>
      </c>
      <c r="H118">
        <v>226</v>
      </c>
      <c r="I118">
        <v>5.6</v>
      </c>
      <c r="J118">
        <v>12.5</v>
      </c>
      <c r="K118" t="str">
        <f>IF(ISERROR(MATCH(B118,LUs!A:A,0)),"n","y")</f>
        <v>y</v>
      </c>
    </row>
    <row r="119" spans="1:11">
      <c r="A119" t="str">
        <f t="shared" si="3"/>
        <v>AlexisIDFdk4CCBLK_A</v>
      </c>
      <c r="B119" t="s">
        <v>96</v>
      </c>
      <c r="C119" t="s">
        <v>17</v>
      </c>
      <c r="D119" t="s">
        <v>97</v>
      </c>
      <c r="E119" t="str">
        <f t="shared" si="4"/>
        <v>A</v>
      </c>
      <c r="F119" t="s">
        <v>191</v>
      </c>
      <c r="G119" t="str">
        <f t="shared" si="5"/>
        <v>IDFdk4.CC.Alexis.A</v>
      </c>
      <c r="H119">
        <v>1364</v>
      </c>
      <c r="I119">
        <v>11.2</v>
      </c>
      <c r="J119">
        <v>12.3</v>
      </c>
      <c r="K119" t="str">
        <f>IF(ISERROR(MATCH(B119,LUs!A:A,0)),"n","y")</f>
        <v>n</v>
      </c>
    </row>
    <row r="120" spans="1:11">
      <c r="A120" t="str">
        <f t="shared" si="3"/>
        <v>AlexisIDFdk4CCBLK_B</v>
      </c>
      <c r="B120" t="s">
        <v>96</v>
      </c>
      <c r="C120" t="s">
        <v>17</v>
      </c>
      <c r="D120" t="s">
        <v>97</v>
      </c>
      <c r="E120" t="str">
        <f t="shared" si="4"/>
        <v>B</v>
      </c>
      <c r="F120" t="s">
        <v>192</v>
      </c>
      <c r="G120" t="str">
        <f t="shared" si="5"/>
        <v>IDFdk4.CC.Alexis.B</v>
      </c>
      <c r="H120">
        <v>4370</v>
      </c>
      <c r="I120">
        <v>11.2</v>
      </c>
      <c r="J120">
        <v>12.2</v>
      </c>
      <c r="K120" t="str">
        <f>IF(ISERROR(MATCH(B120,LUs!A:A,0)),"n","y")</f>
        <v>n</v>
      </c>
    </row>
    <row r="121" spans="1:11">
      <c r="A121" t="str">
        <f t="shared" si="3"/>
        <v>AlexisIDFdk4CCBLK_C</v>
      </c>
      <c r="B121" t="s">
        <v>96</v>
      </c>
      <c r="C121" t="s">
        <v>17</v>
      </c>
      <c r="D121" t="s">
        <v>97</v>
      </c>
      <c r="E121" t="str">
        <f t="shared" si="4"/>
        <v>C</v>
      </c>
      <c r="F121" t="s">
        <v>193</v>
      </c>
      <c r="G121" t="str">
        <f t="shared" si="5"/>
        <v>IDFdk4.CC.Alexis.C</v>
      </c>
      <c r="H121">
        <v>1615</v>
      </c>
      <c r="I121">
        <v>11.5</v>
      </c>
      <c r="J121">
        <v>11.7</v>
      </c>
      <c r="K121" t="str">
        <f>IF(ISERROR(MATCH(B121,LUs!A:A,0)),"n","y")</f>
        <v>n</v>
      </c>
    </row>
    <row r="122" spans="1:11">
      <c r="A122" t="str">
        <f t="shared" si="3"/>
        <v>AlexisIDFdk4SelBLK_A</v>
      </c>
      <c r="B122" t="s">
        <v>96</v>
      </c>
      <c r="C122" t="s">
        <v>17</v>
      </c>
      <c r="D122" t="s">
        <v>98</v>
      </c>
      <c r="E122" t="str">
        <f t="shared" si="4"/>
        <v>A</v>
      </c>
      <c r="F122" t="s">
        <v>191</v>
      </c>
      <c r="G122" t="str">
        <f t="shared" si="5"/>
        <v>IDFdk4.Sel.Alexis.A</v>
      </c>
      <c r="H122">
        <v>706</v>
      </c>
      <c r="I122">
        <v>11.5</v>
      </c>
      <c r="J122">
        <v>14.9</v>
      </c>
      <c r="K122" t="str">
        <f>IF(ISERROR(MATCH(B122,LUs!A:A,0)),"n","y")</f>
        <v>n</v>
      </c>
    </row>
    <row r="123" spans="1:11">
      <c r="A123" t="str">
        <f t="shared" si="3"/>
        <v>AlexisIDFdk4SelBLK_B</v>
      </c>
      <c r="B123" t="s">
        <v>96</v>
      </c>
      <c r="C123" t="s">
        <v>17</v>
      </c>
      <c r="D123" t="s">
        <v>98</v>
      </c>
      <c r="E123" t="str">
        <f t="shared" si="4"/>
        <v>B</v>
      </c>
      <c r="F123" t="s">
        <v>192</v>
      </c>
      <c r="G123" t="str">
        <f t="shared" si="5"/>
        <v>IDFdk4.Sel.Alexis.B</v>
      </c>
      <c r="H123">
        <v>1283</v>
      </c>
      <c r="I123">
        <v>11.7</v>
      </c>
      <c r="J123">
        <v>14.8</v>
      </c>
      <c r="K123" t="str">
        <f>IF(ISERROR(MATCH(B123,LUs!A:A,0)),"n","y")</f>
        <v>n</v>
      </c>
    </row>
    <row r="124" spans="1:11">
      <c r="A124" t="str">
        <f t="shared" si="3"/>
        <v>AlexisIDFdk4SelBLK_C</v>
      </c>
      <c r="B124" t="s">
        <v>96</v>
      </c>
      <c r="C124" t="s">
        <v>17</v>
      </c>
      <c r="D124" t="s">
        <v>98</v>
      </c>
      <c r="E124" t="str">
        <f t="shared" si="4"/>
        <v>C</v>
      </c>
      <c r="F124" t="s">
        <v>193</v>
      </c>
      <c r="G124" t="str">
        <f t="shared" si="5"/>
        <v>IDFdk4.Sel.Alexis.C</v>
      </c>
      <c r="H124">
        <v>101</v>
      </c>
      <c r="I124">
        <v>11.9</v>
      </c>
      <c r="J124">
        <v>14.8</v>
      </c>
      <c r="K124" t="str">
        <f>IF(ISERROR(MATCH(B124,LUs!A:A,0)),"n","y")</f>
        <v>n</v>
      </c>
    </row>
    <row r="125" spans="1:11">
      <c r="A125" t="str">
        <f t="shared" si="3"/>
        <v>AlexisIDFxmCCBLK_B</v>
      </c>
      <c r="B125" t="s">
        <v>96</v>
      </c>
      <c r="C125" t="s">
        <v>19</v>
      </c>
      <c r="D125" t="s">
        <v>97</v>
      </c>
      <c r="E125" t="str">
        <f t="shared" si="4"/>
        <v>B</v>
      </c>
      <c r="F125" t="s">
        <v>192</v>
      </c>
      <c r="G125" t="str">
        <f t="shared" si="5"/>
        <v>IDFxm.CC.Alexis.B</v>
      </c>
      <c r="H125">
        <v>216</v>
      </c>
      <c r="I125">
        <v>11.9</v>
      </c>
      <c r="J125">
        <v>15.2</v>
      </c>
      <c r="K125" t="str">
        <f>IF(ISERROR(MATCH(B125,LUs!A:A,0)),"n","y")</f>
        <v>n</v>
      </c>
    </row>
    <row r="126" spans="1:11">
      <c r="A126" t="str">
        <f t="shared" si="3"/>
        <v>AlexisIDFxmSelBLK_B</v>
      </c>
      <c r="B126" t="s">
        <v>96</v>
      </c>
      <c r="C126" t="s">
        <v>19</v>
      </c>
      <c r="D126" t="s">
        <v>98</v>
      </c>
      <c r="E126" t="str">
        <f t="shared" si="4"/>
        <v>B</v>
      </c>
      <c r="F126" t="s">
        <v>192</v>
      </c>
      <c r="G126" t="str">
        <f t="shared" si="5"/>
        <v>IDFxm.Sel.Alexis.B</v>
      </c>
      <c r="H126">
        <v>666</v>
      </c>
      <c r="I126">
        <v>11.7</v>
      </c>
      <c r="J126">
        <v>14.7</v>
      </c>
      <c r="K126" t="str">
        <f>IF(ISERROR(MATCH(B126,LUs!A:A,0)),"n","y")</f>
        <v>n</v>
      </c>
    </row>
    <row r="127" spans="1:11">
      <c r="A127" t="str">
        <f t="shared" si="3"/>
        <v>AlexisSBPSxcCCBLK_A</v>
      </c>
      <c r="B127" t="s">
        <v>96</v>
      </c>
      <c r="C127" t="s">
        <v>27</v>
      </c>
      <c r="D127" t="s">
        <v>97</v>
      </c>
      <c r="E127" t="str">
        <f t="shared" si="4"/>
        <v>A</v>
      </c>
      <c r="F127" t="s">
        <v>191</v>
      </c>
      <c r="G127" t="str">
        <f t="shared" si="5"/>
        <v>SBPSxc.CC.Alexis.A</v>
      </c>
      <c r="H127">
        <v>3206</v>
      </c>
      <c r="I127">
        <v>11.4</v>
      </c>
      <c r="J127">
        <v>13.8</v>
      </c>
      <c r="K127" t="str">
        <f>IF(ISERROR(MATCH(B127,LUs!A:A,0)),"n","y")</f>
        <v>n</v>
      </c>
    </row>
    <row r="128" spans="1:11">
      <c r="A128" t="str">
        <f t="shared" si="3"/>
        <v>AlexisSBPSxcCCBLK_C</v>
      </c>
      <c r="B128" t="s">
        <v>96</v>
      </c>
      <c r="C128" t="s">
        <v>27</v>
      </c>
      <c r="D128" t="s">
        <v>97</v>
      </c>
      <c r="E128" t="str">
        <f t="shared" si="4"/>
        <v>C</v>
      </c>
      <c r="F128" t="s">
        <v>193</v>
      </c>
      <c r="G128" t="str">
        <f t="shared" si="5"/>
        <v>SBPSxc.CC.Alexis.C</v>
      </c>
      <c r="H128">
        <v>4989</v>
      </c>
      <c r="I128">
        <v>11.2</v>
      </c>
      <c r="J128">
        <v>13.7</v>
      </c>
      <c r="K128" t="str">
        <f>IF(ISERROR(MATCH(B128,LUs!A:A,0)),"n","y")</f>
        <v>n</v>
      </c>
    </row>
    <row r="129" spans="1:11">
      <c r="A129" t="str">
        <f t="shared" si="3"/>
        <v>AlexisSBPSxcCCBLK_D</v>
      </c>
      <c r="B129" t="s">
        <v>96</v>
      </c>
      <c r="C129" t="s">
        <v>27</v>
      </c>
      <c r="D129" t="s">
        <v>97</v>
      </c>
      <c r="E129" t="str">
        <f t="shared" si="4"/>
        <v>D</v>
      </c>
      <c r="F129" t="s">
        <v>194</v>
      </c>
      <c r="G129" t="str">
        <f t="shared" si="5"/>
        <v>SBPSxc.CC.Alexis.D</v>
      </c>
      <c r="H129">
        <v>7102</v>
      </c>
      <c r="I129">
        <v>10.5</v>
      </c>
      <c r="J129">
        <v>13.7</v>
      </c>
      <c r="K129" t="str">
        <f>IF(ISERROR(MATCH(B129,LUs!A:A,0)),"n","y")</f>
        <v>n</v>
      </c>
    </row>
    <row r="130" spans="1:11">
      <c r="A130" t="str">
        <f t="shared" ref="A130:A193" si="6">B130&amp;C130&amp;D130&amp;F130</f>
        <v>AlkaliIDFdk3CCBLK_B</v>
      </c>
      <c r="B130" t="s">
        <v>99</v>
      </c>
      <c r="C130" t="s">
        <v>16</v>
      </c>
      <c r="D130" t="s">
        <v>97</v>
      </c>
      <c r="E130" t="str">
        <f t="shared" ref="E130:E193" si="7">RIGHT(F130,1)</f>
        <v>B</v>
      </c>
      <c r="F130" t="s">
        <v>192</v>
      </c>
      <c r="G130" t="str">
        <f t="shared" ref="G130:G193" si="8">C130&amp;"."&amp;D130&amp;"."&amp;B130&amp;"."&amp;E130</f>
        <v>IDFdk3.CC.Alkali.B</v>
      </c>
      <c r="H130">
        <v>514</v>
      </c>
      <c r="I130">
        <v>14.3</v>
      </c>
      <c r="J130">
        <v>18</v>
      </c>
      <c r="K130" t="str">
        <f>IF(ISERROR(MATCH(B130,LUs!A:A,0)),"n","y")</f>
        <v>n</v>
      </c>
    </row>
    <row r="131" spans="1:11">
      <c r="A131" t="str">
        <f t="shared" si="6"/>
        <v>AlkaliIDFdk3CCBLK_C</v>
      </c>
      <c r="B131" t="s">
        <v>99</v>
      </c>
      <c r="C131" t="s">
        <v>16</v>
      </c>
      <c r="D131" t="s">
        <v>97</v>
      </c>
      <c r="E131" t="str">
        <f t="shared" si="7"/>
        <v>C</v>
      </c>
      <c r="F131" t="s">
        <v>193</v>
      </c>
      <c r="G131" t="str">
        <f t="shared" si="8"/>
        <v>IDFdk3.CC.Alkali.C</v>
      </c>
      <c r="H131">
        <v>1633</v>
      </c>
      <c r="I131">
        <v>13.9</v>
      </c>
      <c r="J131">
        <v>17.899999999999999</v>
      </c>
      <c r="K131" t="str">
        <f>IF(ISERROR(MATCH(B131,LUs!A:A,0)),"n","y")</f>
        <v>n</v>
      </c>
    </row>
    <row r="132" spans="1:11">
      <c r="A132" t="str">
        <f t="shared" si="6"/>
        <v>AlkaliIDFdk3SelBLK_B</v>
      </c>
      <c r="B132" t="s">
        <v>99</v>
      </c>
      <c r="C132" t="s">
        <v>16</v>
      </c>
      <c r="D132" t="s">
        <v>98</v>
      </c>
      <c r="E132" t="str">
        <f t="shared" si="7"/>
        <v>B</v>
      </c>
      <c r="F132" t="s">
        <v>192</v>
      </c>
      <c r="G132" t="str">
        <f t="shared" si="8"/>
        <v>IDFdk3.Sel.Alkali.B</v>
      </c>
      <c r="H132">
        <v>610</v>
      </c>
      <c r="I132">
        <v>13.2</v>
      </c>
      <c r="J132">
        <v>17.7</v>
      </c>
      <c r="K132" t="str">
        <f>IF(ISERROR(MATCH(B132,LUs!A:A,0)),"n","y")</f>
        <v>n</v>
      </c>
    </row>
    <row r="133" spans="1:11">
      <c r="A133" t="str">
        <f t="shared" si="6"/>
        <v>AlkaliIDFdk3SelBLK_C</v>
      </c>
      <c r="B133" t="s">
        <v>99</v>
      </c>
      <c r="C133" t="s">
        <v>16</v>
      </c>
      <c r="D133" t="s">
        <v>98</v>
      </c>
      <c r="E133" t="str">
        <f t="shared" si="7"/>
        <v>C</v>
      </c>
      <c r="F133" t="s">
        <v>193</v>
      </c>
      <c r="G133" t="str">
        <f t="shared" si="8"/>
        <v>IDFdk3.Sel.Alkali.C</v>
      </c>
      <c r="H133">
        <v>1024</v>
      </c>
      <c r="I133">
        <v>13</v>
      </c>
      <c r="J133">
        <v>18</v>
      </c>
      <c r="K133" t="str">
        <f>IF(ISERROR(MATCH(B133,LUs!A:A,0)),"n","y")</f>
        <v>n</v>
      </c>
    </row>
    <row r="134" spans="1:11">
      <c r="A134" t="str">
        <f t="shared" si="6"/>
        <v>AlplandsESSFxv1CCBLK_B</v>
      </c>
      <c r="B134" t="s">
        <v>100</v>
      </c>
      <c r="C134" t="s">
        <v>12</v>
      </c>
      <c r="D134" t="s">
        <v>97</v>
      </c>
      <c r="E134" t="str">
        <f t="shared" si="7"/>
        <v>B</v>
      </c>
      <c r="F134" t="s">
        <v>192</v>
      </c>
      <c r="G134" t="str">
        <f t="shared" si="8"/>
        <v>ESSFxv1.CC.Alplands.B</v>
      </c>
      <c r="H134">
        <v>2040</v>
      </c>
      <c r="I134">
        <v>8.4</v>
      </c>
      <c r="J134">
        <v>8.9</v>
      </c>
      <c r="K134" t="str">
        <f>IF(ISERROR(MATCH(B134,LUs!A:A,0)),"n","y")</f>
        <v>n</v>
      </c>
    </row>
    <row r="135" spans="1:11">
      <c r="A135" t="str">
        <f t="shared" si="6"/>
        <v>AlplandsMSxvCCBLK_A</v>
      </c>
      <c r="B135" t="s">
        <v>100</v>
      </c>
      <c r="C135" t="s">
        <v>23</v>
      </c>
      <c r="D135" t="s">
        <v>97</v>
      </c>
      <c r="E135" t="str">
        <f t="shared" si="7"/>
        <v>A</v>
      </c>
      <c r="F135" t="s">
        <v>191</v>
      </c>
      <c r="G135" t="str">
        <f t="shared" si="8"/>
        <v>MSxv.CC.Alplands.A</v>
      </c>
      <c r="H135">
        <v>1523</v>
      </c>
      <c r="I135">
        <v>9.8000000000000007</v>
      </c>
      <c r="J135">
        <v>17.2</v>
      </c>
      <c r="K135" t="str">
        <f>IF(ISERROR(MATCH(B135,LUs!A:A,0)),"n","y")</f>
        <v>n</v>
      </c>
    </row>
    <row r="136" spans="1:11">
      <c r="A136" t="str">
        <f t="shared" si="6"/>
        <v>AlplandsMSxvCCBLK_B</v>
      </c>
      <c r="B136" t="s">
        <v>100</v>
      </c>
      <c r="C136" t="s">
        <v>23</v>
      </c>
      <c r="D136" t="s">
        <v>97</v>
      </c>
      <c r="E136" t="str">
        <f t="shared" si="7"/>
        <v>B</v>
      </c>
      <c r="F136" t="s">
        <v>192</v>
      </c>
      <c r="G136" t="str">
        <f t="shared" si="8"/>
        <v>MSxv.CC.Alplands.B</v>
      </c>
      <c r="H136">
        <v>2721</v>
      </c>
      <c r="I136">
        <v>9.6</v>
      </c>
      <c r="J136">
        <v>16.8</v>
      </c>
      <c r="K136" t="str">
        <f>IF(ISERROR(MATCH(B136,LUs!A:A,0)),"n","y")</f>
        <v>n</v>
      </c>
    </row>
    <row r="137" spans="1:11">
      <c r="A137" t="str">
        <f t="shared" si="6"/>
        <v>AlplandsSBPSxcCCBLK_A</v>
      </c>
      <c r="B137" t="s">
        <v>100</v>
      </c>
      <c r="C137" t="s">
        <v>27</v>
      </c>
      <c r="D137" t="s">
        <v>97</v>
      </c>
      <c r="E137" t="str">
        <f t="shared" si="7"/>
        <v>A</v>
      </c>
      <c r="F137" t="s">
        <v>191</v>
      </c>
      <c r="G137" t="str">
        <f t="shared" si="8"/>
        <v>SBPSxc.CC.Alplands.A</v>
      </c>
      <c r="H137">
        <v>840</v>
      </c>
      <c r="I137">
        <v>9</v>
      </c>
      <c r="J137">
        <v>13.6</v>
      </c>
      <c r="K137" t="str">
        <f>IF(ISERROR(MATCH(B137,LUs!A:A,0)),"n","y")</f>
        <v>n</v>
      </c>
    </row>
    <row r="138" spans="1:11">
      <c r="A138" t="str">
        <f t="shared" si="6"/>
        <v>AlplandsSBPSxcCCBLK_B</v>
      </c>
      <c r="B138" t="s">
        <v>100</v>
      </c>
      <c r="C138" t="s">
        <v>27</v>
      </c>
      <c r="D138" t="s">
        <v>97</v>
      </c>
      <c r="E138" t="str">
        <f t="shared" si="7"/>
        <v>B</v>
      </c>
      <c r="F138" t="s">
        <v>192</v>
      </c>
      <c r="G138" t="str">
        <f t="shared" si="8"/>
        <v>SBPSxc.CC.Alplands.B</v>
      </c>
      <c r="H138">
        <v>2086</v>
      </c>
      <c r="I138">
        <v>10</v>
      </c>
      <c r="J138">
        <v>13.5</v>
      </c>
      <c r="K138" t="str">
        <f>IF(ISERROR(MATCH(B138,LUs!A:A,0)),"n","y")</f>
        <v>n</v>
      </c>
    </row>
    <row r="139" spans="1:11">
      <c r="A139" t="str">
        <f t="shared" si="6"/>
        <v>AlplandsZRepressedPineCCBLK_A</v>
      </c>
      <c r="B139" t="s">
        <v>100</v>
      </c>
      <c r="C139" t="s">
        <v>90</v>
      </c>
      <c r="D139" t="s">
        <v>97</v>
      </c>
      <c r="E139" t="str">
        <f t="shared" si="7"/>
        <v>A</v>
      </c>
      <c r="F139" t="s">
        <v>191</v>
      </c>
      <c r="G139" t="str">
        <f t="shared" si="8"/>
        <v>ZRepressedPine.CC.Alplands.A</v>
      </c>
      <c r="H139">
        <v>2046</v>
      </c>
      <c r="I139">
        <v>6.2</v>
      </c>
      <c r="J139">
        <v>15.1</v>
      </c>
      <c r="K139" t="str">
        <f>IF(ISERROR(MATCH(B139,LUs!A:A,0)),"n","y")</f>
        <v>n</v>
      </c>
    </row>
    <row r="140" spans="1:11">
      <c r="A140" t="str">
        <f t="shared" si="6"/>
        <v>AlplandsZRepressedPineCCBLK_B</v>
      </c>
      <c r="B140" t="s">
        <v>100</v>
      </c>
      <c r="C140" t="s">
        <v>90</v>
      </c>
      <c r="D140" t="s">
        <v>97</v>
      </c>
      <c r="E140" t="str">
        <f t="shared" si="7"/>
        <v>B</v>
      </c>
      <c r="F140" t="s">
        <v>192</v>
      </c>
      <c r="G140" t="str">
        <f t="shared" si="8"/>
        <v>ZRepressedPine.CC.Alplands.B</v>
      </c>
      <c r="H140">
        <v>2626</v>
      </c>
      <c r="I140">
        <v>5.5</v>
      </c>
      <c r="J140">
        <v>7.5</v>
      </c>
      <c r="K140" t="str">
        <f>IF(ISERROR(MATCH(B140,LUs!A:A,0)),"n","y")</f>
        <v>n</v>
      </c>
    </row>
    <row r="141" spans="1:11">
      <c r="A141" t="str">
        <f t="shared" si="6"/>
        <v>AnahamIDFdk4CCBLK_A</v>
      </c>
      <c r="B141" t="s">
        <v>101</v>
      </c>
      <c r="C141" t="s">
        <v>17</v>
      </c>
      <c r="D141" t="s">
        <v>97</v>
      </c>
      <c r="E141" t="str">
        <f t="shared" si="7"/>
        <v>A</v>
      </c>
      <c r="F141" t="s">
        <v>191</v>
      </c>
      <c r="G141" t="str">
        <f t="shared" si="8"/>
        <v>IDFdk4.CC.Anaham.A</v>
      </c>
      <c r="H141">
        <v>3494</v>
      </c>
      <c r="I141">
        <v>12.1</v>
      </c>
      <c r="J141">
        <v>12.3</v>
      </c>
      <c r="K141" t="str">
        <f>IF(ISERROR(MATCH(B141,LUs!A:A,0)),"n","y")</f>
        <v>n</v>
      </c>
    </row>
    <row r="142" spans="1:11">
      <c r="A142" t="str">
        <f t="shared" si="6"/>
        <v>AnahamIDFdk4CCBLK_B</v>
      </c>
      <c r="B142" t="s">
        <v>101</v>
      </c>
      <c r="C142" t="s">
        <v>17</v>
      </c>
      <c r="D142" t="s">
        <v>97</v>
      </c>
      <c r="E142" t="str">
        <f t="shared" si="7"/>
        <v>B</v>
      </c>
      <c r="F142" t="s">
        <v>192</v>
      </c>
      <c r="G142" t="str">
        <f t="shared" si="8"/>
        <v>IDFdk4.CC.Anaham.B</v>
      </c>
      <c r="H142">
        <v>3373</v>
      </c>
      <c r="I142">
        <v>12.6</v>
      </c>
      <c r="J142">
        <v>12.1</v>
      </c>
      <c r="K142" t="str">
        <f>IF(ISERROR(MATCH(B142,LUs!A:A,0)),"n","y")</f>
        <v>n</v>
      </c>
    </row>
    <row r="143" spans="1:11">
      <c r="A143" t="str">
        <f t="shared" si="6"/>
        <v>AnahamIDFdk4CCBLK_C</v>
      </c>
      <c r="B143" t="s">
        <v>101</v>
      </c>
      <c r="C143" t="s">
        <v>17</v>
      </c>
      <c r="D143" t="s">
        <v>97</v>
      </c>
      <c r="E143" t="str">
        <f t="shared" si="7"/>
        <v>C</v>
      </c>
      <c r="F143" t="s">
        <v>193</v>
      </c>
      <c r="G143" t="str">
        <f t="shared" si="8"/>
        <v>IDFdk4.CC.Anaham.C</v>
      </c>
      <c r="H143">
        <v>1672</v>
      </c>
      <c r="I143">
        <v>11.8</v>
      </c>
      <c r="J143">
        <v>12.2</v>
      </c>
      <c r="K143" t="str">
        <f>IF(ISERROR(MATCH(B143,LUs!A:A,0)),"n","y")</f>
        <v>n</v>
      </c>
    </row>
    <row r="144" spans="1:11">
      <c r="A144" t="str">
        <f t="shared" si="6"/>
        <v>AnahamIDFdk4SelBLK_A</v>
      </c>
      <c r="B144" t="s">
        <v>101</v>
      </c>
      <c r="C144" t="s">
        <v>17</v>
      </c>
      <c r="D144" t="s">
        <v>98</v>
      </c>
      <c r="E144" t="str">
        <f t="shared" si="7"/>
        <v>A</v>
      </c>
      <c r="F144" t="s">
        <v>191</v>
      </c>
      <c r="G144" t="str">
        <f t="shared" si="8"/>
        <v>IDFdk4.Sel.Anaham.A</v>
      </c>
      <c r="H144">
        <v>1498</v>
      </c>
      <c r="I144">
        <v>13.6</v>
      </c>
      <c r="J144">
        <v>13.8</v>
      </c>
      <c r="K144" t="str">
        <f>IF(ISERROR(MATCH(B144,LUs!A:A,0)),"n","y")</f>
        <v>n</v>
      </c>
    </row>
    <row r="145" spans="1:11">
      <c r="A145" t="str">
        <f t="shared" si="6"/>
        <v>AnahamIDFdk4SelBLK_B</v>
      </c>
      <c r="B145" t="s">
        <v>101</v>
      </c>
      <c r="C145" t="s">
        <v>17</v>
      </c>
      <c r="D145" t="s">
        <v>98</v>
      </c>
      <c r="E145" t="str">
        <f t="shared" si="7"/>
        <v>B</v>
      </c>
      <c r="F145" t="s">
        <v>192</v>
      </c>
      <c r="G145" t="str">
        <f t="shared" si="8"/>
        <v>IDFdk4.Sel.Anaham.B</v>
      </c>
      <c r="H145">
        <v>846</v>
      </c>
      <c r="I145">
        <v>13.7</v>
      </c>
      <c r="J145">
        <v>14.5</v>
      </c>
      <c r="K145" t="str">
        <f>IF(ISERROR(MATCH(B145,LUs!A:A,0)),"n","y")</f>
        <v>n</v>
      </c>
    </row>
    <row r="146" spans="1:11">
      <c r="A146" t="str">
        <f t="shared" si="6"/>
        <v>AnahamIDFdk4SelBLK_C</v>
      </c>
      <c r="B146" t="s">
        <v>101</v>
      </c>
      <c r="C146" t="s">
        <v>17</v>
      </c>
      <c r="D146" t="s">
        <v>98</v>
      </c>
      <c r="E146" t="str">
        <f t="shared" si="7"/>
        <v>C</v>
      </c>
      <c r="F146" t="s">
        <v>193</v>
      </c>
      <c r="G146" t="str">
        <f t="shared" si="8"/>
        <v>IDFdk4.Sel.Anaham.C</v>
      </c>
      <c r="H146">
        <v>235</v>
      </c>
      <c r="I146">
        <v>11.8</v>
      </c>
      <c r="J146">
        <v>14.7</v>
      </c>
      <c r="K146" t="str">
        <f>IF(ISERROR(MATCH(B146,LUs!A:A,0)),"n","y")</f>
        <v>n</v>
      </c>
    </row>
    <row r="147" spans="1:11">
      <c r="A147" t="str">
        <f t="shared" si="6"/>
        <v>AnahamIDFxmSelBLK_A</v>
      </c>
      <c r="B147" t="s">
        <v>101</v>
      </c>
      <c r="C147" t="s">
        <v>19</v>
      </c>
      <c r="D147" t="s">
        <v>98</v>
      </c>
      <c r="E147" t="str">
        <f t="shared" si="7"/>
        <v>A</v>
      </c>
      <c r="F147" t="s">
        <v>191</v>
      </c>
      <c r="G147" t="str">
        <f t="shared" si="8"/>
        <v>IDFxm.Sel.Anaham.A</v>
      </c>
      <c r="H147">
        <v>1347</v>
      </c>
      <c r="I147">
        <v>12.1</v>
      </c>
      <c r="J147">
        <v>15</v>
      </c>
      <c r="K147" t="str">
        <f>IF(ISERROR(MATCH(B147,LUs!A:A,0)),"n","y")</f>
        <v>n</v>
      </c>
    </row>
    <row r="148" spans="1:11">
      <c r="A148" t="str">
        <f t="shared" si="6"/>
        <v>AnahamSBPSdcCCBLK_E</v>
      </c>
      <c r="B148" t="s">
        <v>101</v>
      </c>
      <c r="C148" t="s">
        <v>24</v>
      </c>
      <c r="D148" t="s">
        <v>97</v>
      </c>
      <c r="E148" t="str">
        <f t="shared" si="7"/>
        <v>E</v>
      </c>
      <c r="F148" t="s">
        <v>195</v>
      </c>
      <c r="G148" t="str">
        <f t="shared" si="8"/>
        <v>SBPSdc.CC.Anaham.E</v>
      </c>
      <c r="H148">
        <v>1591</v>
      </c>
      <c r="I148">
        <v>11.2</v>
      </c>
      <c r="J148">
        <v>17</v>
      </c>
      <c r="K148" t="str">
        <f>IF(ISERROR(MATCH(B148,LUs!A:A,0)),"n","y")</f>
        <v>n</v>
      </c>
    </row>
    <row r="149" spans="1:11">
      <c r="A149" t="str">
        <f t="shared" si="6"/>
        <v>AnahamSBPSxcCCBLK_B</v>
      </c>
      <c r="B149" t="s">
        <v>101</v>
      </c>
      <c r="C149" t="s">
        <v>27</v>
      </c>
      <c r="D149" t="s">
        <v>97</v>
      </c>
      <c r="E149" t="str">
        <f t="shared" si="7"/>
        <v>B</v>
      </c>
      <c r="F149" t="s">
        <v>192</v>
      </c>
      <c r="G149" t="str">
        <f t="shared" si="8"/>
        <v>SBPSxc.CC.Anaham.B</v>
      </c>
      <c r="H149">
        <v>3855</v>
      </c>
      <c r="I149">
        <v>12.2</v>
      </c>
      <c r="J149">
        <v>13.6</v>
      </c>
      <c r="K149" t="str">
        <f>IF(ISERROR(MATCH(B149,LUs!A:A,0)),"n","y")</f>
        <v>n</v>
      </c>
    </row>
    <row r="150" spans="1:11">
      <c r="A150" t="str">
        <f t="shared" si="6"/>
        <v>AnahamSBPSxcCCBLK_C</v>
      </c>
      <c r="B150" t="s">
        <v>101</v>
      </c>
      <c r="C150" t="s">
        <v>27</v>
      </c>
      <c r="D150" t="s">
        <v>97</v>
      </c>
      <c r="E150" t="str">
        <f t="shared" si="7"/>
        <v>C</v>
      </c>
      <c r="F150" t="s">
        <v>193</v>
      </c>
      <c r="G150" t="str">
        <f t="shared" si="8"/>
        <v>SBPSxc.CC.Anaham.C</v>
      </c>
      <c r="H150">
        <v>6569</v>
      </c>
      <c r="I150">
        <v>11.7</v>
      </c>
      <c r="J150">
        <v>13.8</v>
      </c>
      <c r="K150" t="str">
        <f>IF(ISERROR(MATCH(B150,LUs!A:A,0)),"n","y")</f>
        <v>n</v>
      </c>
    </row>
    <row r="151" spans="1:11">
      <c r="A151" t="str">
        <f t="shared" si="6"/>
        <v>AnahamSBPSxcCCBLK_D</v>
      </c>
      <c r="B151" t="s">
        <v>101</v>
      </c>
      <c r="C151" t="s">
        <v>27</v>
      </c>
      <c r="D151" t="s">
        <v>97</v>
      </c>
      <c r="E151" t="str">
        <f t="shared" si="7"/>
        <v>D</v>
      </c>
      <c r="F151" t="s">
        <v>194</v>
      </c>
      <c r="G151" t="str">
        <f t="shared" si="8"/>
        <v>SBPSxc.CC.Anaham.D</v>
      </c>
      <c r="H151">
        <v>7391</v>
      </c>
      <c r="I151">
        <v>11.7</v>
      </c>
      <c r="J151">
        <v>13.6</v>
      </c>
      <c r="K151" t="str">
        <f>IF(ISERROR(MATCH(B151,LUs!A:A,0)),"n","y")</f>
        <v>n</v>
      </c>
    </row>
    <row r="152" spans="1:11">
      <c r="A152" t="str">
        <f t="shared" si="6"/>
        <v>AnahamSBPSxcCCBLK_E</v>
      </c>
      <c r="B152" t="s">
        <v>101</v>
      </c>
      <c r="C152" t="s">
        <v>27</v>
      </c>
      <c r="D152" t="s">
        <v>97</v>
      </c>
      <c r="E152" t="str">
        <f t="shared" si="7"/>
        <v>E</v>
      </c>
      <c r="F152" t="s">
        <v>195</v>
      </c>
      <c r="G152" t="str">
        <f t="shared" si="8"/>
        <v>SBPSxc.CC.Anaham.E</v>
      </c>
      <c r="H152">
        <v>5831</v>
      </c>
      <c r="I152">
        <v>10.6</v>
      </c>
      <c r="J152">
        <v>13.5</v>
      </c>
      <c r="K152" t="str">
        <f>IF(ISERROR(MATCH(B152,LUs!A:A,0)),"n","y")</f>
        <v>n</v>
      </c>
    </row>
    <row r="153" spans="1:11">
      <c r="A153" t="str">
        <f t="shared" si="6"/>
        <v>AnahamZRepressedPineCCBLK_B</v>
      </c>
      <c r="B153" t="s">
        <v>101</v>
      </c>
      <c r="C153" t="s">
        <v>90</v>
      </c>
      <c r="D153" t="s">
        <v>97</v>
      </c>
      <c r="E153" t="str">
        <f t="shared" si="7"/>
        <v>B</v>
      </c>
      <c r="F153" t="s">
        <v>192</v>
      </c>
      <c r="G153" t="str">
        <f t="shared" si="8"/>
        <v>ZRepressedPine.CC.Anaham.B</v>
      </c>
      <c r="H153">
        <v>290</v>
      </c>
      <c r="I153">
        <v>4.5999999999999996</v>
      </c>
      <c r="J153">
        <v>12.6</v>
      </c>
      <c r="K153" t="str">
        <f>IF(ISERROR(MATCH(B153,LUs!A:A,0)),"n","y")</f>
        <v>n</v>
      </c>
    </row>
    <row r="154" spans="1:11">
      <c r="A154" t="str">
        <f t="shared" si="6"/>
        <v>AtnarkoESSFxv1CCBLK_C</v>
      </c>
      <c r="B154" t="s">
        <v>102</v>
      </c>
      <c r="C154" t="s">
        <v>12</v>
      </c>
      <c r="D154" t="s">
        <v>97</v>
      </c>
      <c r="E154" t="str">
        <f t="shared" si="7"/>
        <v>C</v>
      </c>
      <c r="F154" t="s">
        <v>193</v>
      </c>
      <c r="G154" t="str">
        <f t="shared" si="8"/>
        <v>ESSFxv1.CC.Atnarko.C</v>
      </c>
      <c r="H154">
        <v>110</v>
      </c>
      <c r="I154">
        <v>10.1</v>
      </c>
      <c r="J154">
        <v>11.2</v>
      </c>
      <c r="K154" t="str">
        <f>IF(ISERROR(MATCH(B154,LUs!A:A,0)),"n","y")</f>
        <v>n</v>
      </c>
    </row>
    <row r="155" spans="1:11">
      <c r="A155" t="str">
        <f t="shared" si="6"/>
        <v>AtnarkoIDFdwCCBLK_C</v>
      </c>
      <c r="B155" t="s">
        <v>102</v>
      </c>
      <c r="C155" t="s">
        <v>18</v>
      </c>
      <c r="D155" t="s">
        <v>97</v>
      </c>
      <c r="E155" t="str">
        <f t="shared" si="7"/>
        <v>C</v>
      </c>
      <c r="F155" t="s">
        <v>193</v>
      </c>
      <c r="G155" t="str">
        <f t="shared" si="8"/>
        <v>IDFdw.CC.Atnarko.C</v>
      </c>
      <c r="H155">
        <v>440</v>
      </c>
      <c r="I155">
        <v>10.9</v>
      </c>
      <c r="J155">
        <v>13.9</v>
      </c>
      <c r="K155" t="str">
        <f>IF(ISERROR(MATCH(B155,LUs!A:A,0)),"n","y")</f>
        <v>n</v>
      </c>
    </row>
    <row r="156" spans="1:11">
      <c r="A156" t="str">
        <f t="shared" si="6"/>
        <v>AtnarkoMSdc2CCBLK_B</v>
      </c>
      <c r="B156" t="s">
        <v>102</v>
      </c>
      <c r="C156" t="s">
        <v>20</v>
      </c>
      <c r="D156" t="s">
        <v>97</v>
      </c>
      <c r="E156" t="str">
        <f t="shared" si="7"/>
        <v>B</v>
      </c>
      <c r="F156" t="s">
        <v>192</v>
      </c>
      <c r="G156" t="str">
        <f t="shared" si="8"/>
        <v>MSdc2.CC.Atnarko.B</v>
      </c>
      <c r="H156">
        <v>263</v>
      </c>
      <c r="I156">
        <v>9.6999999999999993</v>
      </c>
      <c r="J156">
        <v>12.9</v>
      </c>
      <c r="K156" t="str">
        <f>IF(ISERROR(MATCH(B156,LUs!A:A,0)),"n","y")</f>
        <v>n</v>
      </c>
    </row>
    <row r="157" spans="1:11">
      <c r="A157" t="str">
        <f t="shared" si="6"/>
        <v>AtnarkoMSdc2CCBLK_C</v>
      </c>
      <c r="B157" t="s">
        <v>102</v>
      </c>
      <c r="C157" t="s">
        <v>20</v>
      </c>
      <c r="D157" t="s">
        <v>97</v>
      </c>
      <c r="E157" t="str">
        <f t="shared" si="7"/>
        <v>C</v>
      </c>
      <c r="F157" t="s">
        <v>193</v>
      </c>
      <c r="G157" t="str">
        <f t="shared" si="8"/>
        <v>MSdc2.CC.Atnarko.C</v>
      </c>
      <c r="H157">
        <v>177</v>
      </c>
      <c r="I157">
        <v>12.6</v>
      </c>
      <c r="J157">
        <v>15.4</v>
      </c>
      <c r="K157" t="str">
        <f>IF(ISERROR(MATCH(B157,LUs!A:A,0)),"n","y")</f>
        <v>n</v>
      </c>
    </row>
    <row r="158" spans="1:11">
      <c r="A158" t="str">
        <f t="shared" si="6"/>
        <v>AtnarkoMSxvCCBLK_B</v>
      </c>
      <c r="B158" t="s">
        <v>102</v>
      </c>
      <c r="C158" t="s">
        <v>23</v>
      </c>
      <c r="D158" t="s">
        <v>97</v>
      </c>
      <c r="E158" t="str">
        <f t="shared" si="7"/>
        <v>B</v>
      </c>
      <c r="F158" t="s">
        <v>192</v>
      </c>
      <c r="G158" t="str">
        <f t="shared" si="8"/>
        <v>MSxv.CC.Atnarko.B</v>
      </c>
      <c r="H158">
        <v>328</v>
      </c>
      <c r="I158">
        <v>12</v>
      </c>
      <c r="J158">
        <v>15.2</v>
      </c>
      <c r="K158" t="str">
        <f>IF(ISERROR(MATCH(B158,LUs!A:A,0)),"n","y")</f>
        <v>n</v>
      </c>
    </row>
    <row r="159" spans="1:11">
      <c r="A159" t="str">
        <f t="shared" si="6"/>
        <v>AtnarkoMSxvCCBLK_C</v>
      </c>
      <c r="B159" t="s">
        <v>102</v>
      </c>
      <c r="C159" t="s">
        <v>23</v>
      </c>
      <c r="D159" t="s">
        <v>97</v>
      </c>
      <c r="E159" t="str">
        <f t="shared" si="7"/>
        <v>C</v>
      </c>
      <c r="F159" t="s">
        <v>193</v>
      </c>
      <c r="G159" t="str">
        <f t="shared" si="8"/>
        <v>MSxv.CC.Atnarko.C</v>
      </c>
      <c r="H159">
        <v>633</v>
      </c>
      <c r="I159">
        <v>11.4</v>
      </c>
      <c r="J159">
        <v>16.3</v>
      </c>
      <c r="K159" t="str">
        <f>IF(ISERROR(MATCH(B159,LUs!A:A,0)),"n","y")</f>
        <v>n</v>
      </c>
    </row>
    <row r="160" spans="1:11">
      <c r="A160" t="str">
        <f t="shared" si="6"/>
        <v>AtnarkoMSxvCCBLK_D</v>
      </c>
      <c r="B160" t="s">
        <v>102</v>
      </c>
      <c r="C160" t="s">
        <v>23</v>
      </c>
      <c r="D160" t="s">
        <v>97</v>
      </c>
      <c r="E160" t="str">
        <f t="shared" si="7"/>
        <v>D</v>
      </c>
      <c r="F160" t="s">
        <v>194</v>
      </c>
      <c r="G160" t="str">
        <f t="shared" si="8"/>
        <v>MSxv.CC.Atnarko.D</v>
      </c>
      <c r="H160">
        <v>900</v>
      </c>
      <c r="I160">
        <v>14.6</v>
      </c>
      <c r="J160">
        <v>17.5</v>
      </c>
      <c r="K160" t="str">
        <f>IF(ISERROR(MATCH(B160,LUs!A:A,0)),"n","y")</f>
        <v>n</v>
      </c>
    </row>
    <row r="161" spans="1:11">
      <c r="A161" t="str">
        <f t="shared" si="6"/>
        <v>AtnarkoSBPSxcCCBLK_C</v>
      </c>
      <c r="B161" t="s">
        <v>102</v>
      </c>
      <c r="C161" t="s">
        <v>27</v>
      </c>
      <c r="D161" t="s">
        <v>97</v>
      </c>
      <c r="E161" t="str">
        <f t="shared" si="7"/>
        <v>C</v>
      </c>
      <c r="F161" t="s">
        <v>193</v>
      </c>
      <c r="G161" t="str">
        <f t="shared" si="8"/>
        <v>SBPSxc.CC.Atnarko.C</v>
      </c>
      <c r="H161">
        <v>635</v>
      </c>
      <c r="I161">
        <v>9.6</v>
      </c>
      <c r="J161">
        <v>13.4</v>
      </c>
      <c r="K161" t="str">
        <f>IF(ISERROR(MATCH(B161,LUs!A:A,0)),"n","y")</f>
        <v>n</v>
      </c>
    </row>
    <row r="162" spans="1:11">
      <c r="A162" t="str">
        <f t="shared" si="6"/>
        <v>AtnarkoSBPSxcCCBLK_E</v>
      </c>
      <c r="B162" t="s">
        <v>102</v>
      </c>
      <c r="C162" t="s">
        <v>27</v>
      </c>
      <c r="D162" t="s">
        <v>97</v>
      </c>
      <c r="E162" t="str">
        <f t="shared" si="7"/>
        <v>E</v>
      </c>
      <c r="F162" t="s">
        <v>195</v>
      </c>
      <c r="G162" t="str">
        <f t="shared" si="8"/>
        <v>SBPSxc.CC.Atnarko.E</v>
      </c>
      <c r="H162">
        <v>3203</v>
      </c>
      <c r="I162">
        <v>8.6</v>
      </c>
      <c r="J162">
        <v>13.7</v>
      </c>
      <c r="K162" t="str">
        <f>IF(ISERROR(MATCH(B162,LUs!A:A,0)),"n","y")</f>
        <v>n</v>
      </c>
    </row>
    <row r="163" spans="1:11">
      <c r="A163" t="str">
        <f t="shared" si="6"/>
        <v>AtnarkoZRepressedPineCCBLK_B</v>
      </c>
      <c r="B163" t="s">
        <v>102</v>
      </c>
      <c r="C163" t="s">
        <v>90</v>
      </c>
      <c r="D163" t="s">
        <v>97</v>
      </c>
      <c r="E163" t="str">
        <f t="shared" si="7"/>
        <v>B</v>
      </c>
      <c r="F163" t="s">
        <v>192</v>
      </c>
      <c r="G163" t="str">
        <f t="shared" si="8"/>
        <v>ZRepressedPine.CC.Atnarko.B</v>
      </c>
      <c r="H163">
        <v>391</v>
      </c>
      <c r="I163">
        <v>4.4000000000000004</v>
      </c>
      <c r="J163">
        <v>9.8000000000000007</v>
      </c>
      <c r="K163" t="str">
        <f>IF(ISERROR(MATCH(B163,LUs!A:A,0)),"n","y")</f>
        <v>n</v>
      </c>
    </row>
    <row r="164" spans="1:11">
      <c r="A164" t="str">
        <f t="shared" si="6"/>
        <v>AtnarkoZRepressedPineCCBLK_C</v>
      </c>
      <c r="B164" t="s">
        <v>102</v>
      </c>
      <c r="C164" t="s">
        <v>90</v>
      </c>
      <c r="D164" t="s">
        <v>97</v>
      </c>
      <c r="E164" t="str">
        <f t="shared" si="7"/>
        <v>C</v>
      </c>
      <c r="F164" t="s">
        <v>193</v>
      </c>
      <c r="G164" t="str">
        <f t="shared" si="8"/>
        <v>ZRepressedPine.CC.Atnarko.C</v>
      </c>
      <c r="H164">
        <v>623</v>
      </c>
      <c r="I164">
        <v>6</v>
      </c>
      <c r="J164">
        <v>12.9</v>
      </c>
      <c r="K164" t="str">
        <f>IF(ISERROR(MATCH(B164,LUs!A:A,0)),"n","y")</f>
        <v>n</v>
      </c>
    </row>
    <row r="165" spans="1:11">
      <c r="A165" t="str">
        <f t="shared" si="6"/>
        <v>AtnarkoZRepressedPineCCBLK_D</v>
      </c>
      <c r="B165" t="s">
        <v>102</v>
      </c>
      <c r="C165" t="s">
        <v>90</v>
      </c>
      <c r="D165" t="s">
        <v>97</v>
      </c>
      <c r="E165" t="str">
        <f t="shared" si="7"/>
        <v>D</v>
      </c>
      <c r="F165" t="s">
        <v>194</v>
      </c>
      <c r="G165" t="str">
        <f t="shared" si="8"/>
        <v>ZRepressedPine.CC.Atnarko.D</v>
      </c>
      <c r="H165">
        <v>962</v>
      </c>
      <c r="I165">
        <v>6.1</v>
      </c>
      <c r="J165">
        <v>15.5</v>
      </c>
      <c r="K165" t="str">
        <f>IF(ISERROR(MATCH(B165,LUs!A:A,0)),"n","y")</f>
        <v>n</v>
      </c>
    </row>
    <row r="166" spans="1:11">
      <c r="A166" t="str">
        <f t="shared" si="6"/>
        <v>AtnarkoZRepressedPineCCBLK_E</v>
      </c>
      <c r="B166" t="s">
        <v>102</v>
      </c>
      <c r="C166" t="s">
        <v>90</v>
      </c>
      <c r="D166" t="s">
        <v>97</v>
      </c>
      <c r="E166" t="str">
        <f t="shared" si="7"/>
        <v>E</v>
      </c>
      <c r="F166" t="s">
        <v>195</v>
      </c>
      <c r="G166" t="str">
        <f t="shared" si="8"/>
        <v>ZRepressedPine.CC.Atnarko.E</v>
      </c>
      <c r="H166">
        <v>980</v>
      </c>
      <c r="I166">
        <v>6.5</v>
      </c>
      <c r="J166">
        <v>13.6</v>
      </c>
      <c r="K166" t="str">
        <f>IF(ISERROR(MATCH(B166,LUs!A:A,0)),"n","y")</f>
        <v>n</v>
      </c>
    </row>
    <row r="167" spans="1:11">
      <c r="A167" t="str">
        <f t="shared" si="6"/>
        <v>BeaverValleyICHmk3CCBLK_B</v>
      </c>
      <c r="B167" t="s">
        <v>104</v>
      </c>
      <c r="C167" t="s">
        <v>14</v>
      </c>
      <c r="D167" t="s">
        <v>97</v>
      </c>
      <c r="E167" t="str">
        <f t="shared" si="7"/>
        <v>B</v>
      </c>
      <c r="F167" t="s">
        <v>192</v>
      </c>
      <c r="G167" t="str">
        <f t="shared" si="8"/>
        <v>ICHmk3.CC.BeaverValley.B</v>
      </c>
      <c r="H167">
        <v>2176</v>
      </c>
      <c r="I167">
        <v>17.3</v>
      </c>
      <c r="J167">
        <v>22.1</v>
      </c>
      <c r="K167" t="str">
        <f>IF(ISERROR(MATCH(B167,LUs!A:A,0)),"n","y")</f>
        <v>n</v>
      </c>
    </row>
    <row r="168" spans="1:11">
      <c r="A168" t="str">
        <f t="shared" si="6"/>
        <v>BeaverValleyICHmk3CCBLK_C</v>
      </c>
      <c r="B168" t="s">
        <v>104</v>
      </c>
      <c r="C168" t="s">
        <v>14</v>
      </c>
      <c r="D168" t="s">
        <v>97</v>
      </c>
      <c r="E168" t="str">
        <f t="shared" si="7"/>
        <v>C</v>
      </c>
      <c r="F168" t="s">
        <v>193</v>
      </c>
      <c r="G168" t="str">
        <f t="shared" si="8"/>
        <v>ICHmk3.CC.BeaverValley.C</v>
      </c>
      <c r="H168">
        <v>2630</v>
      </c>
      <c r="I168">
        <v>17.600000000000001</v>
      </c>
      <c r="J168">
        <v>21.7</v>
      </c>
      <c r="K168" t="str">
        <f>IF(ISERROR(MATCH(B168,LUs!A:A,0)),"n","y")</f>
        <v>n</v>
      </c>
    </row>
    <row r="169" spans="1:11">
      <c r="A169" t="str">
        <f t="shared" si="6"/>
        <v>BeaverValleySBPSmkCCBLK_F</v>
      </c>
      <c r="B169" t="s">
        <v>104</v>
      </c>
      <c r="C169" t="s">
        <v>26</v>
      </c>
      <c r="D169" t="s">
        <v>97</v>
      </c>
      <c r="E169" t="str">
        <f t="shared" si="7"/>
        <v>F</v>
      </c>
      <c r="F169" t="s">
        <v>196</v>
      </c>
      <c r="G169" t="str">
        <f t="shared" si="8"/>
        <v>SBPSmk.CC.BeaverValley.F</v>
      </c>
      <c r="H169">
        <v>1285</v>
      </c>
      <c r="I169">
        <v>18.100000000000001</v>
      </c>
      <c r="J169">
        <v>17.899999999999999</v>
      </c>
      <c r="K169" t="str">
        <f>IF(ISERROR(MATCH(B169,LUs!A:A,0)),"n","y")</f>
        <v>n</v>
      </c>
    </row>
    <row r="170" spans="1:11">
      <c r="A170" t="str">
        <f t="shared" si="6"/>
        <v>BeaverValleySBPSmkCCBLK_G</v>
      </c>
      <c r="B170" t="s">
        <v>104</v>
      </c>
      <c r="C170" t="s">
        <v>26</v>
      </c>
      <c r="D170" t="s">
        <v>97</v>
      </c>
      <c r="E170" t="str">
        <f t="shared" si="7"/>
        <v>G</v>
      </c>
      <c r="F170" t="s">
        <v>197</v>
      </c>
      <c r="G170" t="str">
        <f t="shared" si="8"/>
        <v>SBPSmk.CC.BeaverValley.G</v>
      </c>
      <c r="H170">
        <v>1698</v>
      </c>
      <c r="I170">
        <v>17.8</v>
      </c>
      <c r="J170">
        <v>18.100000000000001</v>
      </c>
      <c r="K170" t="str">
        <f>IF(ISERROR(MATCH(B170,LUs!A:A,0)),"n","y")</f>
        <v>n</v>
      </c>
    </row>
    <row r="171" spans="1:11">
      <c r="A171" t="str">
        <f t="shared" si="6"/>
        <v>BeaverValleySBSdw1CCBLK_A</v>
      </c>
      <c r="B171" t="s">
        <v>104</v>
      </c>
      <c r="C171" t="s">
        <v>28</v>
      </c>
      <c r="D171" t="s">
        <v>97</v>
      </c>
      <c r="E171" t="str">
        <f t="shared" si="7"/>
        <v>A</v>
      </c>
      <c r="F171" t="s">
        <v>191</v>
      </c>
      <c r="G171" t="str">
        <f t="shared" si="8"/>
        <v>SBSdw1.CC.BeaverValley.A</v>
      </c>
      <c r="H171">
        <v>2510</v>
      </c>
      <c r="I171">
        <v>20.5</v>
      </c>
      <c r="J171">
        <v>21.3</v>
      </c>
      <c r="K171" t="str">
        <f>IF(ISERROR(MATCH(B171,LUs!A:A,0)),"n","y")</f>
        <v>n</v>
      </c>
    </row>
    <row r="172" spans="1:11">
      <c r="A172" t="str">
        <f t="shared" si="6"/>
        <v>BeaverValleySBSdw1CCBLK_B</v>
      </c>
      <c r="B172" t="s">
        <v>104</v>
      </c>
      <c r="C172" t="s">
        <v>28</v>
      </c>
      <c r="D172" t="s">
        <v>97</v>
      </c>
      <c r="E172" t="str">
        <f t="shared" si="7"/>
        <v>B</v>
      </c>
      <c r="F172" t="s">
        <v>192</v>
      </c>
      <c r="G172" t="str">
        <f t="shared" si="8"/>
        <v>SBSdw1.CC.BeaverValley.B</v>
      </c>
      <c r="H172">
        <v>1296</v>
      </c>
      <c r="I172">
        <v>18.899999999999999</v>
      </c>
      <c r="J172">
        <v>21.1</v>
      </c>
      <c r="K172" t="str">
        <f>IF(ISERROR(MATCH(B172,LUs!A:A,0)),"n","y")</f>
        <v>n</v>
      </c>
    </row>
    <row r="173" spans="1:11">
      <c r="A173" t="str">
        <f t="shared" si="6"/>
        <v>BeaverValleySBSdw1CCBLK_C</v>
      </c>
      <c r="B173" t="s">
        <v>104</v>
      </c>
      <c r="C173" t="s">
        <v>28</v>
      </c>
      <c r="D173" t="s">
        <v>97</v>
      </c>
      <c r="E173" t="str">
        <f t="shared" si="7"/>
        <v>C</v>
      </c>
      <c r="F173" t="s">
        <v>193</v>
      </c>
      <c r="G173" t="str">
        <f t="shared" si="8"/>
        <v>SBSdw1.CC.BeaverValley.C</v>
      </c>
      <c r="H173">
        <v>700</v>
      </c>
      <c r="I173">
        <v>19.399999999999999</v>
      </c>
      <c r="J173">
        <v>20.6</v>
      </c>
      <c r="K173" t="str">
        <f>IF(ISERROR(MATCH(B173,LUs!A:A,0)),"n","y")</f>
        <v>n</v>
      </c>
    </row>
    <row r="174" spans="1:11">
      <c r="A174" t="str">
        <f t="shared" si="6"/>
        <v>BeaverValleySBSdw1CCBLK_D</v>
      </c>
      <c r="B174" t="s">
        <v>104</v>
      </c>
      <c r="C174" t="s">
        <v>28</v>
      </c>
      <c r="D174" t="s">
        <v>97</v>
      </c>
      <c r="E174" t="str">
        <f t="shared" si="7"/>
        <v>D</v>
      </c>
      <c r="F174" t="s">
        <v>194</v>
      </c>
      <c r="G174" t="str">
        <f t="shared" si="8"/>
        <v>SBSdw1.CC.BeaverValley.D</v>
      </c>
      <c r="H174">
        <v>1672</v>
      </c>
      <c r="I174">
        <v>18.399999999999999</v>
      </c>
      <c r="J174">
        <v>20.6</v>
      </c>
      <c r="K174" t="str">
        <f>IF(ISERROR(MATCH(B174,LUs!A:A,0)),"n","y")</f>
        <v>n</v>
      </c>
    </row>
    <row r="175" spans="1:11">
      <c r="A175" t="str">
        <f t="shared" si="6"/>
        <v>BeaverValleySBSdw1CCBLK_E</v>
      </c>
      <c r="B175" t="s">
        <v>104</v>
      </c>
      <c r="C175" t="s">
        <v>28</v>
      </c>
      <c r="D175" t="s">
        <v>97</v>
      </c>
      <c r="E175" t="str">
        <f t="shared" si="7"/>
        <v>E</v>
      </c>
      <c r="F175" t="s">
        <v>195</v>
      </c>
      <c r="G175" t="str">
        <f t="shared" si="8"/>
        <v>SBSdw1.CC.BeaverValley.E</v>
      </c>
      <c r="H175">
        <v>1437</v>
      </c>
      <c r="I175">
        <v>18.2</v>
      </c>
      <c r="J175">
        <v>20.9</v>
      </c>
      <c r="K175" t="str">
        <f>IF(ISERROR(MATCH(B175,LUs!A:A,0)),"n","y")</f>
        <v>n</v>
      </c>
    </row>
    <row r="176" spans="1:11">
      <c r="A176" t="str">
        <f t="shared" si="6"/>
        <v>BeaverValleySBSdw1CCBLK_F</v>
      </c>
      <c r="B176" t="s">
        <v>104</v>
      </c>
      <c r="C176" t="s">
        <v>28</v>
      </c>
      <c r="D176" t="s">
        <v>97</v>
      </c>
      <c r="E176" t="str">
        <f t="shared" si="7"/>
        <v>F</v>
      </c>
      <c r="F176" t="s">
        <v>196</v>
      </c>
      <c r="G176" t="str">
        <f t="shared" si="8"/>
        <v>SBSdw1.CC.BeaverValley.F</v>
      </c>
      <c r="H176">
        <v>1037</v>
      </c>
      <c r="I176">
        <v>20.3</v>
      </c>
      <c r="J176">
        <v>20.9</v>
      </c>
      <c r="K176" t="str">
        <f>IF(ISERROR(MATCH(B176,LUs!A:A,0)),"n","y")</f>
        <v>n</v>
      </c>
    </row>
    <row r="177" spans="1:11">
      <c r="A177" t="str">
        <f t="shared" si="6"/>
        <v>BeaverValleySBSdw1SelBLK_A</v>
      </c>
      <c r="B177" t="s">
        <v>104</v>
      </c>
      <c r="C177" t="s">
        <v>28</v>
      </c>
      <c r="D177" t="s">
        <v>98</v>
      </c>
      <c r="E177" t="str">
        <f t="shared" si="7"/>
        <v>A</v>
      </c>
      <c r="F177" t="s">
        <v>191</v>
      </c>
      <c r="G177" t="str">
        <f t="shared" si="8"/>
        <v>SBSdw1.Sel.BeaverValley.A</v>
      </c>
      <c r="H177">
        <v>1244</v>
      </c>
      <c r="I177">
        <v>19.399999999999999</v>
      </c>
      <c r="J177">
        <v>20.5</v>
      </c>
      <c r="K177" t="str">
        <f>IF(ISERROR(MATCH(B177,LUs!A:A,0)),"n","y")</f>
        <v>n</v>
      </c>
    </row>
    <row r="178" spans="1:11">
      <c r="A178" t="str">
        <f t="shared" si="6"/>
        <v>BeaverValleySBSdw1SelBLK_B</v>
      </c>
      <c r="B178" t="s">
        <v>104</v>
      </c>
      <c r="C178" t="s">
        <v>28</v>
      </c>
      <c r="D178" t="s">
        <v>98</v>
      </c>
      <c r="E178" t="str">
        <f t="shared" si="7"/>
        <v>B</v>
      </c>
      <c r="F178" t="s">
        <v>192</v>
      </c>
      <c r="G178" t="str">
        <f t="shared" si="8"/>
        <v>SBSdw1.Sel.BeaverValley.B</v>
      </c>
      <c r="H178">
        <v>2290</v>
      </c>
      <c r="I178">
        <v>17.600000000000001</v>
      </c>
      <c r="J178">
        <v>20.2</v>
      </c>
      <c r="K178" t="str">
        <f>IF(ISERROR(MATCH(B178,LUs!A:A,0)),"n","y")</f>
        <v>n</v>
      </c>
    </row>
    <row r="179" spans="1:11">
      <c r="A179" t="str">
        <f t="shared" si="6"/>
        <v>BeaverValleySBSdw1SelBLK_C</v>
      </c>
      <c r="B179" t="s">
        <v>104</v>
      </c>
      <c r="C179" t="s">
        <v>28</v>
      </c>
      <c r="D179" t="s">
        <v>98</v>
      </c>
      <c r="E179" t="str">
        <f t="shared" si="7"/>
        <v>C</v>
      </c>
      <c r="F179" t="s">
        <v>193</v>
      </c>
      <c r="G179" t="str">
        <f t="shared" si="8"/>
        <v>SBSdw1.Sel.BeaverValley.C</v>
      </c>
      <c r="H179">
        <v>582</v>
      </c>
      <c r="I179">
        <v>18.7</v>
      </c>
      <c r="J179">
        <v>20.7</v>
      </c>
      <c r="K179" t="str">
        <f>IF(ISERROR(MATCH(B179,LUs!A:A,0)),"n","y")</f>
        <v>n</v>
      </c>
    </row>
    <row r="180" spans="1:11">
      <c r="A180" t="str">
        <f t="shared" si="6"/>
        <v>BeaverValleySBSdw1SelBLK_D</v>
      </c>
      <c r="B180" t="s">
        <v>104</v>
      </c>
      <c r="C180" t="s">
        <v>28</v>
      </c>
      <c r="D180" t="s">
        <v>98</v>
      </c>
      <c r="E180" t="str">
        <f t="shared" si="7"/>
        <v>D</v>
      </c>
      <c r="F180" t="s">
        <v>194</v>
      </c>
      <c r="G180" t="str">
        <f t="shared" si="8"/>
        <v>SBSdw1.Sel.BeaverValley.D</v>
      </c>
      <c r="H180">
        <v>1151</v>
      </c>
      <c r="I180">
        <v>19.2</v>
      </c>
      <c r="J180">
        <v>20.399999999999999</v>
      </c>
      <c r="K180" t="str">
        <f>IF(ISERROR(MATCH(B180,LUs!A:A,0)),"n","y")</f>
        <v>n</v>
      </c>
    </row>
    <row r="181" spans="1:11">
      <c r="A181" t="str">
        <f t="shared" si="6"/>
        <v>BeaverValleySBSdw1SelBLK_E</v>
      </c>
      <c r="B181" t="s">
        <v>104</v>
      </c>
      <c r="C181" t="s">
        <v>28</v>
      </c>
      <c r="D181" t="s">
        <v>98</v>
      </c>
      <c r="E181" t="str">
        <f t="shared" si="7"/>
        <v>E</v>
      </c>
      <c r="F181" t="s">
        <v>195</v>
      </c>
      <c r="G181" t="str">
        <f t="shared" si="8"/>
        <v>SBSdw1.Sel.BeaverValley.E</v>
      </c>
      <c r="H181">
        <v>787</v>
      </c>
      <c r="I181">
        <v>18</v>
      </c>
      <c r="J181">
        <v>20.2</v>
      </c>
      <c r="K181" t="str">
        <f>IF(ISERROR(MATCH(B181,LUs!A:A,0)),"n","y")</f>
        <v>n</v>
      </c>
    </row>
    <row r="182" spans="1:11">
      <c r="A182" t="str">
        <f t="shared" si="6"/>
        <v>BeaverValleySBSdw1SelBLK_F</v>
      </c>
      <c r="B182" t="s">
        <v>104</v>
      </c>
      <c r="C182" t="s">
        <v>28</v>
      </c>
      <c r="D182" t="s">
        <v>98</v>
      </c>
      <c r="E182" t="str">
        <f t="shared" si="7"/>
        <v>F</v>
      </c>
      <c r="F182" t="s">
        <v>196</v>
      </c>
      <c r="G182" t="str">
        <f t="shared" si="8"/>
        <v>SBSdw1.Sel.BeaverValley.F</v>
      </c>
      <c r="H182">
        <v>369</v>
      </c>
      <c r="I182">
        <v>18.3</v>
      </c>
      <c r="J182">
        <v>20.6</v>
      </c>
      <c r="K182" t="str">
        <f>IF(ISERROR(MATCH(B182,LUs!A:A,0)),"n","y")</f>
        <v>n</v>
      </c>
    </row>
    <row r="183" spans="1:11">
      <c r="A183" t="str">
        <f t="shared" si="6"/>
        <v>BeaverValleySBSdw2CCBLK_D</v>
      </c>
      <c r="B183" t="s">
        <v>104</v>
      </c>
      <c r="C183" t="s">
        <v>29</v>
      </c>
      <c r="D183" t="s">
        <v>97</v>
      </c>
      <c r="E183" t="str">
        <f t="shared" si="7"/>
        <v>D</v>
      </c>
      <c r="F183" t="s">
        <v>194</v>
      </c>
      <c r="G183" t="str">
        <f t="shared" si="8"/>
        <v>SBSdw2.CC.BeaverValley.D</v>
      </c>
      <c r="H183">
        <v>385</v>
      </c>
      <c r="I183">
        <v>17.8</v>
      </c>
      <c r="J183">
        <v>15.5</v>
      </c>
      <c r="K183" t="str">
        <f>IF(ISERROR(MATCH(B183,LUs!A:A,0)),"n","y")</f>
        <v>n</v>
      </c>
    </row>
    <row r="184" spans="1:11">
      <c r="A184" t="str">
        <f t="shared" si="6"/>
        <v>BeaverValleySBSdw2CCBLK_F</v>
      </c>
      <c r="B184" t="s">
        <v>104</v>
      </c>
      <c r="C184" t="s">
        <v>29</v>
      </c>
      <c r="D184" t="s">
        <v>97</v>
      </c>
      <c r="E184" t="str">
        <f t="shared" si="7"/>
        <v>F</v>
      </c>
      <c r="F184" t="s">
        <v>196</v>
      </c>
      <c r="G184" t="str">
        <f t="shared" si="8"/>
        <v>SBSdw2.CC.BeaverValley.F</v>
      </c>
      <c r="H184">
        <v>1450</v>
      </c>
      <c r="I184">
        <v>18.3</v>
      </c>
      <c r="J184">
        <v>13.3</v>
      </c>
      <c r="K184" t="str">
        <f>IF(ISERROR(MATCH(B184,LUs!A:A,0)),"n","y")</f>
        <v>n</v>
      </c>
    </row>
    <row r="185" spans="1:11">
      <c r="A185" t="str">
        <f t="shared" si="6"/>
        <v>BeaverValleySBSmhCCBLK_A</v>
      </c>
      <c r="B185" t="s">
        <v>104</v>
      </c>
      <c r="C185" t="s">
        <v>31</v>
      </c>
      <c r="D185" t="s">
        <v>97</v>
      </c>
      <c r="E185" t="str">
        <f t="shared" si="7"/>
        <v>A</v>
      </c>
      <c r="F185" t="s">
        <v>191</v>
      </c>
      <c r="G185" t="str">
        <f t="shared" si="8"/>
        <v>SBSmh.CC.BeaverValley.A</v>
      </c>
      <c r="H185">
        <v>429</v>
      </c>
      <c r="I185">
        <v>19.7</v>
      </c>
      <c r="J185">
        <v>20.100000000000001</v>
      </c>
      <c r="K185" t="str">
        <f>IF(ISERROR(MATCH(B185,LUs!A:A,0)),"n","y")</f>
        <v>n</v>
      </c>
    </row>
    <row r="186" spans="1:11">
      <c r="A186" t="str">
        <f t="shared" si="6"/>
        <v>BeeceCreekESSFxv1CCBLK_B</v>
      </c>
      <c r="B186" t="s">
        <v>105</v>
      </c>
      <c r="C186" t="s">
        <v>12</v>
      </c>
      <c r="D186" t="s">
        <v>97</v>
      </c>
      <c r="E186" t="str">
        <f t="shared" si="7"/>
        <v>B</v>
      </c>
      <c r="F186" t="s">
        <v>192</v>
      </c>
      <c r="G186" t="str">
        <f t="shared" si="8"/>
        <v>ESSFxv1.CC.BeeceCreek.B</v>
      </c>
      <c r="H186">
        <v>500</v>
      </c>
      <c r="I186">
        <v>11.5</v>
      </c>
      <c r="J186">
        <v>13</v>
      </c>
      <c r="K186" t="str">
        <f>IF(ISERROR(MATCH(B186,LUs!A:A,0)),"n","y")</f>
        <v>n</v>
      </c>
    </row>
    <row r="187" spans="1:11">
      <c r="A187" t="str">
        <f t="shared" si="6"/>
        <v>BeeceCreekESSFxv2CCBLK_B</v>
      </c>
      <c r="B187" t="s">
        <v>105</v>
      </c>
      <c r="C187" t="s">
        <v>91</v>
      </c>
      <c r="D187" t="s">
        <v>97</v>
      </c>
      <c r="E187" t="str">
        <f t="shared" si="7"/>
        <v>B</v>
      </c>
      <c r="F187" t="s">
        <v>192</v>
      </c>
      <c r="G187" t="str">
        <f t="shared" si="8"/>
        <v>ESSFxv2.CC.BeeceCreek.B</v>
      </c>
      <c r="H187">
        <v>959</v>
      </c>
      <c r="I187">
        <v>10.1</v>
      </c>
      <c r="J187">
        <v>10.1</v>
      </c>
      <c r="K187" t="str">
        <f>IF(ISERROR(MATCH(B187,LUs!A:A,0)),"n","y")</f>
        <v>n</v>
      </c>
    </row>
    <row r="188" spans="1:11">
      <c r="A188" t="str">
        <f t="shared" si="6"/>
        <v>BeeceCreekMSdvCCBLK_B</v>
      </c>
      <c r="B188" t="s">
        <v>105</v>
      </c>
      <c r="C188" t="s">
        <v>21</v>
      </c>
      <c r="D188" t="s">
        <v>97</v>
      </c>
      <c r="E188" t="str">
        <f t="shared" si="7"/>
        <v>B</v>
      </c>
      <c r="F188" t="s">
        <v>192</v>
      </c>
      <c r="G188" t="str">
        <f t="shared" si="8"/>
        <v>MSdv.CC.BeeceCreek.B</v>
      </c>
      <c r="H188">
        <v>524</v>
      </c>
      <c r="I188">
        <v>11.6</v>
      </c>
      <c r="J188">
        <v>17</v>
      </c>
      <c r="K188" t="str">
        <f>IF(ISERROR(MATCH(B188,LUs!A:A,0)),"n","y")</f>
        <v>n</v>
      </c>
    </row>
    <row r="189" spans="1:11">
      <c r="A189" t="str">
        <f t="shared" si="6"/>
        <v>BeeceCreekMSdvCCBLK_C</v>
      </c>
      <c r="B189" t="s">
        <v>105</v>
      </c>
      <c r="C189" t="s">
        <v>21</v>
      </c>
      <c r="D189" t="s">
        <v>97</v>
      </c>
      <c r="E189" t="str">
        <f t="shared" si="7"/>
        <v>C</v>
      </c>
      <c r="F189" t="s">
        <v>193</v>
      </c>
      <c r="G189" t="str">
        <f t="shared" si="8"/>
        <v>MSdv.CC.BeeceCreek.C</v>
      </c>
      <c r="H189">
        <v>369</v>
      </c>
      <c r="I189">
        <v>11.8</v>
      </c>
      <c r="J189">
        <v>17.100000000000001</v>
      </c>
      <c r="K189" t="str">
        <f>IF(ISERROR(MATCH(B189,LUs!A:A,0)),"n","y")</f>
        <v>n</v>
      </c>
    </row>
    <row r="190" spans="1:11">
      <c r="A190" t="str">
        <f t="shared" si="6"/>
        <v>BeeceCreekMSxvCCBLK_C</v>
      </c>
      <c r="B190" t="s">
        <v>105</v>
      </c>
      <c r="C190" t="s">
        <v>23</v>
      </c>
      <c r="D190" t="s">
        <v>97</v>
      </c>
      <c r="E190" t="str">
        <f t="shared" si="7"/>
        <v>C</v>
      </c>
      <c r="F190" t="s">
        <v>193</v>
      </c>
      <c r="G190" t="str">
        <f t="shared" si="8"/>
        <v>MSxv.CC.BeeceCreek.C</v>
      </c>
      <c r="H190">
        <v>650</v>
      </c>
      <c r="I190">
        <v>10.8</v>
      </c>
      <c r="J190">
        <v>17.100000000000001</v>
      </c>
      <c r="K190" t="str">
        <f>IF(ISERROR(MATCH(B190,LUs!A:A,0)),"n","y")</f>
        <v>n</v>
      </c>
    </row>
    <row r="191" spans="1:11">
      <c r="A191" t="str">
        <f t="shared" si="6"/>
        <v>BeeceCreekSBPSxcCCBLK_C</v>
      </c>
      <c r="B191" t="s">
        <v>105</v>
      </c>
      <c r="C191" t="s">
        <v>27</v>
      </c>
      <c r="D191" t="s">
        <v>97</v>
      </c>
      <c r="E191" t="str">
        <f t="shared" si="7"/>
        <v>C</v>
      </c>
      <c r="F191" t="s">
        <v>193</v>
      </c>
      <c r="G191" t="str">
        <f t="shared" si="8"/>
        <v>SBPSxc.CC.BeeceCreek.C</v>
      </c>
      <c r="H191">
        <v>1037</v>
      </c>
      <c r="I191">
        <v>13.1</v>
      </c>
      <c r="J191">
        <v>13.6</v>
      </c>
      <c r="K191" t="str">
        <f>IF(ISERROR(MATCH(B191,LUs!A:A,0)),"n","y")</f>
        <v>n</v>
      </c>
    </row>
    <row r="192" spans="1:11">
      <c r="A192" t="str">
        <f t="shared" si="6"/>
        <v>BeeceCreekZRepressedPineCCBLK_B</v>
      </c>
      <c r="B192" t="s">
        <v>105</v>
      </c>
      <c r="C192" t="s">
        <v>90</v>
      </c>
      <c r="D192" t="s">
        <v>97</v>
      </c>
      <c r="E192" t="str">
        <f t="shared" si="7"/>
        <v>B</v>
      </c>
      <c r="F192" t="s">
        <v>192</v>
      </c>
      <c r="G192" t="str">
        <f t="shared" si="8"/>
        <v>ZRepressedPine.CC.BeeceCreek.B</v>
      </c>
      <c r="H192">
        <v>1227</v>
      </c>
      <c r="I192">
        <v>6.1</v>
      </c>
      <c r="J192">
        <v>11.4</v>
      </c>
      <c r="K192" t="str">
        <f>IF(ISERROR(MATCH(B192,LUs!A:A,0)),"n","y")</f>
        <v>n</v>
      </c>
    </row>
    <row r="193" spans="1:11">
      <c r="A193" t="str">
        <f t="shared" si="6"/>
        <v>BeeceCreekZRepressedPineCCBLK_C</v>
      </c>
      <c r="B193" t="s">
        <v>105</v>
      </c>
      <c r="C193" t="s">
        <v>90</v>
      </c>
      <c r="D193" t="s">
        <v>97</v>
      </c>
      <c r="E193" t="str">
        <f t="shared" si="7"/>
        <v>C</v>
      </c>
      <c r="F193" t="s">
        <v>193</v>
      </c>
      <c r="G193" t="str">
        <f t="shared" si="8"/>
        <v>ZRepressedPine.CC.BeeceCreek.C</v>
      </c>
      <c r="H193">
        <v>1106</v>
      </c>
      <c r="I193">
        <v>5.8</v>
      </c>
      <c r="J193">
        <v>14.7</v>
      </c>
      <c r="K193" t="str">
        <f>IF(ISERROR(MATCH(B193,LUs!A:A,0)),"n","y")</f>
        <v>n</v>
      </c>
    </row>
    <row r="194" spans="1:11">
      <c r="A194" t="str">
        <f t="shared" ref="A194:A257" si="9">B194&amp;C194&amp;D194&amp;F194</f>
        <v>BeeftrailESSFxv1CCBLK_B</v>
      </c>
      <c r="B194" t="s">
        <v>106</v>
      </c>
      <c r="C194" t="s">
        <v>12</v>
      </c>
      <c r="D194" t="s">
        <v>97</v>
      </c>
      <c r="E194" t="str">
        <f t="shared" ref="E194:E257" si="10">RIGHT(F194,1)</f>
        <v>B</v>
      </c>
      <c r="F194" t="s">
        <v>192</v>
      </c>
      <c r="G194" t="str">
        <f t="shared" ref="G194:G257" si="11">C194&amp;"."&amp;D194&amp;"."&amp;B194&amp;"."&amp;E194</f>
        <v>ESSFxv1.CC.Beeftrail.B</v>
      </c>
      <c r="H194">
        <v>555</v>
      </c>
      <c r="I194">
        <v>10.3</v>
      </c>
      <c r="J194">
        <v>12.9</v>
      </c>
      <c r="K194" t="str">
        <f>IF(ISERROR(MATCH(B194,LUs!A:A,0)),"n","y")</f>
        <v>n</v>
      </c>
    </row>
    <row r="195" spans="1:11">
      <c r="A195" t="str">
        <f t="shared" si="9"/>
        <v>BeeftrailESSFxv1CCBLK_C</v>
      </c>
      <c r="B195" t="s">
        <v>106</v>
      </c>
      <c r="C195" t="s">
        <v>12</v>
      </c>
      <c r="D195" t="s">
        <v>97</v>
      </c>
      <c r="E195" t="str">
        <f t="shared" si="10"/>
        <v>C</v>
      </c>
      <c r="F195" t="s">
        <v>193</v>
      </c>
      <c r="G195" t="str">
        <f t="shared" si="11"/>
        <v>ESSFxv1.CC.Beeftrail.C</v>
      </c>
      <c r="H195">
        <v>142</v>
      </c>
      <c r="I195">
        <v>10.199999999999999</v>
      </c>
      <c r="J195">
        <v>12.6</v>
      </c>
      <c r="K195" t="str">
        <f>IF(ISERROR(MATCH(B195,LUs!A:A,0)),"n","y")</f>
        <v>n</v>
      </c>
    </row>
    <row r="196" spans="1:11">
      <c r="A196" t="str">
        <f t="shared" si="9"/>
        <v>BeeftrailMSxvCCBLK_B</v>
      </c>
      <c r="B196" t="s">
        <v>106</v>
      </c>
      <c r="C196" t="s">
        <v>23</v>
      </c>
      <c r="D196" t="s">
        <v>97</v>
      </c>
      <c r="E196" t="str">
        <f t="shared" si="10"/>
        <v>B</v>
      </c>
      <c r="F196" t="s">
        <v>192</v>
      </c>
      <c r="G196" t="str">
        <f t="shared" si="11"/>
        <v>MSxv.CC.Beeftrail.B</v>
      </c>
      <c r="H196">
        <v>2010</v>
      </c>
      <c r="I196">
        <v>11.5</v>
      </c>
      <c r="J196">
        <v>17.3</v>
      </c>
      <c r="K196" t="str">
        <f>IF(ISERROR(MATCH(B196,LUs!A:A,0)),"n","y")</f>
        <v>n</v>
      </c>
    </row>
    <row r="197" spans="1:11">
      <c r="A197" t="str">
        <f t="shared" si="9"/>
        <v>BeeftrailMSxvCCBLK_C</v>
      </c>
      <c r="B197" t="s">
        <v>106</v>
      </c>
      <c r="C197" t="s">
        <v>23</v>
      </c>
      <c r="D197" t="s">
        <v>97</v>
      </c>
      <c r="E197" t="str">
        <f t="shared" si="10"/>
        <v>C</v>
      </c>
      <c r="F197" t="s">
        <v>193</v>
      </c>
      <c r="G197" t="str">
        <f t="shared" si="11"/>
        <v>MSxv.CC.Beeftrail.C</v>
      </c>
      <c r="H197">
        <v>328</v>
      </c>
      <c r="I197">
        <v>9.8000000000000007</v>
      </c>
      <c r="J197">
        <v>16.5</v>
      </c>
      <c r="K197" t="str">
        <f>IF(ISERROR(MATCH(B197,LUs!A:A,0)),"n","y")</f>
        <v>n</v>
      </c>
    </row>
    <row r="198" spans="1:11">
      <c r="A198" t="str">
        <f t="shared" si="9"/>
        <v>BeeftrailSBPSxcCCBLK_B</v>
      </c>
      <c r="B198" t="s">
        <v>106</v>
      </c>
      <c r="C198" t="s">
        <v>27</v>
      </c>
      <c r="D198" t="s">
        <v>97</v>
      </c>
      <c r="E198" t="str">
        <f t="shared" si="10"/>
        <v>B</v>
      </c>
      <c r="F198" t="s">
        <v>192</v>
      </c>
      <c r="G198" t="str">
        <f t="shared" si="11"/>
        <v>SBPSxc.CC.Beeftrail.B</v>
      </c>
      <c r="H198">
        <v>2575</v>
      </c>
      <c r="I198">
        <v>10.9</v>
      </c>
      <c r="J198">
        <v>14.2</v>
      </c>
      <c r="K198" t="str">
        <f>IF(ISERROR(MATCH(B198,LUs!A:A,0)),"n","y")</f>
        <v>n</v>
      </c>
    </row>
    <row r="199" spans="1:11">
      <c r="A199" t="str">
        <f t="shared" si="9"/>
        <v>BeeftrailSBPSxcCCBLK_C</v>
      </c>
      <c r="B199" t="s">
        <v>106</v>
      </c>
      <c r="C199" t="s">
        <v>27</v>
      </c>
      <c r="D199" t="s">
        <v>97</v>
      </c>
      <c r="E199" t="str">
        <f t="shared" si="10"/>
        <v>C</v>
      </c>
      <c r="F199" t="s">
        <v>193</v>
      </c>
      <c r="G199" t="str">
        <f t="shared" si="11"/>
        <v>SBPSxc.CC.Beeftrail.C</v>
      </c>
      <c r="H199">
        <v>263</v>
      </c>
      <c r="I199">
        <v>11.1</v>
      </c>
      <c r="J199">
        <v>13.8</v>
      </c>
      <c r="K199" t="str">
        <f>IF(ISERROR(MATCH(B199,LUs!A:A,0)),"n","y")</f>
        <v>n</v>
      </c>
    </row>
    <row r="200" spans="1:11">
      <c r="A200" t="str">
        <f t="shared" si="9"/>
        <v>BigCreekESSFxv2CCBLK_A</v>
      </c>
      <c r="B200" t="s">
        <v>108</v>
      </c>
      <c r="C200" t="s">
        <v>91</v>
      </c>
      <c r="D200" t="s">
        <v>97</v>
      </c>
      <c r="E200" t="str">
        <f t="shared" si="10"/>
        <v>A</v>
      </c>
      <c r="F200" t="s">
        <v>191</v>
      </c>
      <c r="G200" t="str">
        <f t="shared" si="11"/>
        <v>ESSFxv2.CC.BigCreek.A</v>
      </c>
      <c r="H200">
        <v>1106</v>
      </c>
      <c r="I200">
        <v>9.6</v>
      </c>
      <c r="J200">
        <v>9.6</v>
      </c>
      <c r="K200" t="str">
        <f>IF(ISERROR(MATCH(B200,LUs!A:A,0)),"n","y")</f>
        <v>n</v>
      </c>
    </row>
    <row r="201" spans="1:11">
      <c r="A201" t="str">
        <f t="shared" si="9"/>
        <v>BigCreekESSFxv2CCBLK_C</v>
      </c>
      <c r="B201" t="s">
        <v>108</v>
      </c>
      <c r="C201" t="s">
        <v>91</v>
      </c>
      <c r="D201" t="s">
        <v>97</v>
      </c>
      <c r="E201" t="str">
        <f t="shared" si="10"/>
        <v>C</v>
      </c>
      <c r="F201" t="s">
        <v>193</v>
      </c>
      <c r="G201" t="str">
        <f t="shared" si="11"/>
        <v>ESSFxv2.CC.BigCreek.C</v>
      </c>
      <c r="H201">
        <v>317</v>
      </c>
      <c r="I201">
        <v>9.8000000000000007</v>
      </c>
      <c r="J201">
        <v>9.8000000000000007</v>
      </c>
      <c r="K201" t="str">
        <f>IF(ISERROR(MATCH(B201,LUs!A:A,0)),"n","y")</f>
        <v>n</v>
      </c>
    </row>
    <row r="202" spans="1:11">
      <c r="A202" t="str">
        <f t="shared" si="9"/>
        <v>BigCreekIDFdk4CCBLK_B</v>
      </c>
      <c r="B202" t="s">
        <v>108</v>
      </c>
      <c r="C202" t="s">
        <v>17</v>
      </c>
      <c r="D202" t="s">
        <v>97</v>
      </c>
      <c r="E202" t="str">
        <f t="shared" si="10"/>
        <v>B</v>
      </c>
      <c r="F202" t="s">
        <v>192</v>
      </c>
      <c r="G202" t="str">
        <f t="shared" si="11"/>
        <v>IDFdk4.CC.BigCreek.B</v>
      </c>
      <c r="H202">
        <v>4036</v>
      </c>
      <c r="I202">
        <v>10.8</v>
      </c>
      <c r="J202">
        <v>12.1</v>
      </c>
      <c r="K202" t="str">
        <f>IF(ISERROR(MATCH(B202,LUs!A:A,0)),"n","y")</f>
        <v>n</v>
      </c>
    </row>
    <row r="203" spans="1:11">
      <c r="A203" t="str">
        <f t="shared" si="9"/>
        <v>BigCreekIDFdk4CCBLK_C</v>
      </c>
      <c r="B203" t="s">
        <v>108</v>
      </c>
      <c r="C203" t="s">
        <v>17</v>
      </c>
      <c r="D203" t="s">
        <v>97</v>
      </c>
      <c r="E203" t="str">
        <f t="shared" si="10"/>
        <v>C</v>
      </c>
      <c r="F203" t="s">
        <v>193</v>
      </c>
      <c r="G203" t="str">
        <f t="shared" si="11"/>
        <v>IDFdk4.CC.BigCreek.C</v>
      </c>
      <c r="H203">
        <v>1426</v>
      </c>
      <c r="I203">
        <v>9.6999999999999993</v>
      </c>
      <c r="J203">
        <v>12.3</v>
      </c>
      <c r="K203" t="str">
        <f>IF(ISERROR(MATCH(B203,LUs!A:A,0)),"n","y")</f>
        <v>n</v>
      </c>
    </row>
    <row r="204" spans="1:11">
      <c r="A204" t="str">
        <f t="shared" si="9"/>
        <v>BigCreekIDFdk4CCBLK_D</v>
      </c>
      <c r="B204" t="s">
        <v>108</v>
      </c>
      <c r="C204" t="s">
        <v>17</v>
      </c>
      <c r="D204" t="s">
        <v>97</v>
      </c>
      <c r="E204" t="str">
        <f t="shared" si="10"/>
        <v>D</v>
      </c>
      <c r="F204" t="s">
        <v>194</v>
      </c>
      <c r="G204" t="str">
        <f t="shared" si="11"/>
        <v>IDFdk4.CC.BigCreek.D</v>
      </c>
      <c r="H204">
        <v>3902</v>
      </c>
      <c r="I204">
        <v>10.4</v>
      </c>
      <c r="J204">
        <v>12.3</v>
      </c>
      <c r="K204" t="str">
        <f>IF(ISERROR(MATCH(B204,LUs!A:A,0)),"n","y")</f>
        <v>n</v>
      </c>
    </row>
    <row r="205" spans="1:11">
      <c r="A205" t="str">
        <f t="shared" si="9"/>
        <v>BigCreekIDFdk4SelBLK_B</v>
      </c>
      <c r="B205" t="s">
        <v>108</v>
      </c>
      <c r="C205" t="s">
        <v>17</v>
      </c>
      <c r="D205" t="s">
        <v>98</v>
      </c>
      <c r="E205" t="str">
        <f t="shared" si="10"/>
        <v>B</v>
      </c>
      <c r="F205" t="s">
        <v>192</v>
      </c>
      <c r="G205" t="str">
        <f t="shared" si="11"/>
        <v>IDFdk4.Sel.BigCreek.B</v>
      </c>
      <c r="H205">
        <v>175</v>
      </c>
      <c r="I205">
        <v>11.6</v>
      </c>
      <c r="J205">
        <v>15</v>
      </c>
      <c r="K205" t="str">
        <f>IF(ISERROR(MATCH(B205,LUs!A:A,0)),"n","y")</f>
        <v>n</v>
      </c>
    </row>
    <row r="206" spans="1:11">
      <c r="A206" t="str">
        <f t="shared" si="9"/>
        <v>BigCreekIDFdk4SelBLK_D</v>
      </c>
      <c r="B206" t="s">
        <v>108</v>
      </c>
      <c r="C206" t="s">
        <v>17</v>
      </c>
      <c r="D206" t="s">
        <v>98</v>
      </c>
      <c r="E206" t="str">
        <f t="shared" si="10"/>
        <v>D</v>
      </c>
      <c r="F206" t="s">
        <v>194</v>
      </c>
      <c r="G206" t="str">
        <f t="shared" si="11"/>
        <v>IDFdk4.Sel.BigCreek.D</v>
      </c>
      <c r="H206">
        <v>1283</v>
      </c>
      <c r="I206">
        <v>11.5</v>
      </c>
      <c r="J206">
        <v>15</v>
      </c>
      <c r="K206" t="str">
        <f>IF(ISERROR(MATCH(B206,LUs!A:A,0)),"n","y")</f>
        <v>n</v>
      </c>
    </row>
    <row r="207" spans="1:11">
      <c r="A207" t="str">
        <f t="shared" si="9"/>
        <v>BigCreekIDFxmCCBLK_D</v>
      </c>
      <c r="B207" t="s">
        <v>108</v>
      </c>
      <c r="C207" t="s">
        <v>19</v>
      </c>
      <c r="D207" t="s">
        <v>97</v>
      </c>
      <c r="E207" t="str">
        <f t="shared" si="10"/>
        <v>D</v>
      </c>
      <c r="F207" t="s">
        <v>194</v>
      </c>
      <c r="G207" t="str">
        <f t="shared" si="11"/>
        <v>IDFxm.CC.BigCreek.D</v>
      </c>
      <c r="H207">
        <v>361</v>
      </c>
      <c r="I207">
        <v>10.6</v>
      </c>
      <c r="J207">
        <v>15.6</v>
      </c>
      <c r="K207" t="str">
        <f>IF(ISERROR(MATCH(B207,LUs!A:A,0)),"n","y")</f>
        <v>n</v>
      </c>
    </row>
    <row r="208" spans="1:11">
      <c r="A208" t="str">
        <f t="shared" si="9"/>
        <v>BigCreekIDFxmSelBLK_D</v>
      </c>
      <c r="B208" t="s">
        <v>108</v>
      </c>
      <c r="C208" t="s">
        <v>19</v>
      </c>
      <c r="D208" t="s">
        <v>98</v>
      </c>
      <c r="E208" t="str">
        <f t="shared" si="10"/>
        <v>D</v>
      </c>
      <c r="F208" t="s">
        <v>194</v>
      </c>
      <c r="G208" t="str">
        <f t="shared" si="11"/>
        <v>IDFxm.Sel.BigCreek.D</v>
      </c>
      <c r="H208">
        <v>571</v>
      </c>
      <c r="I208">
        <v>11.6</v>
      </c>
      <c r="J208">
        <v>14.9</v>
      </c>
      <c r="K208" t="str">
        <f>IF(ISERROR(MATCH(B208,LUs!A:A,0)),"n","y")</f>
        <v>n</v>
      </c>
    </row>
    <row r="209" spans="1:11">
      <c r="A209" t="str">
        <f t="shared" si="9"/>
        <v>BigCreekMSxvCCBLK_A</v>
      </c>
      <c r="B209" t="s">
        <v>108</v>
      </c>
      <c r="C209" t="s">
        <v>23</v>
      </c>
      <c r="D209" t="s">
        <v>97</v>
      </c>
      <c r="E209" t="str">
        <f t="shared" si="10"/>
        <v>A</v>
      </c>
      <c r="F209" t="s">
        <v>191</v>
      </c>
      <c r="G209" t="str">
        <f t="shared" si="11"/>
        <v>MSxv.CC.BigCreek.A</v>
      </c>
      <c r="H209">
        <v>2744</v>
      </c>
      <c r="I209">
        <v>10</v>
      </c>
      <c r="J209">
        <v>17</v>
      </c>
      <c r="K209" t="str">
        <f>IF(ISERROR(MATCH(B209,LUs!A:A,0)),"n","y")</f>
        <v>n</v>
      </c>
    </row>
    <row r="210" spans="1:11">
      <c r="A210" t="str">
        <f t="shared" si="9"/>
        <v>BigCreekMSxvCCBLK_C</v>
      </c>
      <c r="B210" t="s">
        <v>108</v>
      </c>
      <c r="C210" t="s">
        <v>23</v>
      </c>
      <c r="D210" t="s">
        <v>97</v>
      </c>
      <c r="E210" t="str">
        <f t="shared" si="10"/>
        <v>C</v>
      </c>
      <c r="F210" t="s">
        <v>193</v>
      </c>
      <c r="G210" t="str">
        <f t="shared" si="11"/>
        <v>MSxv.CC.BigCreek.C</v>
      </c>
      <c r="H210">
        <v>2195</v>
      </c>
      <c r="I210">
        <v>9.8000000000000007</v>
      </c>
      <c r="J210">
        <v>17.3</v>
      </c>
      <c r="K210" t="str">
        <f>IF(ISERROR(MATCH(B210,LUs!A:A,0)),"n","y")</f>
        <v>n</v>
      </c>
    </row>
    <row r="211" spans="1:11">
      <c r="A211" t="str">
        <f t="shared" si="9"/>
        <v>BigCreekSBPSxcCCBLK_A</v>
      </c>
      <c r="B211" t="s">
        <v>108</v>
      </c>
      <c r="C211" t="s">
        <v>27</v>
      </c>
      <c r="D211" t="s">
        <v>97</v>
      </c>
      <c r="E211" t="str">
        <f t="shared" si="10"/>
        <v>A</v>
      </c>
      <c r="F211" t="s">
        <v>191</v>
      </c>
      <c r="G211" t="str">
        <f t="shared" si="11"/>
        <v>SBPSxc.CC.BigCreek.A</v>
      </c>
      <c r="H211">
        <v>9325</v>
      </c>
      <c r="I211">
        <v>10.6</v>
      </c>
      <c r="J211">
        <v>13.7</v>
      </c>
      <c r="K211" t="str">
        <f>IF(ISERROR(MATCH(B211,LUs!A:A,0)),"n","y")</f>
        <v>n</v>
      </c>
    </row>
    <row r="212" spans="1:11">
      <c r="A212" t="str">
        <f t="shared" si="9"/>
        <v>BigCreekSBPSxcCCBLK_B</v>
      </c>
      <c r="B212" t="s">
        <v>108</v>
      </c>
      <c r="C212" t="s">
        <v>27</v>
      </c>
      <c r="D212" t="s">
        <v>97</v>
      </c>
      <c r="E212" t="str">
        <f t="shared" si="10"/>
        <v>B</v>
      </c>
      <c r="F212" t="s">
        <v>192</v>
      </c>
      <c r="G212" t="str">
        <f t="shared" si="11"/>
        <v>SBPSxc.CC.BigCreek.B</v>
      </c>
      <c r="H212">
        <v>2771</v>
      </c>
      <c r="I212">
        <v>10.1</v>
      </c>
      <c r="J212">
        <v>13.8</v>
      </c>
      <c r="K212" t="str">
        <f>IF(ISERROR(MATCH(B212,LUs!A:A,0)),"n","y")</f>
        <v>n</v>
      </c>
    </row>
    <row r="213" spans="1:11">
      <c r="A213" t="str">
        <f t="shared" si="9"/>
        <v>BigCreekSBPSxcCCBLK_C</v>
      </c>
      <c r="B213" t="s">
        <v>108</v>
      </c>
      <c r="C213" t="s">
        <v>27</v>
      </c>
      <c r="D213" t="s">
        <v>97</v>
      </c>
      <c r="E213" t="str">
        <f t="shared" si="10"/>
        <v>C</v>
      </c>
      <c r="F213" t="s">
        <v>193</v>
      </c>
      <c r="G213" t="str">
        <f t="shared" si="11"/>
        <v>SBPSxc.CC.BigCreek.C</v>
      </c>
      <c r="H213">
        <v>2808</v>
      </c>
      <c r="I213">
        <v>11.7</v>
      </c>
      <c r="J213">
        <v>13.4</v>
      </c>
      <c r="K213" t="str">
        <f>IF(ISERROR(MATCH(B213,LUs!A:A,0)),"n","y")</f>
        <v>n</v>
      </c>
    </row>
    <row r="214" spans="1:11">
      <c r="A214" t="str">
        <f t="shared" si="9"/>
        <v>BigCreekZRepressedPineCCBLK_A</v>
      </c>
      <c r="B214" t="s">
        <v>108</v>
      </c>
      <c r="C214" t="s">
        <v>90</v>
      </c>
      <c r="D214" t="s">
        <v>97</v>
      </c>
      <c r="E214" t="str">
        <f t="shared" si="10"/>
        <v>A</v>
      </c>
      <c r="F214" t="s">
        <v>191</v>
      </c>
      <c r="G214" t="str">
        <f t="shared" si="11"/>
        <v>ZRepressedPine.CC.BigCreek.A</v>
      </c>
      <c r="H214">
        <v>810</v>
      </c>
      <c r="I214">
        <v>5.2</v>
      </c>
      <c r="J214">
        <v>14.2</v>
      </c>
      <c r="K214" t="str">
        <f>IF(ISERROR(MATCH(B214,LUs!A:A,0)),"n","y")</f>
        <v>n</v>
      </c>
    </row>
    <row r="215" spans="1:11">
      <c r="A215" t="str">
        <f t="shared" si="9"/>
        <v>BigCreekZRepressedPineCCBLK_B</v>
      </c>
      <c r="B215" t="s">
        <v>108</v>
      </c>
      <c r="C215" t="s">
        <v>90</v>
      </c>
      <c r="D215" t="s">
        <v>97</v>
      </c>
      <c r="E215" t="str">
        <f t="shared" si="10"/>
        <v>B</v>
      </c>
      <c r="F215" t="s">
        <v>192</v>
      </c>
      <c r="G215" t="str">
        <f t="shared" si="11"/>
        <v>ZRepressedPine.CC.BigCreek.B</v>
      </c>
      <c r="H215">
        <v>371</v>
      </c>
      <c r="I215">
        <v>6.2</v>
      </c>
      <c r="J215">
        <v>12.4</v>
      </c>
      <c r="K215" t="str">
        <f>IF(ISERROR(MATCH(B215,LUs!A:A,0)),"n","y")</f>
        <v>n</v>
      </c>
    </row>
    <row r="216" spans="1:11">
      <c r="A216" t="str">
        <f t="shared" si="9"/>
        <v>BigCreekZRepressedPineCCBLK_C</v>
      </c>
      <c r="B216" t="s">
        <v>108</v>
      </c>
      <c r="C216" t="s">
        <v>90</v>
      </c>
      <c r="D216" t="s">
        <v>97</v>
      </c>
      <c r="E216" t="str">
        <f t="shared" si="10"/>
        <v>C</v>
      </c>
      <c r="F216" t="s">
        <v>193</v>
      </c>
      <c r="G216" t="str">
        <f t="shared" si="11"/>
        <v>ZRepressedPine.CC.BigCreek.C</v>
      </c>
      <c r="H216">
        <v>948</v>
      </c>
      <c r="I216">
        <v>5.7</v>
      </c>
      <c r="J216">
        <v>13.8</v>
      </c>
      <c r="K216" t="str">
        <f>IF(ISERROR(MATCH(B216,LUs!A:A,0)),"n","y")</f>
        <v>n</v>
      </c>
    </row>
    <row r="217" spans="1:11">
      <c r="A217" t="str">
        <f t="shared" si="9"/>
        <v>BigCreekZRepressedPineCCBLK_D</v>
      </c>
      <c r="B217" t="s">
        <v>108</v>
      </c>
      <c r="C217" t="s">
        <v>90</v>
      </c>
      <c r="D217" t="s">
        <v>97</v>
      </c>
      <c r="E217" t="str">
        <f t="shared" si="10"/>
        <v>D</v>
      </c>
      <c r="F217" t="s">
        <v>194</v>
      </c>
      <c r="G217" t="str">
        <f t="shared" si="11"/>
        <v>ZRepressedPine.CC.BigCreek.D</v>
      </c>
      <c r="H217">
        <v>124</v>
      </c>
      <c r="I217">
        <v>5.2</v>
      </c>
      <c r="J217">
        <v>12.1</v>
      </c>
      <c r="K217" t="str">
        <f>IF(ISERROR(MATCH(B217,LUs!A:A,0)),"n","y")</f>
        <v>n</v>
      </c>
    </row>
    <row r="218" spans="1:11">
      <c r="A218" t="str">
        <f t="shared" si="9"/>
        <v>BigLakeSBSdw1CCBLK_B</v>
      </c>
      <c r="B218" t="s">
        <v>109</v>
      </c>
      <c r="C218" t="s">
        <v>28</v>
      </c>
      <c r="D218" t="s">
        <v>97</v>
      </c>
      <c r="E218" t="str">
        <f t="shared" si="10"/>
        <v>B</v>
      </c>
      <c r="F218" t="s">
        <v>192</v>
      </c>
      <c r="G218" t="str">
        <f t="shared" si="11"/>
        <v>SBSdw1.CC.BigLake.B</v>
      </c>
      <c r="H218">
        <v>809</v>
      </c>
      <c r="I218">
        <v>16.399999999999999</v>
      </c>
      <c r="J218">
        <v>21.1</v>
      </c>
      <c r="K218" t="str">
        <f>IF(ISERROR(MATCH(B218,LUs!A:A,0)),"n","y")</f>
        <v>n</v>
      </c>
    </row>
    <row r="219" spans="1:11">
      <c r="A219" t="str">
        <f t="shared" si="9"/>
        <v>BigLakeSBSdw1CCBLK_C</v>
      </c>
      <c r="B219" t="s">
        <v>109</v>
      </c>
      <c r="C219" t="s">
        <v>28</v>
      </c>
      <c r="D219" t="s">
        <v>97</v>
      </c>
      <c r="E219" t="str">
        <f t="shared" si="10"/>
        <v>C</v>
      </c>
      <c r="F219" t="s">
        <v>193</v>
      </c>
      <c r="G219" t="str">
        <f t="shared" si="11"/>
        <v>SBSdw1.CC.BigLake.C</v>
      </c>
      <c r="H219">
        <v>1604</v>
      </c>
      <c r="I219">
        <v>16.7</v>
      </c>
      <c r="J219">
        <v>21.1</v>
      </c>
      <c r="K219" t="str">
        <f>IF(ISERROR(MATCH(B219,LUs!A:A,0)),"n","y")</f>
        <v>n</v>
      </c>
    </row>
    <row r="220" spans="1:11">
      <c r="A220" t="str">
        <f t="shared" si="9"/>
        <v>BigLakeSBSdw1CCBLK_D</v>
      </c>
      <c r="B220" t="s">
        <v>109</v>
      </c>
      <c r="C220" t="s">
        <v>28</v>
      </c>
      <c r="D220" t="s">
        <v>97</v>
      </c>
      <c r="E220" t="str">
        <f t="shared" si="10"/>
        <v>D</v>
      </c>
      <c r="F220" t="s">
        <v>194</v>
      </c>
      <c r="G220" t="str">
        <f t="shared" si="11"/>
        <v>SBSdw1.CC.BigLake.D</v>
      </c>
      <c r="H220">
        <v>1110</v>
      </c>
      <c r="I220">
        <v>18.7</v>
      </c>
      <c r="J220">
        <v>21</v>
      </c>
      <c r="K220" t="str">
        <f>IF(ISERROR(MATCH(B220,LUs!A:A,0)),"n","y")</f>
        <v>n</v>
      </c>
    </row>
    <row r="221" spans="1:11">
      <c r="A221" t="str">
        <f t="shared" si="9"/>
        <v>BigLakeSBSdw1CCBLK_E</v>
      </c>
      <c r="B221" t="s">
        <v>109</v>
      </c>
      <c r="C221" t="s">
        <v>28</v>
      </c>
      <c r="D221" t="s">
        <v>97</v>
      </c>
      <c r="E221" t="str">
        <f t="shared" si="10"/>
        <v>E</v>
      </c>
      <c r="F221" t="s">
        <v>195</v>
      </c>
      <c r="G221" t="str">
        <f t="shared" si="11"/>
        <v>SBSdw1.CC.BigLake.E</v>
      </c>
      <c r="H221">
        <v>1501</v>
      </c>
      <c r="I221">
        <v>16.899999999999999</v>
      </c>
      <c r="J221">
        <v>21.1</v>
      </c>
      <c r="K221" t="str">
        <f>IF(ISERROR(MATCH(B221,LUs!A:A,0)),"n","y")</f>
        <v>n</v>
      </c>
    </row>
    <row r="222" spans="1:11">
      <c r="A222" t="str">
        <f t="shared" si="9"/>
        <v>BigLakeSBSdw1CCBLK_F</v>
      </c>
      <c r="B222" t="s">
        <v>109</v>
      </c>
      <c r="C222" t="s">
        <v>28</v>
      </c>
      <c r="D222" t="s">
        <v>97</v>
      </c>
      <c r="E222" t="str">
        <f t="shared" si="10"/>
        <v>F</v>
      </c>
      <c r="F222" t="s">
        <v>196</v>
      </c>
      <c r="G222" t="str">
        <f t="shared" si="11"/>
        <v>SBSdw1.CC.BigLake.F</v>
      </c>
      <c r="H222">
        <v>2510</v>
      </c>
      <c r="I222">
        <v>17.5</v>
      </c>
      <c r="J222">
        <v>21.1</v>
      </c>
      <c r="K222" t="str">
        <f>IF(ISERROR(MATCH(B222,LUs!A:A,0)),"n","y")</f>
        <v>n</v>
      </c>
    </row>
    <row r="223" spans="1:11">
      <c r="A223" t="str">
        <f t="shared" si="9"/>
        <v>BigLakeSBSdw1CCBLK_G</v>
      </c>
      <c r="B223" t="s">
        <v>109</v>
      </c>
      <c r="C223" t="s">
        <v>28</v>
      </c>
      <c r="D223" t="s">
        <v>97</v>
      </c>
      <c r="E223" t="str">
        <f t="shared" si="10"/>
        <v>G</v>
      </c>
      <c r="F223" t="s">
        <v>197</v>
      </c>
      <c r="G223" t="str">
        <f t="shared" si="11"/>
        <v>SBSdw1.CC.BigLake.G</v>
      </c>
      <c r="H223">
        <v>5215</v>
      </c>
      <c r="I223">
        <v>18.600000000000001</v>
      </c>
      <c r="J223">
        <v>21.3</v>
      </c>
      <c r="K223" t="str">
        <f>IF(ISERROR(MATCH(B223,LUs!A:A,0)),"n","y")</f>
        <v>n</v>
      </c>
    </row>
    <row r="224" spans="1:11">
      <c r="A224" t="str">
        <f t="shared" si="9"/>
        <v>BigLakeSBSdw1SelBLK_B</v>
      </c>
      <c r="B224" t="s">
        <v>109</v>
      </c>
      <c r="C224" t="s">
        <v>28</v>
      </c>
      <c r="D224" t="s">
        <v>98</v>
      </c>
      <c r="E224" t="str">
        <f t="shared" si="10"/>
        <v>B</v>
      </c>
      <c r="F224" t="s">
        <v>192</v>
      </c>
      <c r="G224" t="str">
        <f t="shared" si="11"/>
        <v>SBSdw1.Sel.BigLake.B</v>
      </c>
      <c r="H224">
        <v>1045</v>
      </c>
      <c r="I224">
        <v>15.6</v>
      </c>
      <c r="J224">
        <v>20.399999999999999</v>
      </c>
      <c r="K224" t="str">
        <f>IF(ISERROR(MATCH(B224,LUs!A:A,0)),"n","y")</f>
        <v>n</v>
      </c>
    </row>
    <row r="225" spans="1:11">
      <c r="A225" t="str">
        <f t="shared" si="9"/>
        <v>BigLakeSBSdw1SelBLK_C</v>
      </c>
      <c r="B225" t="s">
        <v>109</v>
      </c>
      <c r="C225" t="s">
        <v>28</v>
      </c>
      <c r="D225" t="s">
        <v>98</v>
      </c>
      <c r="E225" t="str">
        <f t="shared" si="10"/>
        <v>C</v>
      </c>
      <c r="F225" t="s">
        <v>193</v>
      </c>
      <c r="G225" t="str">
        <f t="shared" si="11"/>
        <v>SBSdw1.Sel.BigLake.C</v>
      </c>
      <c r="H225">
        <v>688</v>
      </c>
      <c r="I225">
        <v>16.2</v>
      </c>
      <c r="J225">
        <v>20.5</v>
      </c>
      <c r="K225" t="str">
        <f>IF(ISERROR(MATCH(B225,LUs!A:A,0)),"n","y")</f>
        <v>n</v>
      </c>
    </row>
    <row r="226" spans="1:11">
      <c r="A226" t="str">
        <f t="shared" si="9"/>
        <v>BigLakeSBSdw1SelBLK_D</v>
      </c>
      <c r="B226" t="s">
        <v>109</v>
      </c>
      <c r="C226" t="s">
        <v>28</v>
      </c>
      <c r="D226" t="s">
        <v>98</v>
      </c>
      <c r="E226" t="str">
        <f t="shared" si="10"/>
        <v>D</v>
      </c>
      <c r="F226" t="s">
        <v>194</v>
      </c>
      <c r="G226" t="str">
        <f t="shared" si="11"/>
        <v>SBSdw1.Sel.BigLake.D</v>
      </c>
      <c r="H226">
        <v>1470</v>
      </c>
      <c r="I226">
        <v>18.600000000000001</v>
      </c>
      <c r="J226">
        <v>20.399999999999999</v>
      </c>
      <c r="K226" t="str">
        <f>IF(ISERROR(MATCH(B226,LUs!A:A,0)),"n","y")</f>
        <v>n</v>
      </c>
    </row>
    <row r="227" spans="1:11">
      <c r="A227" t="str">
        <f t="shared" si="9"/>
        <v>BigLakeSBSdw1SelBLK_E</v>
      </c>
      <c r="B227" t="s">
        <v>109</v>
      </c>
      <c r="C227" t="s">
        <v>28</v>
      </c>
      <c r="D227" t="s">
        <v>98</v>
      </c>
      <c r="E227" t="str">
        <f t="shared" si="10"/>
        <v>E</v>
      </c>
      <c r="F227" t="s">
        <v>195</v>
      </c>
      <c r="G227" t="str">
        <f t="shared" si="11"/>
        <v>SBSdw1.Sel.BigLake.E</v>
      </c>
      <c r="H227">
        <v>686</v>
      </c>
      <c r="I227">
        <v>17.3</v>
      </c>
      <c r="J227">
        <v>20.5</v>
      </c>
      <c r="K227" t="str">
        <f>IF(ISERROR(MATCH(B227,LUs!A:A,0)),"n","y")</f>
        <v>n</v>
      </c>
    </row>
    <row r="228" spans="1:11">
      <c r="A228" t="str">
        <f t="shared" si="9"/>
        <v>BigLakeSBSdw1SelBLK_F</v>
      </c>
      <c r="B228" t="s">
        <v>109</v>
      </c>
      <c r="C228" t="s">
        <v>28</v>
      </c>
      <c r="D228" t="s">
        <v>98</v>
      </c>
      <c r="E228" t="str">
        <f t="shared" si="10"/>
        <v>F</v>
      </c>
      <c r="F228" t="s">
        <v>196</v>
      </c>
      <c r="G228" t="str">
        <f t="shared" si="11"/>
        <v>SBSdw1.Sel.BigLake.F</v>
      </c>
      <c r="H228">
        <v>2180</v>
      </c>
      <c r="I228">
        <v>19.100000000000001</v>
      </c>
      <c r="J228">
        <v>20.6</v>
      </c>
      <c r="K228" t="str">
        <f>IF(ISERROR(MATCH(B228,LUs!A:A,0)),"n","y")</f>
        <v>n</v>
      </c>
    </row>
    <row r="229" spans="1:11">
      <c r="A229" t="str">
        <f t="shared" si="9"/>
        <v>BigLakeSBSdw1SelBLK_G</v>
      </c>
      <c r="B229" t="s">
        <v>109</v>
      </c>
      <c r="C229" t="s">
        <v>28</v>
      </c>
      <c r="D229" t="s">
        <v>98</v>
      </c>
      <c r="E229" t="str">
        <f t="shared" si="10"/>
        <v>G</v>
      </c>
      <c r="F229" t="s">
        <v>197</v>
      </c>
      <c r="G229" t="str">
        <f t="shared" si="11"/>
        <v>SBSdw1.Sel.BigLake.G</v>
      </c>
      <c r="H229">
        <v>4583</v>
      </c>
      <c r="I229">
        <v>19.100000000000001</v>
      </c>
      <c r="J229">
        <v>20.7</v>
      </c>
      <c r="K229" t="str">
        <f>IF(ISERROR(MATCH(B229,LUs!A:A,0)),"n","y")</f>
        <v>n</v>
      </c>
    </row>
    <row r="230" spans="1:11">
      <c r="A230" t="str">
        <f t="shared" si="9"/>
        <v>BigLakeSBSdw2CCBLK_A</v>
      </c>
      <c r="B230" t="s">
        <v>109</v>
      </c>
      <c r="C230" t="s">
        <v>29</v>
      </c>
      <c r="D230" t="s">
        <v>97</v>
      </c>
      <c r="E230" t="str">
        <f t="shared" si="10"/>
        <v>A</v>
      </c>
      <c r="F230" t="s">
        <v>191</v>
      </c>
      <c r="G230" t="str">
        <f t="shared" si="11"/>
        <v>SBSdw2.CC.BigLake.A</v>
      </c>
      <c r="H230">
        <v>1715</v>
      </c>
      <c r="I230">
        <v>15.9</v>
      </c>
      <c r="J230">
        <v>12.2</v>
      </c>
      <c r="K230" t="str">
        <f>IF(ISERROR(MATCH(B230,LUs!A:A,0)),"n","y")</f>
        <v>n</v>
      </c>
    </row>
    <row r="231" spans="1:11">
      <c r="A231" t="str">
        <f t="shared" si="9"/>
        <v>BigLakeSBSdw2CCBLK_B</v>
      </c>
      <c r="B231" t="s">
        <v>109</v>
      </c>
      <c r="C231" t="s">
        <v>29</v>
      </c>
      <c r="D231" t="s">
        <v>97</v>
      </c>
      <c r="E231" t="str">
        <f t="shared" si="10"/>
        <v>B</v>
      </c>
      <c r="F231" t="s">
        <v>192</v>
      </c>
      <c r="G231" t="str">
        <f t="shared" si="11"/>
        <v>SBSdw2.CC.BigLake.B</v>
      </c>
      <c r="H231">
        <v>106</v>
      </c>
      <c r="I231">
        <v>15.1</v>
      </c>
      <c r="J231">
        <v>11.4</v>
      </c>
      <c r="K231" t="str">
        <f>IF(ISERROR(MATCH(B231,LUs!A:A,0)),"n","y")</f>
        <v>n</v>
      </c>
    </row>
    <row r="232" spans="1:11">
      <c r="A232" t="str">
        <f t="shared" si="9"/>
        <v>BigLakeSBSdw2CCBLK_C</v>
      </c>
      <c r="B232" t="s">
        <v>109</v>
      </c>
      <c r="C232" t="s">
        <v>29</v>
      </c>
      <c r="D232" t="s">
        <v>97</v>
      </c>
      <c r="E232" t="str">
        <f t="shared" si="10"/>
        <v>C</v>
      </c>
      <c r="F232" t="s">
        <v>193</v>
      </c>
      <c r="G232" t="str">
        <f t="shared" si="11"/>
        <v>SBSdw2.CC.BigLake.C</v>
      </c>
      <c r="H232">
        <v>1478</v>
      </c>
      <c r="I232">
        <v>16.3</v>
      </c>
      <c r="J232">
        <v>11.5</v>
      </c>
      <c r="K232" t="str">
        <f>IF(ISERROR(MATCH(B232,LUs!A:A,0)),"n","y")</f>
        <v>n</v>
      </c>
    </row>
    <row r="233" spans="1:11">
      <c r="A233" t="str">
        <f t="shared" si="9"/>
        <v>BigLakeSBSdw2CCBLK_D</v>
      </c>
      <c r="B233" t="s">
        <v>109</v>
      </c>
      <c r="C233" t="s">
        <v>29</v>
      </c>
      <c r="D233" t="s">
        <v>97</v>
      </c>
      <c r="E233" t="str">
        <f t="shared" si="10"/>
        <v>D</v>
      </c>
      <c r="F233" t="s">
        <v>194</v>
      </c>
      <c r="G233" t="str">
        <f t="shared" si="11"/>
        <v>SBSdw2.CC.BigLake.D</v>
      </c>
      <c r="H233">
        <v>231</v>
      </c>
      <c r="I233">
        <v>18.100000000000001</v>
      </c>
      <c r="J233">
        <v>12.4</v>
      </c>
      <c r="K233" t="str">
        <f>IF(ISERROR(MATCH(B233,LUs!A:A,0)),"n","y")</f>
        <v>n</v>
      </c>
    </row>
    <row r="234" spans="1:11">
      <c r="A234" t="str">
        <f t="shared" si="9"/>
        <v>BigLakeSBSdw2CCBLK_E</v>
      </c>
      <c r="B234" t="s">
        <v>109</v>
      </c>
      <c r="C234" t="s">
        <v>29</v>
      </c>
      <c r="D234" t="s">
        <v>97</v>
      </c>
      <c r="E234" t="str">
        <f t="shared" si="10"/>
        <v>E</v>
      </c>
      <c r="F234" t="s">
        <v>195</v>
      </c>
      <c r="G234" t="str">
        <f t="shared" si="11"/>
        <v>SBSdw2.CC.BigLake.E</v>
      </c>
      <c r="H234">
        <v>788</v>
      </c>
      <c r="I234">
        <v>16.3</v>
      </c>
      <c r="J234">
        <v>13.6</v>
      </c>
      <c r="K234" t="str">
        <f>IF(ISERROR(MATCH(B234,LUs!A:A,0)),"n","y")</f>
        <v>n</v>
      </c>
    </row>
    <row r="235" spans="1:11">
      <c r="A235" t="str">
        <f t="shared" si="9"/>
        <v>BigLakeSBSdw2CCBLK_F</v>
      </c>
      <c r="B235" t="s">
        <v>109</v>
      </c>
      <c r="C235" t="s">
        <v>29</v>
      </c>
      <c r="D235" t="s">
        <v>97</v>
      </c>
      <c r="E235" t="str">
        <f t="shared" si="10"/>
        <v>F</v>
      </c>
      <c r="F235" t="s">
        <v>196</v>
      </c>
      <c r="G235" t="str">
        <f t="shared" si="11"/>
        <v>SBSdw2.CC.BigLake.F</v>
      </c>
      <c r="H235">
        <v>2655</v>
      </c>
      <c r="I235">
        <v>14.7</v>
      </c>
      <c r="J235">
        <v>12</v>
      </c>
      <c r="K235" t="str">
        <f>IF(ISERROR(MATCH(B235,LUs!A:A,0)),"n","y")</f>
        <v>n</v>
      </c>
    </row>
    <row r="236" spans="1:11">
      <c r="A236" t="str">
        <f t="shared" si="9"/>
        <v>BigLakeSBSdw2SelBLK_A</v>
      </c>
      <c r="B236" t="s">
        <v>109</v>
      </c>
      <c r="C236" t="s">
        <v>29</v>
      </c>
      <c r="D236" t="s">
        <v>98</v>
      </c>
      <c r="E236" t="str">
        <f t="shared" si="10"/>
        <v>A</v>
      </c>
      <c r="F236" t="s">
        <v>191</v>
      </c>
      <c r="G236" t="str">
        <f t="shared" si="11"/>
        <v>SBSdw2.Sel.BigLake.A</v>
      </c>
      <c r="H236">
        <v>1252</v>
      </c>
      <c r="I236">
        <v>15.7</v>
      </c>
      <c r="J236">
        <v>17.899999999999999</v>
      </c>
      <c r="K236" t="str">
        <f>IF(ISERROR(MATCH(B236,LUs!A:A,0)),"n","y")</f>
        <v>n</v>
      </c>
    </row>
    <row r="237" spans="1:11">
      <c r="A237" t="str">
        <f t="shared" si="9"/>
        <v>BigLakeSBSdw2SelBLK_C</v>
      </c>
      <c r="B237" t="s">
        <v>109</v>
      </c>
      <c r="C237" t="s">
        <v>29</v>
      </c>
      <c r="D237" t="s">
        <v>98</v>
      </c>
      <c r="E237" t="str">
        <f t="shared" si="10"/>
        <v>C</v>
      </c>
      <c r="F237" t="s">
        <v>193</v>
      </c>
      <c r="G237" t="str">
        <f t="shared" si="11"/>
        <v>SBSdw2.Sel.BigLake.C</v>
      </c>
      <c r="H237">
        <v>650</v>
      </c>
      <c r="I237">
        <v>16</v>
      </c>
      <c r="J237">
        <v>17.899999999999999</v>
      </c>
      <c r="K237" t="str">
        <f>IF(ISERROR(MATCH(B237,LUs!A:A,0)),"n","y")</f>
        <v>n</v>
      </c>
    </row>
    <row r="238" spans="1:11">
      <c r="A238" t="str">
        <f t="shared" si="9"/>
        <v>BigLakeSBSdw2SelBLK_F</v>
      </c>
      <c r="B238" t="s">
        <v>109</v>
      </c>
      <c r="C238" t="s">
        <v>29</v>
      </c>
      <c r="D238" t="s">
        <v>98</v>
      </c>
      <c r="E238" t="str">
        <f t="shared" si="10"/>
        <v>F</v>
      </c>
      <c r="F238" t="s">
        <v>196</v>
      </c>
      <c r="G238" t="str">
        <f t="shared" si="11"/>
        <v>SBSdw2.Sel.BigLake.F</v>
      </c>
      <c r="H238">
        <v>128</v>
      </c>
      <c r="I238">
        <v>16.3</v>
      </c>
      <c r="J238">
        <v>17.8</v>
      </c>
      <c r="K238" t="str">
        <f>IF(ISERROR(MATCH(B238,LUs!A:A,0)),"n","y")</f>
        <v>n</v>
      </c>
    </row>
    <row r="239" spans="1:11">
      <c r="A239" t="str">
        <f t="shared" si="9"/>
        <v>BigLakeSBSmc1CCBLK_F</v>
      </c>
      <c r="B239" t="s">
        <v>109</v>
      </c>
      <c r="C239" t="s">
        <v>30</v>
      </c>
      <c r="D239" t="s">
        <v>97</v>
      </c>
      <c r="E239" t="str">
        <f t="shared" si="10"/>
        <v>F</v>
      </c>
      <c r="F239" t="s">
        <v>196</v>
      </c>
      <c r="G239" t="str">
        <f t="shared" si="11"/>
        <v>SBSmc1.CC.BigLake.F</v>
      </c>
      <c r="H239">
        <v>1642</v>
      </c>
      <c r="I239">
        <v>16.5</v>
      </c>
      <c r="J239">
        <v>18</v>
      </c>
      <c r="K239" t="str">
        <f>IF(ISERROR(MATCH(B239,LUs!A:A,0)),"n","y")</f>
        <v>n</v>
      </c>
    </row>
    <row r="240" spans="1:11">
      <c r="A240" t="str">
        <f t="shared" si="9"/>
        <v>BigLakeSBSmhCCBLK_G</v>
      </c>
      <c r="B240" t="s">
        <v>109</v>
      </c>
      <c r="C240" t="s">
        <v>31</v>
      </c>
      <c r="D240" t="s">
        <v>97</v>
      </c>
      <c r="E240" t="str">
        <f t="shared" si="10"/>
        <v>G</v>
      </c>
      <c r="F240" t="s">
        <v>197</v>
      </c>
      <c r="G240" t="str">
        <f t="shared" si="11"/>
        <v>SBSmh.CC.BigLake.G</v>
      </c>
      <c r="H240">
        <v>559</v>
      </c>
      <c r="I240">
        <v>21.5</v>
      </c>
      <c r="J240">
        <v>19.7</v>
      </c>
      <c r="K240" t="str">
        <f>IF(ISERROR(MATCH(B240,LUs!A:A,0)),"n","y")</f>
        <v>n</v>
      </c>
    </row>
    <row r="241" spans="1:11">
      <c r="A241" t="str">
        <f t="shared" si="9"/>
        <v>BigLakeZRepressedPineCCBLK_F</v>
      </c>
      <c r="B241" t="s">
        <v>109</v>
      </c>
      <c r="C241" t="s">
        <v>90</v>
      </c>
      <c r="D241" t="s">
        <v>97</v>
      </c>
      <c r="E241" t="str">
        <f t="shared" si="10"/>
        <v>F</v>
      </c>
      <c r="F241" t="s">
        <v>196</v>
      </c>
      <c r="G241" t="str">
        <f t="shared" si="11"/>
        <v>ZRepressedPine.CC.BigLake.F</v>
      </c>
      <c r="H241">
        <v>334</v>
      </c>
      <c r="I241">
        <v>6.3</v>
      </c>
      <c r="J241">
        <v>13.8</v>
      </c>
      <c r="K241" t="str">
        <f>IF(ISERROR(MATCH(B241,LUs!A:A,0)),"n","y")</f>
        <v>n</v>
      </c>
    </row>
    <row r="242" spans="1:11">
      <c r="A242" t="str">
        <f t="shared" si="9"/>
        <v>BigStickESSFmwCCBLK_B</v>
      </c>
      <c r="B242" t="s">
        <v>110</v>
      </c>
      <c r="C242" t="s">
        <v>9</v>
      </c>
      <c r="D242" t="s">
        <v>97</v>
      </c>
      <c r="E242" t="str">
        <f t="shared" si="10"/>
        <v>B</v>
      </c>
      <c r="F242" t="s">
        <v>192</v>
      </c>
      <c r="G242" t="str">
        <f t="shared" si="11"/>
        <v>ESSFmw.CC.BigStick.B</v>
      </c>
      <c r="H242">
        <v>951</v>
      </c>
      <c r="I242">
        <v>9.1999999999999993</v>
      </c>
      <c r="J242">
        <v>15.5</v>
      </c>
      <c r="K242" t="str">
        <f>IF(ISERROR(MATCH(B242,LUs!A:A,0)),"n","y")</f>
        <v>n</v>
      </c>
    </row>
    <row r="243" spans="1:11">
      <c r="A243" t="str">
        <f t="shared" si="9"/>
        <v>BigStickESSFmwCCBLK_E</v>
      </c>
      <c r="B243" t="s">
        <v>110</v>
      </c>
      <c r="C243" t="s">
        <v>9</v>
      </c>
      <c r="D243" t="s">
        <v>97</v>
      </c>
      <c r="E243" t="str">
        <f t="shared" si="10"/>
        <v>E</v>
      </c>
      <c r="F243" t="s">
        <v>195</v>
      </c>
      <c r="G243" t="str">
        <f t="shared" si="11"/>
        <v>ESSFmw.CC.BigStick.E</v>
      </c>
      <c r="H243">
        <v>112</v>
      </c>
      <c r="I243">
        <v>10.9</v>
      </c>
      <c r="J243">
        <v>14.9</v>
      </c>
      <c r="K243" t="str">
        <f>IF(ISERROR(MATCH(B243,LUs!A:A,0)),"n","y")</f>
        <v>n</v>
      </c>
    </row>
    <row r="244" spans="1:11">
      <c r="A244" t="str">
        <f t="shared" si="9"/>
        <v>BigStickESSFxv1CCBLK_C</v>
      </c>
      <c r="B244" t="s">
        <v>110</v>
      </c>
      <c r="C244" t="s">
        <v>12</v>
      </c>
      <c r="D244" t="s">
        <v>97</v>
      </c>
      <c r="E244" t="str">
        <f t="shared" si="10"/>
        <v>C</v>
      </c>
      <c r="F244" t="s">
        <v>193</v>
      </c>
      <c r="G244" t="str">
        <f t="shared" si="11"/>
        <v>ESSFxv1.CC.BigStick.C</v>
      </c>
      <c r="H244">
        <v>458</v>
      </c>
      <c r="I244">
        <v>7.8</v>
      </c>
      <c r="J244">
        <v>11.3</v>
      </c>
      <c r="K244" t="str">
        <f>IF(ISERROR(MATCH(B244,LUs!A:A,0)),"n","y")</f>
        <v>n</v>
      </c>
    </row>
    <row r="245" spans="1:11">
      <c r="A245" t="str">
        <f t="shared" si="9"/>
        <v>BigStickIDFdwCCBLK_B</v>
      </c>
      <c r="B245" t="s">
        <v>110</v>
      </c>
      <c r="C245" t="s">
        <v>18</v>
      </c>
      <c r="D245" t="s">
        <v>97</v>
      </c>
      <c r="E245" t="str">
        <f t="shared" si="10"/>
        <v>B</v>
      </c>
      <c r="F245" t="s">
        <v>192</v>
      </c>
      <c r="G245" t="str">
        <f t="shared" si="11"/>
        <v>IDFdw.CC.BigStick.B</v>
      </c>
      <c r="H245">
        <v>3216</v>
      </c>
      <c r="I245">
        <v>10.4</v>
      </c>
      <c r="J245">
        <v>13</v>
      </c>
      <c r="K245" t="str">
        <f>IF(ISERROR(MATCH(B245,LUs!A:A,0)),"n","y")</f>
        <v>n</v>
      </c>
    </row>
    <row r="246" spans="1:11">
      <c r="A246" t="str">
        <f t="shared" si="9"/>
        <v>BigStickIDFdwCCBLK_C</v>
      </c>
      <c r="B246" t="s">
        <v>110</v>
      </c>
      <c r="C246" t="s">
        <v>18</v>
      </c>
      <c r="D246" t="s">
        <v>97</v>
      </c>
      <c r="E246" t="str">
        <f t="shared" si="10"/>
        <v>C</v>
      </c>
      <c r="F246" t="s">
        <v>193</v>
      </c>
      <c r="G246" t="str">
        <f t="shared" si="11"/>
        <v>IDFdw.CC.BigStick.C</v>
      </c>
      <c r="H246">
        <v>2358</v>
      </c>
      <c r="I246">
        <v>10.1</v>
      </c>
      <c r="J246">
        <v>13</v>
      </c>
      <c r="K246" t="str">
        <f>IF(ISERROR(MATCH(B246,LUs!A:A,0)),"n","y")</f>
        <v>n</v>
      </c>
    </row>
    <row r="247" spans="1:11">
      <c r="A247" t="str">
        <f t="shared" si="9"/>
        <v>BigStickIDFdwCCBLK_E</v>
      </c>
      <c r="B247" t="s">
        <v>110</v>
      </c>
      <c r="C247" t="s">
        <v>18</v>
      </c>
      <c r="D247" t="s">
        <v>97</v>
      </c>
      <c r="E247" t="str">
        <f t="shared" si="10"/>
        <v>E</v>
      </c>
      <c r="F247" t="s">
        <v>195</v>
      </c>
      <c r="G247" t="str">
        <f t="shared" si="11"/>
        <v>IDFdw.CC.BigStick.E</v>
      </c>
      <c r="H247">
        <v>360</v>
      </c>
      <c r="I247">
        <v>11.4</v>
      </c>
      <c r="J247">
        <v>15.9</v>
      </c>
      <c r="K247" t="str">
        <f>IF(ISERROR(MATCH(B247,LUs!A:A,0)),"n","y")</f>
        <v>n</v>
      </c>
    </row>
    <row r="248" spans="1:11">
      <c r="A248" t="str">
        <f t="shared" si="9"/>
        <v>BigStickIDFdwSelBLK_B</v>
      </c>
      <c r="B248" t="s">
        <v>110</v>
      </c>
      <c r="C248" t="s">
        <v>18</v>
      </c>
      <c r="D248" t="s">
        <v>98</v>
      </c>
      <c r="E248" t="str">
        <f t="shared" si="10"/>
        <v>B</v>
      </c>
      <c r="F248" t="s">
        <v>192</v>
      </c>
      <c r="G248" t="str">
        <f t="shared" si="11"/>
        <v>IDFdw.Sel.BigStick.B</v>
      </c>
      <c r="H248">
        <v>548</v>
      </c>
      <c r="I248">
        <v>12.4</v>
      </c>
      <c r="J248">
        <v>13.5</v>
      </c>
      <c r="K248" t="str">
        <f>IF(ISERROR(MATCH(B248,LUs!A:A,0)),"n","y")</f>
        <v>n</v>
      </c>
    </row>
    <row r="249" spans="1:11">
      <c r="A249" t="str">
        <f t="shared" si="9"/>
        <v>BigStickIDFdwSelBLK_C</v>
      </c>
      <c r="B249" t="s">
        <v>110</v>
      </c>
      <c r="C249" t="s">
        <v>18</v>
      </c>
      <c r="D249" t="s">
        <v>98</v>
      </c>
      <c r="E249" t="str">
        <f t="shared" si="10"/>
        <v>C</v>
      </c>
      <c r="F249" t="s">
        <v>193</v>
      </c>
      <c r="G249" t="str">
        <f t="shared" si="11"/>
        <v>IDFdw.Sel.BigStick.C</v>
      </c>
      <c r="H249">
        <v>186</v>
      </c>
      <c r="I249">
        <v>11.5</v>
      </c>
      <c r="J249">
        <v>13</v>
      </c>
      <c r="K249" t="str">
        <f>IF(ISERROR(MATCH(B249,LUs!A:A,0)),"n","y")</f>
        <v>n</v>
      </c>
    </row>
    <row r="250" spans="1:11">
      <c r="A250" t="str">
        <f t="shared" si="9"/>
        <v>BigStickIDFdwSelBLK_E</v>
      </c>
      <c r="B250" t="s">
        <v>110</v>
      </c>
      <c r="C250" t="s">
        <v>18</v>
      </c>
      <c r="D250" t="s">
        <v>98</v>
      </c>
      <c r="E250" t="str">
        <f t="shared" si="10"/>
        <v>E</v>
      </c>
      <c r="F250" t="s">
        <v>195</v>
      </c>
      <c r="G250" t="str">
        <f t="shared" si="11"/>
        <v>IDFdw.Sel.BigStick.E</v>
      </c>
      <c r="H250">
        <v>174</v>
      </c>
      <c r="I250">
        <v>15.8</v>
      </c>
      <c r="J250">
        <v>15.5</v>
      </c>
      <c r="K250" t="str">
        <f>IF(ISERROR(MATCH(B250,LUs!A:A,0)),"n","y")</f>
        <v>n</v>
      </c>
    </row>
    <row r="251" spans="1:11">
      <c r="A251" t="str">
        <f t="shared" si="9"/>
        <v>BigStickMSdc2CCBLK_B</v>
      </c>
      <c r="B251" t="s">
        <v>110</v>
      </c>
      <c r="C251" t="s">
        <v>20</v>
      </c>
      <c r="D251" t="s">
        <v>97</v>
      </c>
      <c r="E251" t="str">
        <f t="shared" si="10"/>
        <v>B</v>
      </c>
      <c r="F251" t="s">
        <v>192</v>
      </c>
      <c r="G251" t="str">
        <f t="shared" si="11"/>
        <v>MSdc2.CC.BigStick.B</v>
      </c>
      <c r="H251">
        <v>585</v>
      </c>
      <c r="I251">
        <v>9.4</v>
      </c>
      <c r="J251">
        <v>13.1</v>
      </c>
      <c r="K251" t="str">
        <f>IF(ISERROR(MATCH(B251,LUs!A:A,0)),"n","y")</f>
        <v>n</v>
      </c>
    </row>
    <row r="252" spans="1:11">
      <c r="A252" t="str">
        <f t="shared" si="9"/>
        <v>BigStickMSdc2CCBLK_C</v>
      </c>
      <c r="B252" t="s">
        <v>110</v>
      </c>
      <c r="C252" t="s">
        <v>20</v>
      </c>
      <c r="D252" t="s">
        <v>97</v>
      </c>
      <c r="E252" t="str">
        <f t="shared" si="10"/>
        <v>C</v>
      </c>
      <c r="F252" t="s">
        <v>193</v>
      </c>
      <c r="G252" t="str">
        <f t="shared" si="11"/>
        <v>MSdc2.CC.BigStick.C</v>
      </c>
      <c r="H252">
        <v>223</v>
      </c>
      <c r="I252">
        <v>9.1</v>
      </c>
      <c r="J252">
        <v>12</v>
      </c>
      <c r="K252" t="str">
        <f>IF(ISERROR(MATCH(B252,LUs!A:A,0)),"n","y")</f>
        <v>n</v>
      </c>
    </row>
    <row r="253" spans="1:11">
      <c r="A253" t="str">
        <f t="shared" si="9"/>
        <v>BigStickMSxvCCBLK_B</v>
      </c>
      <c r="B253" t="s">
        <v>110</v>
      </c>
      <c r="C253" t="s">
        <v>23</v>
      </c>
      <c r="D253" t="s">
        <v>97</v>
      </c>
      <c r="E253" t="str">
        <f t="shared" si="10"/>
        <v>B</v>
      </c>
      <c r="F253" t="s">
        <v>192</v>
      </c>
      <c r="G253" t="str">
        <f t="shared" si="11"/>
        <v>MSxv.CC.BigStick.B</v>
      </c>
      <c r="H253">
        <v>147</v>
      </c>
      <c r="I253">
        <v>8.8000000000000007</v>
      </c>
      <c r="J253">
        <v>17.899999999999999</v>
      </c>
      <c r="K253" t="str">
        <f>IF(ISERROR(MATCH(B253,LUs!A:A,0)),"n","y")</f>
        <v>n</v>
      </c>
    </row>
    <row r="254" spans="1:11">
      <c r="A254" t="str">
        <f t="shared" si="9"/>
        <v>BigStickMSxvCCBLK_C</v>
      </c>
      <c r="B254" t="s">
        <v>110</v>
      </c>
      <c r="C254" t="s">
        <v>23</v>
      </c>
      <c r="D254" t="s">
        <v>97</v>
      </c>
      <c r="E254" t="str">
        <f t="shared" si="10"/>
        <v>C</v>
      </c>
      <c r="F254" t="s">
        <v>193</v>
      </c>
      <c r="G254" t="str">
        <f t="shared" si="11"/>
        <v>MSxv.CC.BigStick.C</v>
      </c>
      <c r="H254">
        <v>1017</v>
      </c>
      <c r="I254">
        <v>9.4</v>
      </c>
      <c r="J254">
        <v>16</v>
      </c>
      <c r="K254" t="str">
        <f>IF(ISERROR(MATCH(B254,LUs!A:A,0)),"n","y")</f>
        <v>n</v>
      </c>
    </row>
    <row r="255" spans="1:11">
      <c r="A255" t="str">
        <f t="shared" si="9"/>
        <v>BigStickSBPSxcCCBLK_B</v>
      </c>
      <c r="B255" t="s">
        <v>110</v>
      </c>
      <c r="C255" t="s">
        <v>27</v>
      </c>
      <c r="D255" t="s">
        <v>97</v>
      </c>
      <c r="E255" t="str">
        <f t="shared" si="10"/>
        <v>B</v>
      </c>
      <c r="F255" t="s">
        <v>192</v>
      </c>
      <c r="G255" t="str">
        <f t="shared" si="11"/>
        <v>SBPSxc.CC.BigStick.B</v>
      </c>
      <c r="H255">
        <v>215</v>
      </c>
      <c r="I255">
        <v>9.1999999999999993</v>
      </c>
      <c r="J255">
        <v>13.4</v>
      </c>
      <c r="K255" t="str">
        <f>IF(ISERROR(MATCH(B255,LUs!A:A,0)),"n","y")</f>
        <v>n</v>
      </c>
    </row>
    <row r="256" spans="1:11">
      <c r="A256" t="str">
        <f t="shared" si="9"/>
        <v>BigStickSBPSxcCCBLK_C</v>
      </c>
      <c r="B256" t="s">
        <v>110</v>
      </c>
      <c r="C256" t="s">
        <v>27</v>
      </c>
      <c r="D256" t="s">
        <v>97</v>
      </c>
      <c r="E256" t="str">
        <f t="shared" si="10"/>
        <v>C</v>
      </c>
      <c r="F256" t="s">
        <v>193</v>
      </c>
      <c r="G256" t="str">
        <f t="shared" si="11"/>
        <v>SBPSxc.CC.BigStick.C</v>
      </c>
      <c r="H256">
        <v>2255</v>
      </c>
      <c r="I256">
        <v>9.9</v>
      </c>
      <c r="J256">
        <v>13.3</v>
      </c>
      <c r="K256" t="str">
        <f>IF(ISERROR(MATCH(B256,LUs!A:A,0)),"n","y")</f>
        <v>n</v>
      </c>
    </row>
    <row r="257" spans="1:11">
      <c r="A257" t="str">
        <f t="shared" si="9"/>
        <v>BigStickZRepressedPineCCBLK_A</v>
      </c>
      <c r="B257" t="s">
        <v>110</v>
      </c>
      <c r="C257" t="s">
        <v>90</v>
      </c>
      <c r="D257" t="s">
        <v>97</v>
      </c>
      <c r="E257" t="str">
        <f t="shared" si="10"/>
        <v>A</v>
      </c>
      <c r="F257" t="s">
        <v>191</v>
      </c>
      <c r="G257" t="str">
        <f t="shared" si="11"/>
        <v>ZRepressedPine.CC.BigStick.A</v>
      </c>
      <c r="H257">
        <v>112</v>
      </c>
      <c r="I257">
        <v>4.3</v>
      </c>
      <c r="J257">
        <v>9.1999999999999993</v>
      </c>
      <c r="K257" t="str">
        <f>IF(ISERROR(MATCH(B257,LUs!A:A,0)),"n","y")</f>
        <v>n</v>
      </c>
    </row>
    <row r="258" spans="1:11">
      <c r="A258" t="str">
        <f t="shared" ref="A258:A321" si="12">B258&amp;C258&amp;D258&amp;F258</f>
        <v>BigStickZRepressedPineCCBLK_B</v>
      </c>
      <c r="B258" t="s">
        <v>110</v>
      </c>
      <c r="C258" t="s">
        <v>90</v>
      </c>
      <c r="D258" t="s">
        <v>97</v>
      </c>
      <c r="E258" t="str">
        <f t="shared" ref="E258:E321" si="13">RIGHT(F258,1)</f>
        <v>B</v>
      </c>
      <c r="F258" t="s">
        <v>192</v>
      </c>
      <c r="G258" t="str">
        <f t="shared" ref="G258:G321" si="14">C258&amp;"."&amp;D258&amp;"."&amp;B258&amp;"."&amp;E258</f>
        <v>ZRepressedPine.CC.BigStick.B</v>
      </c>
      <c r="H258">
        <v>350</v>
      </c>
      <c r="I258">
        <v>5.8</v>
      </c>
      <c r="J258">
        <v>11.3</v>
      </c>
      <c r="K258" t="str">
        <f>IF(ISERROR(MATCH(B258,LUs!A:A,0)),"n","y")</f>
        <v>n</v>
      </c>
    </row>
    <row r="259" spans="1:11">
      <c r="A259" t="str">
        <f t="shared" si="12"/>
        <v>BigStickZRepressedPineCCBLK_C</v>
      </c>
      <c r="B259" t="s">
        <v>110</v>
      </c>
      <c r="C259" t="s">
        <v>90</v>
      </c>
      <c r="D259" t="s">
        <v>97</v>
      </c>
      <c r="E259" t="str">
        <f t="shared" si="13"/>
        <v>C</v>
      </c>
      <c r="F259" t="s">
        <v>193</v>
      </c>
      <c r="G259" t="str">
        <f t="shared" si="14"/>
        <v>ZRepressedPine.CC.BigStick.C</v>
      </c>
      <c r="H259">
        <v>870</v>
      </c>
      <c r="I259">
        <v>5.4</v>
      </c>
      <c r="J259">
        <v>10.7</v>
      </c>
      <c r="K259" t="str">
        <f>IF(ISERROR(MATCH(B259,LUs!A:A,0)),"n","y")</f>
        <v>n</v>
      </c>
    </row>
    <row r="260" spans="1:11">
      <c r="A260" t="str">
        <f t="shared" si="12"/>
        <v>BrittanyESSFxv1CCBLK_B</v>
      </c>
      <c r="B260" t="s">
        <v>112</v>
      </c>
      <c r="C260" t="s">
        <v>12</v>
      </c>
      <c r="D260" t="s">
        <v>97</v>
      </c>
      <c r="E260" t="str">
        <f t="shared" si="13"/>
        <v>B</v>
      </c>
      <c r="F260" t="s">
        <v>192</v>
      </c>
      <c r="G260" t="str">
        <f t="shared" si="14"/>
        <v>ESSFxv1.CC.Brittany.B</v>
      </c>
      <c r="H260">
        <v>190</v>
      </c>
      <c r="I260">
        <v>11.3</v>
      </c>
      <c r="J260">
        <v>12.9</v>
      </c>
      <c r="K260" t="str">
        <f>IF(ISERROR(MATCH(B260,LUs!A:A,0)),"n","y")</f>
        <v>n</v>
      </c>
    </row>
    <row r="261" spans="1:11">
      <c r="A261" t="str">
        <f t="shared" si="12"/>
        <v>BrittanyIDFdk4CCBLK_A</v>
      </c>
      <c r="B261" t="s">
        <v>112</v>
      </c>
      <c r="C261" t="s">
        <v>17</v>
      </c>
      <c r="D261" t="s">
        <v>97</v>
      </c>
      <c r="E261" t="str">
        <f t="shared" si="13"/>
        <v>A</v>
      </c>
      <c r="F261" t="s">
        <v>191</v>
      </c>
      <c r="G261" t="str">
        <f t="shared" si="14"/>
        <v>IDFdk4.CC.Brittany.A</v>
      </c>
      <c r="H261">
        <v>391</v>
      </c>
      <c r="I261">
        <v>9.5</v>
      </c>
      <c r="J261">
        <v>11.1</v>
      </c>
      <c r="K261" t="str">
        <f>IF(ISERROR(MATCH(B261,LUs!A:A,0)),"n","y")</f>
        <v>n</v>
      </c>
    </row>
    <row r="262" spans="1:11">
      <c r="A262" t="str">
        <f t="shared" si="12"/>
        <v>BrittanyIDFdk4SelBLK_A</v>
      </c>
      <c r="B262" t="s">
        <v>112</v>
      </c>
      <c r="C262" t="s">
        <v>17</v>
      </c>
      <c r="D262" t="s">
        <v>98</v>
      </c>
      <c r="E262" t="str">
        <f t="shared" si="13"/>
        <v>A</v>
      </c>
      <c r="F262" t="s">
        <v>191</v>
      </c>
      <c r="G262" t="str">
        <f t="shared" si="14"/>
        <v>IDFdk4.Sel.Brittany.A</v>
      </c>
      <c r="H262">
        <v>129</v>
      </c>
      <c r="I262">
        <v>11.1</v>
      </c>
      <c r="J262">
        <v>10.8</v>
      </c>
      <c r="K262" t="str">
        <f>IF(ISERROR(MATCH(B262,LUs!A:A,0)),"n","y")</f>
        <v>n</v>
      </c>
    </row>
    <row r="263" spans="1:11">
      <c r="A263" t="str">
        <f t="shared" si="12"/>
        <v>BrittanyMSxvCCBLK_B</v>
      </c>
      <c r="B263" t="s">
        <v>112</v>
      </c>
      <c r="C263" t="s">
        <v>23</v>
      </c>
      <c r="D263" t="s">
        <v>97</v>
      </c>
      <c r="E263" t="str">
        <f t="shared" si="13"/>
        <v>B</v>
      </c>
      <c r="F263" t="s">
        <v>192</v>
      </c>
      <c r="G263" t="str">
        <f t="shared" si="14"/>
        <v>MSxv.CC.Brittany.B</v>
      </c>
      <c r="H263">
        <v>1374</v>
      </c>
      <c r="I263">
        <v>10.9</v>
      </c>
      <c r="J263">
        <v>17.3</v>
      </c>
      <c r="K263" t="str">
        <f>IF(ISERROR(MATCH(B263,LUs!A:A,0)),"n","y")</f>
        <v>n</v>
      </c>
    </row>
    <row r="264" spans="1:11">
      <c r="A264" t="str">
        <f t="shared" si="12"/>
        <v>BrittanySBPSxcCCBLK_A</v>
      </c>
      <c r="B264" t="s">
        <v>112</v>
      </c>
      <c r="C264" t="s">
        <v>27</v>
      </c>
      <c r="D264" t="s">
        <v>97</v>
      </c>
      <c r="E264" t="str">
        <f t="shared" si="13"/>
        <v>A</v>
      </c>
      <c r="F264" t="s">
        <v>191</v>
      </c>
      <c r="G264" t="str">
        <f t="shared" si="14"/>
        <v>SBPSxc.CC.Brittany.A</v>
      </c>
      <c r="H264">
        <v>8483</v>
      </c>
      <c r="I264">
        <v>9.3000000000000007</v>
      </c>
      <c r="J264">
        <v>13.6</v>
      </c>
      <c r="K264" t="str">
        <f>IF(ISERROR(MATCH(B264,LUs!A:A,0)),"n","y")</f>
        <v>n</v>
      </c>
    </row>
    <row r="265" spans="1:11">
      <c r="A265" t="str">
        <f t="shared" si="12"/>
        <v>BrittanySBPSxcCCBLK_B</v>
      </c>
      <c r="B265" t="s">
        <v>112</v>
      </c>
      <c r="C265" t="s">
        <v>27</v>
      </c>
      <c r="D265" t="s">
        <v>97</v>
      </c>
      <c r="E265" t="str">
        <f t="shared" si="13"/>
        <v>B</v>
      </c>
      <c r="F265" t="s">
        <v>192</v>
      </c>
      <c r="G265" t="str">
        <f t="shared" si="14"/>
        <v>SBPSxc.CC.Brittany.B</v>
      </c>
      <c r="H265">
        <v>9805</v>
      </c>
      <c r="I265">
        <v>9.8000000000000007</v>
      </c>
      <c r="J265">
        <v>13.5</v>
      </c>
      <c r="K265" t="str">
        <f>IF(ISERROR(MATCH(B265,LUs!A:A,0)),"n","y")</f>
        <v>n</v>
      </c>
    </row>
    <row r="266" spans="1:11">
      <c r="A266" t="str">
        <f t="shared" si="12"/>
        <v>BrittanySBPSxcCCBLK_C</v>
      </c>
      <c r="B266" t="s">
        <v>112</v>
      </c>
      <c r="C266" t="s">
        <v>27</v>
      </c>
      <c r="D266" t="s">
        <v>97</v>
      </c>
      <c r="E266" t="str">
        <f t="shared" si="13"/>
        <v>C</v>
      </c>
      <c r="F266" t="s">
        <v>193</v>
      </c>
      <c r="G266" t="str">
        <f t="shared" si="14"/>
        <v>SBPSxc.CC.Brittany.C</v>
      </c>
      <c r="H266">
        <v>1928</v>
      </c>
      <c r="I266">
        <v>10</v>
      </c>
      <c r="J266">
        <v>13.4</v>
      </c>
      <c r="K266" t="str">
        <f>IF(ISERROR(MATCH(B266,LUs!A:A,0)),"n","y")</f>
        <v>n</v>
      </c>
    </row>
    <row r="267" spans="1:11">
      <c r="A267" t="str">
        <f t="shared" si="12"/>
        <v>BrittanyZRepressedPineCCBLK_A</v>
      </c>
      <c r="B267" t="s">
        <v>112</v>
      </c>
      <c r="C267" t="s">
        <v>90</v>
      </c>
      <c r="D267" t="s">
        <v>97</v>
      </c>
      <c r="E267" t="str">
        <f t="shared" si="13"/>
        <v>A</v>
      </c>
      <c r="F267" t="s">
        <v>191</v>
      </c>
      <c r="G267" t="str">
        <f t="shared" si="14"/>
        <v>ZRepressedPine.CC.Brittany.A</v>
      </c>
      <c r="H267">
        <v>1617</v>
      </c>
      <c r="I267">
        <v>4.3</v>
      </c>
      <c r="J267">
        <v>13.5</v>
      </c>
      <c r="K267" t="str">
        <f>IF(ISERROR(MATCH(B267,LUs!A:A,0)),"n","y")</f>
        <v>n</v>
      </c>
    </row>
    <row r="268" spans="1:11">
      <c r="A268" t="str">
        <f t="shared" si="12"/>
        <v>BrittanyZRepressedPineCCBLK_B</v>
      </c>
      <c r="B268" t="s">
        <v>112</v>
      </c>
      <c r="C268" t="s">
        <v>90</v>
      </c>
      <c r="D268" t="s">
        <v>97</v>
      </c>
      <c r="E268" t="str">
        <f t="shared" si="13"/>
        <v>B</v>
      </c>
      <c r="F268" t="s">
        <v>192</v>
      </c>
      <c r="G268" t="str">
        <f t="shared" si="14"/>
        <v>ZRepressedPine.CC.Brittany.B</v>
      </c>
      <c r="H268">
        <v>3036</v>
      </c>
      <c r="I268">
        <v>5</v>
      </c>
      <c r="J268">
        <v>13.5</v>
      </c>
      <c r="K268" t="str">
        <f>IF(ISERROR(MATCH(B268,LUs!A:A,0)),"n","y")</f>
        <v>n</v>
      </c>
    </row>
    <row r="269" spans="1:11">
      <c r="A269" t="str">
        <f t="shared" si="12"/>
        <v>CaribooLakeESSFwc3CCBLK_A</v>
      </c>
      <c r="B269" t="s">
        <v>113</v>
      </c>
      <c r="C269" t="s">
        <v>10</v>
      </c>
      <c r="D269" t="s">
        <v>97</v>
      </c>
      <c r="E269" t="str">
        <f t="shared" si="13"/>
        <v>A</v>
      </c>
      <c r="F269" t="s">
        <v>191</v>
      </c>
      <c r="G269" t="str">
        <f t="shared" si="14"/>
        <v>ESSFwc3.CC.CaribooLake.A</v>
      </c>
      <c r="H269">
        <v>864</v>
      </c>
      <c r="I269">
        <v>13.1</v>
      </c>
      <c r="J269">
        <v>14.9</v>
      </c>
      <c r="K269" t="str">
        <f>IF(ISERROR(MATCH(B269,LUs!A:A,0)),"n","y")</f>
        <v>n</v>
      </c>
    </row>
    <row r="270" spans="1:11">
      <c r="A270" t="str">
        <f t="shared" si="12"/>
        <v>CaribooLakeESSFwc3CCBLK_C</v>
      </c>
      <c r="B270" t="s">
        <v>113</v>
      </c>
      <c r="C270" t="s">
        <v>10</v>
      </c>
      <c r="D270" t="s">
        <v>97</v>
      </c>
      <c r="E270" t="str">
        <f t="shared" si="13"/>
        <v>C</v>
      </c>
      <c r="F270" t="s">
        <v>193</v>
      </c>
      <c r="G270" t="str">
        <f t="shared" si="14"/>
        <v>ESSFwc3.CC.CaribooLake.C</v>
      </c>
      <c r="H270">
        <v>2462</v>
      </c>
      <c r="I270">
        <v>12</v>
      </c>
      <c r="J270">
        <v>14.4</v>
      </c>
      <c r="K270" t="str">
        <f>IF(ISERROR(MATCH(B270,LUs!A:A,0)),"n","y")</f>
        <v>n</v>
      </c>
    </row>
    <row r="271" spans="1:11">
      <c r="A271" t="str">
        <f t="shared" si="12"/>
        <v>CaribooLakeESSFwk1CCBLK_A</v>
      </c>
      <c r="B271" t="s">
        <v>113</v>
      </c>
      <c r="C271" t="s">
        <v>11</v>
      </c>
      <c r="D271" t="s">
        <v>97</v>
      </c>
      <c r="E271" t="str">
        <f t="shared" si="13"/>
        <v>A</v>
      </c>
      <c r="F271" t="s">
        <v>191</v>
      </c>
      <c r="G271" t="str">
        <f t="shared" si="14"/>
        <v>ESSFwk1.CC.CaribooLake.A</v>
      </c>
      <c r="H271">
        <v>2619</v>
      </c>
      <c r="I271">
        <v>15.8</v>
      </c>
      <c r="J271">
        <v>15</v>
      </c>
      <c r="K271" t="str">
        <f>IF(ISERROR(MATCH(B271,LUs!A:A,0)),"n","y")</f>
        <v>n</v>
      </c>
    </row>
    <row r="272" spans="1:11">
      <c r="A272" t="str">
        <f t="shared" si="12"/>
        <v>CaribooLakeESSFwk1CCBLK_B</v>
      </c>
      <c r="B272" t="s">
        <v>113</v>
      </c>
      <c r="C272" t="s">
        <v>11</v>
      </c>
      <c r="D272" t="s">
        <v>97</v>
      </c>
      <c r="E272" t="str">
        <f t="shared" si="13"/>
        <v>B</v>
      </c>
      <c r="F272" t="s">
        <v>192</v>
      </c>
      <c r="G272" t="str">
        <f t="shared" si="14"/>
        <v>ESSFwk1.CC.CaribooLake.B</v>
      </c>
      <c r="H272">
        <v>996</v>
      </c>
      <c r="I272">
        <v>16.100000000000001</v>
      </c>
      <c r="J272">
        <v>16.100000000000001</v>
      </c>
      <c r="K272" t="str">
        <f>IF(ISERROR(MATCH(B272,LUs!A:A,0)),"n","y")</f>
        <v>n</v>
      </c>
    </row>
    <row r="273" spans="1:11">
      <c r="A273" t="str">
        <f t="shared" si="12"/>
        <v>CaribooLakeESSFwk1CCBLK_C</v>
      </c>
      <c r="B273" t="s">
        <v>113</v>
      </c>
      <c r="C273" t="s">
        <v>11</v>
      </c>
      <c r="D273" t="s">
        <v>97</v>
      </c>
      <c r="E273" t="str">
        <f t="shared" si="13"/>
        <v>C</v>
      </c>
      <c r="F273" t="s">
        <v>193</v>
      </c>
      <c r="G273" t="str">
        <f t="shared" si="14"/>
        <v>ESSFwk1.CC.CaribooLake.C</v>
      </c>
      <c r="H273">
        <v>2507</v>
      </c>
      <c r="I273">
        <v>15.6</v>
      </c>
      <c r="J273">
        <v>15.3</v>
      </c>
      <c r="K273" t="str">
        <f>IF(ISERROR(MATCH(B273,LUs!A:A,0)),"n","y")</f>
        <v>n</v>
      </c>
    </row>
    <row r="274" spans="1:11">
      <c r="A274" t="str">
        <f t="shared" si="12"/>
        <v>CaribooLakeICHwk4CCBLK_B</v>
      </c>
      <c r="B274" t="s">
        <v>113</v>
      </c>
      <c r="C274" t="s">
        <v>15</v>
      </c>
      <c r="D274" t="s">
        <v>97</v>
      </c>
      <c r="E274" t="str">
        <f t="shared" si="13"/>
        <v>B</v>
      </c>
      <c r="F274" t="s">
        <v>192</v>
      </c>
      <c r="G274" t="str">
        <f t="shared" si="14"/>
        <v>ICHwk4.CC.CaribooLake.B</v>
      </c>
      <c r="H274">
        <v>1549</v>
      </c>
      <c r="I274">
        <v>17.2</v>
      </c>
      <c r="J274">
        <v>21.8</v>
      </c>
      <c r="K274" t="str">
        <f>IF(ISERROR(MATCH(B274,LUs!A:A,0)),"n","y")</f>
        <v>n</v>
      </c>
    </row>
    <row r="275" spans="1:11">
      <c r="A275" t="str">
        <f t="shared" si="12"/>
        <v>CaribooLakeICHwk4CCBLK_C</v>
      </c>
      <c r="B275" t="s">
        <v>113</v>
      </c>
      <c r="C275" t="s">
        <v>15</v>
      </c>
      <c r="D275" t="s">
        <v>97</v>
      </c>
      <c r="E275" t="str">
        <f t="shared" si="13"/>
        <v>C</v>
      </c>
      <c r="F275" t="s">
        <v>193</v>
      </c>
      <c r="G275" t="str">
        <f t="shared" si="14"/>
        <v>ICHwk4.CC.CaribooLake.C</v>
      </c>
      <c r="H275">
        <v>584</v>
      </c>
      <c r="I275">
        <v>18.5</v>
      </c>
      <c r="J275">
        <v>22.2</v>
      </c>
      <c r="K275" t="str">
        <f>IF(ISERROR(MATCH(B275,LUs!A:A,0)),"n","y")</f>
        <v>n</v>
      </c>
    </row>
    <row r="276" spans="1:11">
      <c r="A276" t="str">
        <f t="shared" si="12"/>
        <v>CaribooLakeSBSwk1CCBLK_A</v>
      </c>
      <c r="B276" t="s">
        <v>113</v>
      </c>
      <c r="C276" t="s">
        <v>33</v>
      </c>
      <c r="D276" t="s">
        <v>97</v>
      </c>
      <c r="E276" t="str">
        <f t="shared" si="13"/>
        <v>A</v>
      </c>
      <c r="F276" t="s">
        <v>191</v>
      </c>
      <c r="G276" t="str">
        <f t="shared" si="14"/>
        <v>SBSwk1.CC.CaribooLake.A</v>
      </c>
      <c r="H276">
        <v>1127</v>
      </c>
      <c r="I276">
        <v>16.2</v>
      </c>
      <c r="J276">
        <v>16.100000000000001</v>
      </c>
      <c r="K276" t="str">
        <f>IF(ISERROR(MATCH(B276,LUs!A:A,0)),"n","y")</f>
        <v>n</v>
      </c>
    </row>
    <row r="277" spans="1:11">
      <c r="A277" t="str">
        <f t="shared" si="12"/>
        <v>CaribooLakeSBSwk1CCBLK_C</v>
      </c>
      <c r="B277" t="s">
        <v>113</v>
      </c>
      <c r="C277" t="s">
        <v>33</v>
      </c>
      <c r="D277" t="s">
        <v>97</v>
      </c>
      <c r="E277" t="str">
        <f t="shared" si="13"/>
        <v>C</v>
      </c>
      <c r="F277" t="s">
        <v>193</v>
      </c>
      <c r="G277" t="str">
        <f t="shared" si="14"/>
        <v>SBSwk1.CC.CaribooLake.C</v>
      </c>
      <c r="H277">
        <v>790</v>
      </c>
      <c r="I277">
        <v>16.100000000000001</v>
      </c>
      <c r="J277">
        <v>15.9</v>
      </c>
      <c r="K277" t="str">
        <f>IF(ISERROR(MATCH(B277,LUs!A:A,0)),"n","y")</f>
        <v>n</v>
      </c>
    </row>
    <row r="278" spans="1:11">
      <c r="A278" t="str">
        <f t="shared" si="12"/>
        <v>CheshiStikelanESSFxv1CCBLK_B</v>
      </c>
      <c r="B278" t="s">
        <v>114</v>
      </c>
      <c r="C278" t="s">
        <v>12</v>
      </c>
      <c r="D278" t="s">
        <v>97</v>
      </c>
      <c r="E278" t="str">
        <f t="shared" si="13"/>
        <v>B</v>
      </c>
      <c r="F278" t="s">
        <v>192</v>
      </c>
      <c r="G278" t="str">
        <f t="shared" si="14"/>
        <v>ESSFxv1.CC.CheshiStikelan.B</v>
      </c>
      <c r="H278">
        <v>312</v>
      </c>
      <c r="I278">
        <v>11.3</v>
      </c>
      <c r="J278">
        <v>11.8</v>
      </c>
      <c r="K278" t="str">
        <f>IF(ISERROR(MATCH(B278,LUs!A:A,0)),"n","y")</f>
        <v>n</v>
      </c>
    </row>
    <row r="279" spans="1:11">
      <c r="A279" t="str">
        <f t="shared" si="12"/>
        <v>CheshiStikelanESSFxv1CCBLK_C</v>
      </c>
      <c r="B279" t="s">
        <v>114</v>
      </c>
      <c r="C279" t="s">
        <v>12</v>
      </c>
      <c r="D279" t="s">
        <v>97</v>
      </c>
      <c r="E279" t="str">
        <f t="shared" si="13"/>
        <v>C</v>
      </c>
      <c r="F279" t="s">
        <v>193</v>
      </c>
      <c r="G279" t="str">
        <f t="shared" si="14"/>
        <v>ESSFxv1.CC.CheshiStikelan.C</v>
      </c>
      <c r="H279">
        <v>275</v>
      </c>
      <c r="I279">
        <v>9.9</v>
      </c>
      <c r="J279">
        <v>10.6</v>
      </c>
      <c r="K279" t="str">
        <f>IF(ISERROR(MATCH(B279,LUs!A:A,0)),"n","y")</f>
        <v>n</v>
      </c>
    </row>
    <row r="280" spans="1:11">
      <c r="A280" t="str">
        <f t="shared" si="12"/>
        <v>CheshiStikelanIDFdwCCBLK_A</v>
      </c>
      <c r="B280" t="s">
        <v>114</v>
      </c>
      <c r="C280" t="s">
        <v>18</v>
      </c>
      <c r="D280" t="s">
        <v>97</v>
      </c>
      <c r="E280" t="str">
        <f t="shared" si="13"/>
        <v>A</v>
      </c>
      <c r="F280" t="s">
        <v>191</v>
      </c>
      <c r="G280" t="str">
        <f t="shared" si="14"/>
        <v>IDFdw.CC.CheshiStikelan.A</v>
      </c>
      <c r="H280">
        <v>185</v>
      </c>
      <c r="I280">
        <v>14.8</v>
      </c>
      <c r="J280">
        <v>15.3</v>
      </c>
      <c r="K280" t="str">
        <f>IF(ISERROR(MATCH(B280,LUs!A:A,0)),"n","y")</f>
        <v>n</v>
      </c>
    </row>
    <row r="281" spans="1:11">
      <c r="A281" t="str">
        <f t="shared" si="12"/>
        <v>CheshiStikelanIDFdwCCBLK_B</v>
      </c>
      <c r="B281" t="s">
        <v>114</v>
      </c>
      <c r="C281" t="s">
        <v>18</v>
      </c>
      <c r="D281" t="s">
        <v>97</v>
      </c>
      <c r="E281" t="str">
        <f t="shared" si="13"/>
        <v>B</v>
      </c>
      <c r="F281" t="s">
        <v>192</v>
      </c>
      <c r="G281" t="str">
        <f t="shared" si="14"/>
        <v>IDFdw.CC.CheshiStikelan.B</v>
      </c>
      <c r="H281">
        <v>888</v>
      </c>
      <c r="I281">
        <v>13.8</v>
      </c>
      <c r="J281">
        <v>15.4</v>
      </c>
      <c r="K281" t="str">
        <f>IF(ISERROR(MATCH(B281,LUs!A:A,0)),"n","y")</f>
        <v>n</v>
      </c>
    </row>
    <row r="282" spans="1:11">
      <c r="A282" t="str">
        <f t="shared" si="12"/>
        <v>CheshiStikelanIDFdwSelBLK_B</v>
      </c>
      <c r="B282" t="s">
        <v>114</v>
      </c>
      <c r="C282" t="s">
        <v>18</v>
      </c>
      <c r="D282" t="s">
        <v>98</v>
      </c>
      <c r="E282" t="str">
        <f t="shared" si="13"/>
        <v>B</v>
      </c>
      <c r="F282" t="s">
        <v>192</v>
      </c>
      <c r="G282" t="str">
        <f t="shared" si="14"/>
        <v>IDFdw.Sel.CheshiStikelan.B</v>
      </c>
      <c r="H282">
        <v>859</v>
      </c>
      <c r="I282">
        <v>12.1</v>
      </c>
      <c r="J282">
        <v>13</v>
      </c>
      <c r="K282" t="str">
        <f>IF(ISERROR(MATCH(B282,LUs!A:A,0)),"n","y")</f>
        <v>n</v>
      </c>
    </row>
    <row r="283" spans="1:11">
      <c r="A283" t="str">
        <f t="shared" si="12"/>
        <v>CheshiStikelanMSdc2CCBLK_B</v>
      </c>
      <c r="B283" t="s">
        <v>114</v>
      </c>
      <c r="C283" t="s">
        <v>20</v>
      </c>
      <c r="D283" t="s">
        <v>97</v>
      </c>
      <c r="E283" t="str">
        <f t="shared" si="13"/>
        <v>B</v>
      </c>
      <c r="F283" t="s">
        <v>192</v>
      </c>
      <c r="G283" t="str">
        <f t="shared" si="14"/>
        <v>MSdc2.CC.CheshiStikelan.B</v>
      </c>
      <c r="H283">
        <v>1779</v>
      </c>
      <c r="I283">
        <v>13.2</v>
      </c>
      <c r="J283">
        <v>15.8</v>
      </c>
      <c r="K283" t="str">
        <f>IF(ISERROR(MATCH(B283,LUs!A:A,0)),"n","y")</f>
        <v>n</v>
      </c>
    </row>
    <row r="284" spans="1:11">
      <c r="A284" t="str">
        <f t="shared" si="12"/>
        <v>CheshiStikelanMSdc2SelBLK_B</v>
      </c>
      <c r="B284" t="s">
        <v>114</v>
      </c>
      <c r="C284" t="s">
        <v>20</v>
      </c>
      <c r="D284" t="s">
        <v>98</v>
      </c>
      <c r="E284" t="str">
        <f t="shared" si="13"/>
        <v>B</v>
      </c>
      <c r="F284" t="s">
        <v>192</v>
      </c>
      <c r="G284" t="str">
        <f t="shared" si="14"/>
        <v>MSdc2.Sel.CheshiStikelan.B</v>
      </c>
      <c r="H284">
        <v>217</v>
      </c>
      <c r="I284">
        <v>11.6</v>
      </c>
      <c r="J284">
        <v>14.2</v>
      </c>
      <c r="K284" t="str">
        <f>IF(ISERROR(MATCH(B284,LUs!A:A,0)),"n","y")</f>
        <v>n</v>
      </c>
    </row>
    <row r="285" spans="1:11">
      <c r="A285" t="str">
        <f t="shared" si="12"/>
        <v>CheshiStikelanZRepressedPineCCBLK_B</v>
      </c>
      <c r="B285" t="s">
        <v>114</v>
      </c>
      <c r="C285" t="s">
        <v>90</v>
      </c>
      <c r="D285" t="s">
        <v>97</v>
      </c>
      <c r="E285" t="str">
        <f t="shared" si="13"/>
        <v>B</v>
      </c>
      <c r="F285" t="s">
        <v>192</v>
      </c>
      <c r="G285" t="str">
        <f t="shared" si="14"/>
        <v>ZRepressedPine.CC.CheshiStikelan.B</v>
      </c>
      <c r="H285">
        <v>187</v>
      </c>
      <c r="I285">
        <v>4.7</v>
      </c>
      <c r="J285">
        <v>8.9</v>
      </c>
      <c r="K285" t="str">
        <f>IF(ISERROR(MATCH(B285,LUs!A:A,0)),"n","y")</f>
        <v>n</v>
      </c>
    </row>
    <row r="286" spans="1:11">
      <c r="A286" t="str">
        <f t="shared" si="12"/>
        <v>ChilankoIDFdk4CCBLK_E</v>
      </c>
      <c r="B286" t="s">
        <v>115</v>
      </c>
      <c r="C286" t="s">
        <v>17</v>
      </c>
      <c r="D286" t="s">
        <v>97</v>
      </c>
      <c r="E286" t="str">
        <f t="shared" si="13"/>
        <v>E</v>
      </c>
      <c r="F286" t="s">
        <v>195</v>
      </c>
      <c r="G286" t="str">
        <f t="shared" si="14"/>
        <v>IDFdk4.CC.Chilanko.E</v>
      </c>
      <c r="H286">
        <v>1232</v>
      </c>
      <c r="I286">
        <v>9.4</v>
      </c>
      <c r="J286">
        <v>12.1</v>
      </c>
      <c r="K286" t="str">
        <f>IF(ISERROR(MATCH(B286,LUs!A:A,0)),"n","y")</f>
        <v>n</v>
      </c>
    </row>
    <row r="287" spans="1:11">
      <c r="A287" t="str">
        <f t="shared" si="12"/>
        <v>ChilankoMSxvCCBLK_D</v>
      </c>
      <c r="B287" t="s">
        <v>115</v>
      </c>
      <c r="C287" t="s">
        <v>23</v>
      </c>
      <c r="D287" t="s">
        <v>97</v>
      </c>
      <c r="E287" t="str">
        <f t="shared" si="13"/>
        <v>D</v>
      </c>
      <c r="F287" t="s">
        <v>194</v>
      </c>
      <c r="G287" t="str">
        <f t="shared" si="14"/>
        <v>MSxv.CC.Chilanko.D</v>
      </c>
      <c r="H287">
        <v>527</v>
      </c>
      <c r="I287">
        <v>7.9</v>
      </c>
      <c r="J287">
        <v>17.600000000000001</v>
      </c>
      <c r="K287" t="str">
        <f>IF(ISERROR(MATCH(B287,LUs!A:A,0)),"n","y")</f>
        <v>n</v>
      </c>
    </row>
    <row r="288" spans="1:11">
      <c r="A288" t="str">
        <f t="shared" si="12"/>
        <v>ChilankoSBPSxcCCBLK_A</v>
      </c>
      <c r="B288" t="s">
        <v>115</v>
      </c>
      <c r="C288" t="s">
        <v>27</v>
      </c>
      <c r="D288" t="s">
        <v>97</v>
      </c>
      <c r="E288" t="str">
        <f t="shared" si="13"/>
        <v>A</v>
      </c>
      <c r="F288" t="s">
        <v>191</v>
      </c>
      <c r="G288" t="str">
        <f t="shared" si="14"/>
        <v>SBPSxc.CC.Chilanko.A</v>
      </c>
      <c r="H288">
        <v>5337</v>
      </c>
      <c r="I288">
        <v>8.4</v>
      </c>
      <c r="J288">
        <v>13.6</v>
      </c>
      <c r="K288" t="str">
        <f>IF(ISERROR(MATCH(B288,LUs!A:A,0)),"n","y")</f>
        <v>n</v>
      </c>
    </row>
    <row r="289" spans="1:11">
      <c r="A289" t="str">
        <f t="shared" si="12"/>
        <v>ChilankoSBPSxcCCBLK_B</v>
      </c>
      <c r="B289" t="s">
        <v>115</v>
      </c>
      <c r="C289" t="s">
        <v>27</v>
      </c>
      <c r="D289" t="s">
        <v>97</v>
      </c>
      <c r="E289" t="str">
        <f t="shared" si="13"/>
        <v>B</v>
      </c>
      <c r="F289" t="s">
        <v>192</v>
      </c>
      <c r="G289" t="str">
        <f t="shared" si="14"/>
        <v>SBPSxc.CC.Chilanko.B</v>
      </c>
      <c r="H289">
        <v>7574</v>
      </c>
      <c r="I289">
        <v>8.1999999999999993</v>
      </c>
      <c r="J289">
        <v>13.4</v>
      </c>
      <c r="K289" t="str">
        <f>IF(ISERROR(MATCH(B289,LUs!A:A,0)),"n","y")</f>
        <v>n</v>
      </c>
    </row>
    <row r="290" spans="1:11">
      <c r="A290" t="str">
        <f t="shared" si="12"/>
        <v>ChilankoSBPSxcCCBLK_C</v>
      </c>
      <c r="B290" t="s">
        <v>115</v>
      </c>
      <c r="C290" t="s">
        <v>27</v>
      </c>
      <c r="D290" t="s">
        <v>97</v>
      </c>
      <c r="E290" t="str">
        <f t="shared" si="13"/>
        <v>C</v>
      </c>
      <c r="F290" t="s">
        <v>193</v>
      </c>
      <c r="G290" t="str">
        <f t="shared" si="14"/>
        <v>SBPSxc.CC.Chilanko.C</v>
      </c>
      <c r="H290">
        <v>2803</v>
      </c>
      <c r="I290">
        <v>7.8</v>
      </c>
      <c r="J290">
        <v>13.8</v>
      </c>
      <c r="K290" t="str">
        <f>IF(ISERROR(MATCH(B290,LUs!A:A,0)),"n","y")</f>
        <v>n</v>
      </c>
    </row>
    <row r="291" spans="1:11">
      <c r="A291" t="str">
        <f t="shared" si="12"/>
        <v>ChilankoSBPSxcCCBLK_D</v>
      </c>
      <c r="B291" t="s">
        <v>115</v>
      </c>
      <c r="C291" t="s">
        <v>27</v>
      </c>
      <c r="D291" t="s">
        <v>97</v>
      </c>
      <c r="E291" t="str">
        <f t="shared" si="13"/>
        <v>D</v>
      </c>
      <c r="F291" t="s">
        <v>194</v>
      </c>
      <c r="G291" t="str">
        <f t="shared" si="14"/>
        <v>SBPSxc.CC.Chilanko.D</v>
      </c>
      <c r="H291">
        <v>6900</v>
      </c>
      <c r="I291">
        <v>8.8000000000000007</v>
      </c>
      <c r="J291">
        <v>13.5</v>
      </c>
      <c r="K291" t="str">
        <f>IF(ISERROR(MATCH(B291,LUs!A:A,0)),"n","y")</f>
        <v>n</v>
      </c>
    </row>
    <row r="292" spans="1:11">
      <c r="A292" t="str">
        <f t="shared" si="12"/>
        <v>ChilankoSBPSxcCCBLK_E</v>
      </c>
      <c r="B292" t="s">
        <v>115</v>
      </c>
      <c r="C292" t="s">
        <v>27</v>
      </c>
      <c r="D292" t="s">
        <v>97</v>
      </c>
      <c r="E292" t="str">
        <f t="shared" si="13"/>
        <v>E</v>
      </c>
      <c r="F292" t="s">
        <v>195</v>
      </c>
      <c r="G292" t="str">
        <f t="shared" si="14"/>
        <v>SBPSxc.CC.Chilanko.E</v>
      </c>
      <c r="H292">
        <v>2728</v>
      </c>
      <c r="I292">
        <v>9.9</v>
      </c>
      <c r="J292">
        <v>13.5</v>
      </c>
      <c r="K292" t="str">
        <f>IF(ISERROR(MATCH(B292,LUs!A:A,0)),"n","y")</f>
        <v>n</v>
      </c>
    </row>
    <row r="293" spans="1:11">
      <c r="A293" t="str">
        <f t="shared" si="12"/>
        <v>ChilankoZRepressedPineCCBLK_A</v>
      </c>
      <c r="B293" t="s">
        <v>115</v>
      </c>
      <c r="C293" t="s">
        <v>90</v>
      </c>
      <c r="D293" t="s">
        <v>97</v>
      </c>
      <c r="E293" t="str">
        <f t="shared" si="13"/>
        <v>A</v>
      </c>
      <c r="F293" t="s">
        <v>191</v>
      </c>
      <c r="G293" t="str">
        <f t="shared" si="14"/>
        <v>ZRepressedPine.CC.Chilanko.A</v>
      </c>
      <c r="H293">
        <v>2381</v>
      </c>
      <c r="I293">
        <v>5.7</v>
      </c>
      <c r="J293">
        <v>13.4</v>
      </c>
      <c r="K293" t="str">
        <f>IF(ISERROR(MATCH(B293,LUs!A:A,0)),"n","y")</f>
        <v>n</v>
      </c>
    </row>
    <row r="294" spans="1:11">
      <c r="A294" t="str">
        <f t="shared" si="12"/>
        <v>ChilankoZRepressedPineCCBLK_B</v>
      </c>
      <c r="B294" t="s">
        <v>115</v>
      </c>
      <c r="C294" t="s">
        <v>90</v>
      </c>
      <c r="D294" t="s">
        <v>97</v>
      </c>
      <c r="E294" t="str">
        <f t="shared" si="13"/>
        <v>B</v>
      </c>
      <c r="F294" t="s">
        <v>192</v>
      </c>
      <c r="G294" t="str">
        <f t="shared" si="14"/>
        <v>ZRepressedPine.CC.Chilanko.B</v>
      </c>
      <c r="H294">
        <v>1521</v>
      </c>
      <c r="I294">
        <v>6.3</v>
      </c>
      <c r="J294">
        <v>13.2</v>
      </c>
      <c r="K294" t="str">
        <f>IF(ISERROR(MATCH(B294,LUs!A:A,0)),"n","y")</f>
        <v>n</v>
      </c>
    </row>
    <row r="295" spans="1:11">
      <c r="A295" t="str">
        <f t="shared" si="12"/>
        <v>ChilankoZRepressedPineCCBLK_C</v>
      </c>
      <c r="B295" t="s">
        <v>115</v>
      </c>
      <c r="C295" t="s">
        <v>90</v>
      </c>
      <c r="D295" t="s">
        <v>97</v>
      </c>
      <c r="E295" t="str">
        <f t="shared" si="13"/>
        <v>C</v>
      </c>
      <c r="F295" t="s">
        <v>193</v>
      </c>
      <c r="G295" t="str">
        <f t="shared" si="14"/>
        <v>ZRepressedPine.CC.Chilanko.C</v>
      </c>
      <c r="H295">
        <v>1242</v>
      </c>
      <c r="I295">
        <v>6.5</v>
      </c>
      <c r="J295">
        <v>13.6</v>
      </c>
      <c r="K295" t="str">
        <f>IF(ISERROR(MATCH(B295,LUs!A:A,0)),"n","y")</f>
        <v>n</v>
      </c>
    </row>
    <row r="296" spans="1:11">
      <c r="A296" t="str">
        <f t="shared" si="12"/>
        <v>ChilankoZRepressedPineCCBLK_D</v>
      </c>
      <c r="B296" t="s">
        <v>115</v>
      </c>
      <c r="C296" t="s">
        <v>90</v>
      </c>
      <c r="D296" t="s">
        <v>97</v>
      </c>
      <c r="E296" t="str">
        <f t="shared" si="13"/>
        <v>D</v>
      </c>
      <c r="F296" t="s">
        <v>194</v>
      </c>
      <c r="G296" t="str">
        <f t="shared" si="14"/>
        <v>ZRepressedPine.CC.Chilanko.D</v>
      </c>
      <c r="H296">
        <v>2619</v>
      </c>
      <c r="I296">
        <v>6</v>
      </c>
      <c r="J296">
        <v>13.4</v>
      </c>
      <c r="K296" t="str">
        <f>IF(ISERROR(MATCH(B296,LUs!A:A,0)),"n","y")</f>
        <v>n</v>
      </c>
    </row>
    <row r="297" spans="1:11">
      <c r="A297" t="str">
        <f t="shared" si="12"/>
        <v>ChristensonCreekMSxvCCBLK_A</v>
      </c>
      <c r="B297" t="s">
        <v>117</v>
      </c>
      <c r="C297" t="s">
        <v>23</v>
      </c>
      <c r="D297" t="s">
        <v>97</v>
      </c>
      <c r="E297" t="str">
        <f t="shared" si="13"/>
        <v>A</v>
      </c>
      <c r="F297" t="s">
        <v>191</v>
      </c>
      <c r="G297" t="str">
        <f t="shared" si="14"/>
        <v>MSxv.CC.ChristensonCreek.A</v>
      </c>
      <c r="H297">
        <v>109</v>
      </c>
      <c r="I297">
        <v>10.5</v>
      </c>
      <c r="J297">
        <v>16.5</v>
      </c>
      <c r="K297" t="str">
        <f>IF(ISERROR(MATCH(B297,LUs!A:A,0)),"n","y")</f>
        <v>n</v>
      </c>
    </row>
    <row r="298" spans="1:11">
      <c r="A298" t="str">
        <f t="shared" si="12"/>
        <v>ChristensonCreekMSxvCCBLK_B</v>
      </c>
      <c r="B298" t="s">
        <v>117</v>
      </c>
      <c r="C298" t="s">
        <v>23</v>
      </c>
      <c r="D298" t="s">
        <v>97</v>
      </c>
      <c r="E298" t="str">
        <f t="shared" si="13"/>
        <v>B</v>
      </c>
      <c r="F298" t="s">
        <v>192</v>
      </c>
      <c r="G298" t="str">
        <f t="shared" si="14"/>
        <v>MSxv.CC.ChristensonCreek.B</v>
      </c>
      <c r="H298">
        <v>3280</v>
      </c>
      <c r="I298">
        <v>10.3</v>
      </c>
      <c r="J298">
        <v>17.100000000000001</v>
      </c>
      <c r="K298" t="str">
        <f>IF(ISERROR(MATCH(B298,LUs!A:A,0)),"n","y")</f>
        <v>n</v>
      </c>
    </row>
    <row r="299" spans="1:11">
      <c r="A299" t="str">
        <f t="shared" si="12"/>
        <v>ChristensonCreekMSxvCCBLK_C</v>
      </c>
      <c r="B299" t="s">
        <v>117</v>
      </c>
      <c r="C299" t="s">
        <v>23</v>
      </c>
      <c r="D299" t="s">
        <v>97</v>
      </c>
      <c r="E299" t="str">
        <f t="shared" si="13"/>
        <v>C</v>
      </c>
      <c r="F299" t="s">
        <v>193</v>
      </c>
      <c r="G299" t="str">
        <f t="shared" si="14"/>
        <v>MSxv.CC.ChristensonCreek.C</v>
      </c>
      <c r="H299">
        <v>401</v>
      </c>
      <c r="I299">
        <v>10.5</v>
      </c>
      <c r="J299">
        <v>15.2</v>
      </c>
      <c r="K299" t="str">
        <f>IF(ISERROR(MATCH(B299,LUs!A:A,0)),"n","y")</f>
        <v>n</v>
      </c>
    </row>
    <row r="300" spans="1:11">
      <c r="A300" t="str">
        <f t="shared" si="12"/>
        <v>ChristensonCreekMSxvCCBLK_D</v>
      </c>
      <c r="B300" t="s">
        <v>117</v>
      </c>
      <c r="C300" t="s">
        <v>23</v>
      </c>
      <c r="D300" t="s">
        <v>97</v>
      </c>
      <c r="E300" t="str">
        <f t="shared" si="13"/>
        <v>D</v>
      </c>
      <c r="F300" t="s">
        <v>194</v>
      </c>
      <c r="G300" t="str">
        <f t="shared" si="14"/>
        <v>MSxv.CC.ChristensonCreek.D</v>
      </c>
      <c r="H300">
        <v>607</v>
      </c>
      <c r="I300">
        <v>10.3</v>
      </c>
      <c r="J300">
        <v>16.7</v>
      </c>
      <c r="K300" t="str">
        <f>IF(ISERROR(MATCH(B300,LUs!A:A,0)),"n","y")</f>
        <v>n</v>
      </c>
    </row>
    <row r="301" spans="1:11">
      <c r="A301" t="str">
        <f t="shared" si="12"/>
        <v>ChristensonCreekMSxvCCBLK_E</v>
      </c>
      <c r="B301" t="s">
        <v>117</v>
      </c>
      <c r="C301" t="s">
        <v>23</v>
      </c>
      <c r="D301" t="s">
        <v>97</v>
      </c>
      <c r="E301" t="str">
        <f t="shared" si="13"/>
        <v>E</v>
      </c>
      <c r="F301" t="s">
        <v>195</v>
      </c>
      <c r="G301" t="str">
        <f t="shared" si="14"/>
        <v>MSxv.CC.ChristensonCreek.E</v>
      </c>
      <c r="H301">
        <v>415</v>
      </c>
      <c r="I301">
        <v>11.2</v>
      </c>
      <c r="J301">
        <v>15.9</v>
      </c>
      <c r="K301" t="str">
        <f>IF(ISERROR(MATCH(B301,LUs!A:A,0)),"n","y")</f>
        <v>n</v>
      </c>
    </row>
    <row r="302" spans="1:11">
      <c r="A302" t="str">
        <f t="shared" si="12"/>
        <v>ChristensonCreekSBPSmcCCBLK_C</v>
      </c>
      <c r="B302" t="s">
        <v>117</v>
      </c>
      <c r="C302" t="s">
        <v>25</v>
      </c>
      <c r="D302" t="s">
        <v>97</v>
      </c>
      <c r="E302" t="str">
        <f t="shared" si="13"/>
        <v>C</v>
      </c>
      <c r="F302" t="s">
        <v>193</v>
      </c>
      <c r="G302" t="str">
        <f t="shared" si="14"/>
        <v>SBPSmc.CC.ChristensonCreek.C</v>
      </c>
      <c r="H302">
        <v>1646</v>
      </c>
      <c r="I302">
        <v>10.4</v>
      </c>
      <c r="J302">
        <v>11.1</v>
      </c>
      <c r="K302" t="str">
        <f>IF(ISERROR(MATCH(B302,LUs!A:A,0)),"n","y")</f>
        <v>n</v>
      </c>
    </row>
    <row r="303" spans="1:11">
      <c r="A303" t="str">
        <f t="shared" si="12"/>
        <v>ChristensonCreekSBPSxcCCBLK_C</v>
      </c>
      <c r="B303" t="s">
        <v>117</v>
      </c>
      <c r="C303" t="s">
        <v>27</v>
      </c>
      <c r="D303" t="s">
        <v>97</v>
      </c>
      <c r="E303" t="str">
        <f t="shared" si="13"/>
        <v>C</v>
      </c>
      <c r="F303" t="s">
        <v>193</v>
      </c>
      <c r="G303" t="str">
        <f t="shared" si="14"/>
        <v>SBPSxc.CC.ChristensonCreek.C</v>
      </c>
      <c r="H303">
        <v>4239</v>
      </c>
      <c r="I303">
        <v>10.3</v>
      </c>
      <c r="J303">
        <v>13.9</v>
      </c>
      <c r="K303" t="str">
        <f>IF(ISERROR(MATCH(B303,LUs!A:A,0)),"n","y")</f>
        <v>n</v>
      </c>
    </row>
    <row r="304" spans="1:11">
      <c r="A304" t="str">
        <f t="shared" si="12"/>
        <v>ChristensonCreekSBPSxcCCBLK_D</v>
      </c>
      <c r="B304" t="s">
        <v>117</v>
      </c>
      <c r="C304" t="s">
        <v>27</v>
      </c>
      <c r="D304" t="s">
        <v>97</v>
      </c>
      <c r="E304" t="str">
        <f t="shared" si="13"/>
        <v>D</v>
      </c>
      <c r="F304" t="s">
        <v>194</v>
      </c>
      <c r="G304" t="str">
        <f t="shared" si="14"/>
        <v>SBPSxc.CC.ChristensonCreek.D</v>
      </c>
      <c r="H304">
        <v>6684</v>
      </c>
      <c r="I304">
        <v>11.1</v>
      </c>
      <c r="J304">
        <v>13.7</v>
      </c>
      <c r="K304" t="str">
        <f>IF(ISERROR(MATCH(B304,LUs!A:A,0)),"n","y")</f>
        <v>n</v>
      </c>
    </row>
    <row r="305" spans="1:11">
      <c r="A305" t="str">
        <f t="shared" si="12"/>
        <v>ChristensonCreekSBPSxcCCBLK_E</v>
      </c>
      <c r="B305" t="s">
        <v>117</v>
      </c>
      <c r="C305" t="s">
        <v>27</v>
      </c>
      <c r="D305" t="s">
        <v>97</v>
      </c>
      <c r="E305" t="str">
        <f t="shared" si="13"/>
        <v>E</v>
      </c>
      <c r="F305" t="s">
        <v>195</v>
      </c>
      <c r="G305" t="str">
        <f t="shared" si="14"/>
        <v>SBPSxc.CC.ChristensonCreek.E</v>
      </c>
      <c r="H305">
        <v>1189</v>
      </c>
      <c r="I305">
        <v>11.2</v>
      </c>
      <c r="J305">
        <v>13.5</v>
      </c>
      <c r="K305" t="str">
        <f>IF(ISERROR(MATCH(B305,LUs!A:A,0)),"n","y")</f>
        <v>n</v>
      </c>
    </row>
    <row r="306" spans="1:11">
      <c r="A306" t="str">
        <f t="shared" si="12"/>
        <v>ChristensonCreekZRepressedPineCCBLK_C</v>
      </c>
      <c r="B306" t="s">
        <v>117</v>
      </c>
      <c r="C306" t="s">
        <v>90</v>
      </c>
      <c r="D306" t="s">
        <v>97</v>
      </c>
      <c r="E306" t="str">
        <f t="shared" si="13"/>
        <v>C</v>
      </c>
      <c r="F306" t="s">
        <v>193</v>
      </c>
      <c r="G306" t="str">
        <f t="shared" si="14"/>
        <v>ZRepressedPine.CC.ChristensonCreek.C</v>
      </c>
      <c r="H306">
        <v>193</v>
      </c>
      <c r="I306">
        <v>5.8</v>
      </c>
      <c r="J306">
        <v>13.2</v>
      </c>
      <c r="K306" t="str">
        <f>IF(ISERROR(MATCH(B306,LUs!A:A,0)),"n","y")</f>
        <v>n</v>
      </c>
    </row>
    <row r="307" spans="1:11">
      <c r="A307" t="str">
        <f t="shared" si="12"/>
        <v>ChurnESSFxv2CCBLK_A</v>
      </c>
      <c r="B307" t="s">
        <v>118</v>
      </c>
      <c r="C307" t="s">
        <v>91</v>
      </c>
      <c r="D307" t="s">
        <v>97</v>
      </c>
      <c r="E307" t="str">
        <f t="shared" si="13"/>
        <v>A</v>
      </c>
      <c r="F307" t="s">
        <v>191</v>
      </c>
      <c r="G307" t="str">
        <f t="shared" si="14"/>
        <v>ESSFxv2.CC.Churn.A</v>
      </c>
      <c r="H307">
        <v>743</v>
      </c>
      <c r="I307">
        <v>9.1</v>
      </c>
      <c r="J307">
        <v>9.1</v>
      </c>
      <c r="K307" t="str">
        <f>IF(ISERROR(MATCH(B307,LUs!A:A,0)),"n","y")</f>
        <v>n</v>
      </c>
    </row>
    <row r="308" spans="1:11">
      <c r="A308" t="str">
        <f t="shared" si="12"/>
        <v>ChurnIDFdk4CCBLK_A</v>
      </c>
      <c r="B308" t="s">
        <v>118</v>
      </c>
      <c r="C308" t="s">
        <v>17</v>
      </c>
      <c r="D308" t="s">
        <v>97</v>
      </c>
      <c r="E308" t="str">
        <f t="shared" si="13"/>
        <v>A</v>
      </c>
      <c r="F308" t="s">
        <v>191</v>
      </c>
      <c r="G308" t="str">
        <f t="shared" si="14"/>
        <v>IDFdk4.CC.Churn.A</v>
      </c>
      <c r="H308">
        <v>436</v>
      </c>
      <c r="I308">
        <v>11.1</v>
      </c>
      <c r="J308">
        <v>12.2</v>
      </c>
      <c r="K308" t="str">
        <f>IF(ISERROR(MATCH(B308,LUs!A:A,0)),"n","y")</f>
        <v>n</v>
      </c>
    </row>
    <row r="309" spans="1:11">
      <c r="A309" t="str">
        <f t="shared" si="12"/>
        <v>ChurnIDFdk4CCBLK_B</v>
      </c>
      <c r="B309" t="s">
        <v>118</v>
      </c>
      <c r="C309" t="s">
        <v>17</v>
      </c>
      <c r="D309" t="s">
        <v>97</v>
      </c>
      <c r="E309" t="str">
        <f t="shared" si="13"/>
        <v>B</v>
      </c>
      <c r="F309" t="s">
        <v>192</v>
      </c>
      <c r="G309" t="str">
        <f t="shared" si="14"/>
        <v>IDFdk4.CC.Churn.B</v>
      </c>
      <c r="H309">
        <v>521</v>
      </c>
      <c r="I309">
        <v>9.3000000000000007</v>
      </c>
      <c r="J309">
        <v>12</v>
      </c>
      <c r="K309" t="str">
        <f>IF(ISERROR(MATCH(B309,LUs!A:A,0)),"n","y")</f>
        <v>n</v>
      </c>
    </row>
    <row r="310" spans="1:11">
      <c r="A310" t="str">
        <f t="shared" si="12"/>
        <v>ChurnIDFdk4SelBLK_A</v>
      </c>
      <c r="B310" t="s">
        <v>118</v>
      </c>
      <c r="C310" t="s">
        <v>17</v>
      </c>
      <c r="D310" t="s">
        <v>98</v>
      </c>
      <c r="E310" t="str">
        <f t="shared" si="13"/>
        <v>A</v>
      </c>
      <c r="F310" t="s">
        <v>191</v>
      </c>
      <c r="G310" t="str">
        <f t="shared" si="14"/>
        <v>IDFdk4.Sel.Churn.A</v>
      </c>
      <c r="H310">
        <v>434</v>
      </c>
      <c r="I310">
        <v>10.7</v>
      </c>
      <c r="J310">
        <v>14.1</v>
      </c>
      <c r="K310" t="str">
        <f>IF(ISERROR(MATCH(B310,LUs!A:A,0)),"n","y")</f>
        <v>n</v>
      </c>
    </row>
    <row r="311" spans="1:11">
      <c r="A311" t="str">
        <f t="shared" si="12"/>
        <v>ChurnIDFdk4SelBLK_B</v>
      </c>
      <c r="B311" t="s">
        <v>118</v>
      </c>
      <c r="C311" t="s">
        <v>17</v>
      </c>
      <c r="D311" t="s">
        <v>98</v>
      </c>
      <c r="E311" t="str">
        <f t="shared" si="13"/>
        <v>B</v>
      </c>
      <c r="F311" t="s">
        <v>192</v>
      </c>
      <c r="G311" t="str">
        <f t="shared" si="14"/>
        <v>IDFdk4.Sel.Churn.B</v>
      </c>
      <c r="H311">
        <v>106</v>
      </c>
      <c r="I311">
        <v>10.1</v>
      </c>
      <c r="J311">
        <v>13.1</v>
      </c>
      <c r="K311" t="str">
        <f>IF(ISERROR(MATCH(B311,LUs!A:A,0)),"n","y")</f>
        <v>n</v>
      </c>
    </row>
    <row r="312" spans="1:11">
      <c r="A312" t="str">
        <f t="shared" si="12"/>
        <v>ChurnIDFxmSelBLK_A</v>
      </c>
      <c r="B312" t="s">
        <v>118</v>
      </c>
      <c r="C312" t="s">
        <v>19</v>
      </c>
      <c r="D312" t="s">
        <v>98</v>
      </c>
      <c r="E312" t="str">
        <f t="shared" si="13"/>
        <v>A</v>
      </c>
      <c r="F312" t="s">
        <v>191</v>
      </c>
      <c r="G312" t="str">
        <f t="shared" si="14"/>
        <v>IDFxm.Sel.Churn.A</v>
      </c>
      <c r="H312">
        <v>154</v>
      </c>
      <c r="I312">
        <v>11.3</v>
      </c>
      <c r="J312">
        <v>14.9</v>
      </c>
      <c r="K312" t="str">
        <f>IF(ISERROR(MATCH(B312,LUs!A:A,0)),"n","y")</f>
        <v>n</v>
      </c>
    </row>
    <row r="313" spans="1:11">
      <c r="A313" t="str">
        <f t="shared" si="12"/>
        <v>ChurnMSxvCCBLK_A</v>
      </c>
      <c r="B313" t="s">
        <v>118</v>
      </c>
      <c r="C313" t="s">
        <v>23</v>
      </c>
      <c r="D313" t="s">
        <v>97</v>
      </c>
      <c r="E313" t="str">
        <f t="shared" si="13"/>
        <v>A</v>
      </c>
      <c r="F313" t="s">
        <v>191</v>
      </c>
      <c r="G313" t="str">
        <f t="shared" si="14"/>
        <v>MSxv.CC.Churn.A</v>
      </c>
      <c r="H313">
        <v>4341</v>
      </c>
      <c r="I313">
        <v>9.3000000000000007</v>
      </c>
      <c r="J313">
        <v>17.2</v>
      </c>
      <c r="K313" t="str">
        <f>IF(ISERROR(MATCH(B313,LUs!A:A,0)),"n","y")</f>
        <v>n</v>
      </c>
    </row>
    <row r="314" spans="1:11">
      <c r="A314" t="str">
        <f t="shared" si="12"/>
        <v>ChurnMSxvCCBLK_B</v>
      </c>
      <c r="B314" t="s">
        <v>118</v>
      </c>
      <c r="C314" t="s">
        <v>23</v>
      </c>
      <c r="D314" t="s">
        <v>97</v>
      </c>
      <c r="E314" t="str">
        <f t="shared" si="13"/>
        <v>B</v>
      </c>
      <c r="F314" t="s">
        <v>192</v>
      </c>
      <c r="G314" t="str">
        <f t="shared" si="14"/>
        <v>MSxv.CC.Churn.B</v>
      </c>
      <c r="H314">
        <v>564</v>
      </c>
      <c r="I314">
        <v>10.199999999999999</v>
      </c>
      <c r="J314">
        <v>17.3</v>
      </c>
      <c r="K314" t="str">
        <f>IF(ISERROR(MATCH(B314,LUs!A:A,0)),"n","y")</f>
        <v>n</v>
      </c>
    </row>
    <row r="315" spans="1:11">
      <c r="A315" t="str">
        <f t="shared" si="12"/>
        <v>ChurnSBPSxcCCBLK_A</v>
      </c>
      <c r="B315" t="s">
        <v>118</v>
      </c>
      <c r="C315" t="s">
        <v>27</v>
      </c>
      <c r="D315" t="s">
        <v>97</v>
      </c>
      <c r="E315" t="str">
        <f t="shared" si="13"/>
        <v>A</v>
      </c>
      <c r="F315" t="s">
        <v>191</v>
      </c>
      <c r="G315" t="str">
        <f t="shared" si="14"/>
        <v>SBPSxc.CC.Churn.A</v>
      </c>
      <c r="H315">
        <v>611</v>
      </c>
      <c r="I315">
        <v>8.8000000000000007</v>
      </c>
      <c r="J315">
        <v>13.2</v>
      </c>
      <c r="K315" t="str">
        <f>IF(ISERROR(MATCH(B315,LUs!A:A,0)),"n","y")</f>
        <v>n</v>
      </c>
    </row>
    <row r="316" spans="1:11">
      <c r="A316" t="str">
        <f t="shared" si="12"/>
        <v>ChurnSBPSxcCCBLK_B</v>
      </c>
      <c r="B316" t="s">
        <v>118</v>
      </c>
      <c r="C316" t="s">
        <v>27</v>
      </c>
      <c r="D316" t="s">
        <v>97</v>
      </c>
      <c r="E316" t="str">
        <f t="shared" si="13"/>
        <v>B</v>
      </c>
      <c r="F316" t="s">
        <v>192</v>
      </c>
      <c r="G316" t="str">
        <f t="shared" si="14"/>
        <v>SBPSxc.CC.Churn.B</v>
      </c>
      <c r="H316">
        <v>2183</v>
      </c>
      <c r="I316">
        <v>9.9</v>
      </c>
      <c r="J316">
        <v>13.5</v>
      </c>
      <c r="K316" t="str">
        <f>IF(ISERROR(MATCH(B316,LUs!A:A,0)),"n","y")</f>
        <v>n</v>
      </c>
    </row>
    <row r="317" spans="1:11">
      <c r="A317" t="str">
        <f t="shared" si="12"/>
        <v>ChurnZRepressedPineCCBLK_A</v>
      </c>
      <c r="B317" t="s">
        <v>118</v>
      </c>
      <c r="C317" t="s">
        <v>90</v>
      </c>
      <c r="D317" t="s">
        <v>97</v>
      </c>
      <c r="E317" t="str">
        <f t="shared" si="13"/>
        <v>A</v>
      </c>
      <c r="F317" t="s">
        <v>191</v>
      </c>
      <c r="G317" t="str">
        <f t="shared" si="14"/>
        <v>ZRepressedPine.CC.Churn.A</v>
      </c>
      <c r="H317">
        <v>1250</v>
      </c>
      <c r="I317">
        <v>6.2</v>
      </c>
      <c r="J317">
        <v>15.8</v>
      </c>
      <c r="K317" t="str">
        <f>IF(ISERROR(MATCH(B317,LUs!A:A,0)),"n","y")</f>
        <v>n</v>
      </c>
    </row>
    <row r="318" spans="1:11">
      <c r="A318" t="str">
        <f t="shared" si="12"/>
        <v>ChurnZRepressedPineCCBLK_B</v>
      </c>
      <c r="B318" t="s">
        <v>118</v>
      </c>
      <c r="C318" t="s">
        <v>90</v>
      </c>
      <c r="D318" t="s">
        <v>97</v>
      </c>
      <c r="E318" t="str">
        <f t="shared" si="13"/>
        <v>B</v>
      </c>
      <c r="F318" t="s">
        <v>192</v>
      </c>
      <c r="G318" t="str">
        <f t="shared" si="14"/>
        <v>ZRepressedPine.CC.Churn.B</v>
      </c>
      <c r="H318">
        <v>106</v>
      </c>
      <c r="I318">
        <v>6.2</v>
      </c>
      <c r="J318">
        <v>13.3</v>
      </c>
      <c r="K318" t="str">
        <f>IF(ISERROR(MATCH(B318,LUs!A:A,0)),"n","y")</f>
        <v>n</v>
      </c>
    </row>
    <row r="319" spans="1:11">
      <c r="A319" t="str">
        <f t="shared" si="12"/>
        <v>ClearwaterESSFxv1CCBLK_D</v>
      </c>
      <c r="B319" t="s">
        <v>119</v>
      </c>
      <c r="C319" t="s">
        <v>12</v>
      </c>
      <c r="D319" t="s">
        <v>97</v>
      </c>
      <c r="E319" t="str">
        <f t="shared" si="13"/>
        <v>D</v>
      </c>
      <c r="F319" t="s">
        <v>194</v>
      </c>
      <c r="G319" t="str">
        <f t="shared" si="14"/>
        <v>ESSFxv1.CC.Clearwater.D</v>
      </c>
      <c r="H319">
        <v>856</v>
      </c>
      <c r="I319">
        <v>8.3000000000000007</v>
      </c>
      <c r="J319">
        <v>8.6</v>
      </c>
      <c r="K319" t="str">
        <f>IF(ISERROR(MATCH(B319,LUs!A:A,0)),"n","y")</f>
        <v>n</v>
      </c>
    </row>
    <row r="320" spans="1:11">
      <c r="A320" t="str">
        <f t="shared" si="12"/>
        <v>ClearwaterIDFdk4CCBLK_A</v>
      </c>
      <c r="B320" t="s">
        <v>119</v>
      </c>
      <c r="C320" t="s">
        <v>17</v>
      </c>
      <c r="D320" t="s">
        <v>97</v>
      </c>
      <c r="E320" t="str">
        <f t="shared" si="13"/>
        <v>A</v>
      </c>
      <c r="F320" t="s">
        <v>191</v>
      </c>
      <c r="G320" t="str">
        <f t="shared" si="14"/>
        <v>IDFdk4.CC.Clearwater.A</v>
      </c>
      <c r="H320">
        <v>757</v>
      </c>
      <c r="I320">
        <v>10.5</v>
      </c>
      <c r="J320">
        <v>11</v>
      </c>
      <c r="K320" t="str">
        <f>IF(ISERROR(MATCH(B320,LUs!A:A,0)),"n","y")</f>
        <v>n</v>
      </c>
    </row>
    <row r="321" spans="1:11">
      <c r="A321" t="str">
        <f t="shared" si="12"/>
        <v>ClearwaterIDFdk4CCBLK_B</v>
      </c>
      <c r="B321" t="s">
        <v>119</v>
      </c>
      <c r="C321" t="s">
        <v>17</v>
      </c>
      <c r="D321" t="s">
        <v>97</v>
      </c>
      <c r="E321" t="str">
        <f t="shared" si="13"/>
        <v>B</v>
      </c>
      <c r="F321" t="s">
        <v>192</v>
      </c>
      <c r="G321" t="str">
        <f t="shared" si="14"/>
        <v>IDFdk4.CC.Clearwater.B</v>
      </c>
      <c r="H321">
        <v>220</v>
      </c>
      <c r="I321">
        <v>7.7</v>
      </c>
      <c r="J321">
        <v>10.5</v>
      </c>
      <c r="K321" t="str">
        <f>IF(ISERROR(MATCH(B321,LUs!A:A,0)),"n","y")</f>
        <v>n</v>
      </c>
    </row>
    <row r="322" spans="1:11">
      <c r="A322" t="str">
        <f t="shared" ref="A322:A385" si="15">B322&amp;C322&amp;D322&amp;F322</f>
        <v>ClearwaterIDFdwCCBLK_C</v>
      </c>
      <c r="B322" t="s">
        <v>119</v>
      </c>
      <c r="C322" t="s">
        <v>18</v>
      </c>
      <c r="D322" t="s">
        <v>97</v>
      </c>
      <c r="E322" t="str">
        <f t="shared" ref="E322:E385" si="16">RIGHT(F322,1)</f>
        <v>C</v>
      </c>
      <c r="F322" t="s">
        <v>193</v>
      </c>
      <c r="G322" t="str">
        <f t="shared" ref="G322:G385" si="17">C322&amp;"."&amp;D322&amp;"."&amp;B322&amp;"."&amp;E322</f>
        <v>IDFdw.CC.Clearwater.C</v>
      </c>
      <c r="H322">
        <v>382</v>
      </c>
      <c r="I322">
        <v>8.8000000000000007</v>
      </c>
      <c r="J322">
        <v>11.3</v>
      </c>
      <c r="K322" t="str">
        <f>IF(ISERROR(MATCH(B322,LUs!A:A,0)),"n","y")</f>
        <v>n</v>
      </c>
    </row>
    <row r="323" spans="1:11">
      <c r="A323" t="str">
        <f t="shared" si="15"/>
        <v>ClearwaterMSxvCCBLK_A</v>
      </c>
      <c r="B323" t="s">
        <v>119</v>
      </c>
      <c r="C323" t="s">
        <v>23</v>
      </c>
      <c r="D323" t="s">
        <v>97</v>
      </c>
      <c r="E323" t="str">
        <f t="shared" si="16"/>
        <v>A</v>
      </c>
      <c r="F323" t="s">
        <v>191</v>
      </c>
      <c r="G323" t="str">
        <f t="shared" si="17"/>
        <v>MSxv.CC.Clearwater.A</v>
      </c>
      <c r="H323">
        <v>464</v>
      </c>
      <c r="I323">
        <v>9.6</v>
      </c>
      <c r="J323">
        <v>17</v>
      </c>
      <c r="K323" t="str">
        <f>IF(ISERROR(MATCH(B323,LUs!A:A,0)),"n","y")</f>
        <v>n</v>
      </c>
    </row>
    <row r="324" spans="1:11">
      <c r="A324" t="str">
        <f t="shared" si="15"/>
        <v>ClearwaterMSxvCCBLK_C</v>
      </c>
      <c r="B324" t="s">
        <v>119</v>
      </c>
      <c r="C324" t="s">
        <v>23</v>
      </c>
      <c r="D324" t="s">
        <v>97</v>
      </c>
      <c r="E324" t="str">
        <f t="shared" si="16"/>
        <v>C</v>
      </c>
      <c r="F324" t="s">
        <v>193</v>
      </c>
      <c r="G324" t="str">
        <f t="shared" si="17"/>
        <v>MSxv.CC.Clearwater.C</v>
      </c>
      <c r="H324">
        <v>1420</v>
      </c>
      <c r="I324">
        <v>8</v>
      </c>
      <c r="J324">
        <v>16.399999999999999</v>
      </c>
      <c r="K324" t="str">
        <f>IF(ISERROR(MATCH(B324,LUs!A:A,0)),"n","y")</f>
        <v>n</v>
      </c>
    </row>
    <row r="325" spans="1:11">
      <c r="A325" t="str">
        <f t="shared" si="15"/>
        <v>ClearwaterSBPSxcCCBLK_A</v>
      </c>
      <c r="B325" t="s">
        <v>119</v>
      </c>
      <c r="C325" t="s">
        <v>27</v>
      </c>
      <c r="D325" t="s">
        <v>97</v>
      </c>
      <c r="E325" t="str">
        <f t="shared" si="16"/>
        <v>A</v>
      </c>
      <c r="F325" t="s">
        <v>191</v>
      </c>
      <c r="G325" t="str">
        <f t="shared" si="17"/>
        <v>SBPSxc.CC.Clearwater.A</v>
      </c>
      <c r="H325">
        <v>2507</v>
      </c>
      <c r="I325">
        <v>10.7</v>
      </c>
      <c r="J325">
        <v>13.3</v>
      </c>
      <c r="K325" t="str">
        <f>IF(ISERROR(MATCH(B325,LUs!A:A,0)),"n","y")</f>
        <v>n</v>
      </c>
    </row>
    <row r="326" spans="1:11">
      <c r="A326" t="str">
        <f t="shared" si="15"/>
        <v>ClearwaterSBPSxcCCBLK_B</v>
      </c>
      <c r="B326" t="s">
        <v>119</v>
      </c>
      <c r="C326" t="s">
        <v>27</v>
      </c>
      <c r="D326" t="s">
        <v>97</v>
      </c>
      <c r="E326" t="str">
        <f t="shared" si="16"/>
        <v>B</v>
      </c>
      <c r="F326" t="s">
        <v>192</v>
      </c>
      <c r="G326" t="str">
        <f t="shared" si="17"/>
        <v>SBPSxc.CC.Clearwater.B</v>
      </c>
      <c r="H326">
        <v>11963</v>
      </c>
      <c r="I326">
        <v>8.1999999999999993</v>
      </c>
      <c r="J326">
        <v>13.5</v>
      </c>
      <c r="K326" t="str">
        <f>IF(ISERROR(MATCH(B326,LUs!A:A,0)),"n","y")</f>
        <v>n</v>
      </c>
    </row>
    <row r="327" spans="1:11">
      <c r="A327" t="str">
        <f t="shared" si="15"/>
        <v>ClearwaterSBPSxcCCBLK_C</v>
      </c>
      <c r="B327" t="s">
        <v>119</v>
      </c>
      <c r="C327" t="s">
        <v>27</v>
      </c>
      <c r="D327" t="s">
        <v>97</v>
      </c>
      <c r="E327" t="str">
        <f t="shared" si="16"/>
        <v>C</v>
      </c>
      <c r="F327" t="s">
        <v>193</v>
      </c>
      <c r="G327" t="str">
        <f t="shared" si="17"/>
        <v>SBPSxc.CC.Clearwater.C</v>
      </c>
      <c r="H327">
        <v>3684</v>
      </c>
      <c r="I327">
        <v>8.8000000000000007</v>
      </c>
      <c r="J327">
        <v>13.4</v>
      </c>
      <c r="K327" t="str">
        <f>IF(ISERROR(MATCH(B327,LUs!A:A,0)),"n","y")</f>
        <v>n</v>
      </c>
    </row>
    <row r="328" spans="1:11">
      <c r="A328" t="str">
        <f t="shared" si="15"/>
        <v>ClearwaterZRepressedPineCCBLK_B</v>
      </c>
      <c r="B328" t="s">
        <v>119</v>
      </c>
      <c r="C328" t="s">
        <v>90</v>
      </c>
      <c r="D328" t="s">
        <v>97</v>
      </c>
      <c r="E328" t="str">
        <f t="shared" si="16"/>
        <v>B</v>
      </c>
      <c r="F328" t="s">
        <v>192</v>
      </c>
      <c r="G328" t="str">
        <f t="shared" si="17"/>
        <v>ZRepressedPine.CC.Clearwater.B</v>
      </c>
      <c r="H328">
        <v>4879</v>
      </c>
      <c r="I328">
        <v>6.1</v>
      </c>
      <c r="J328">
        <v>13.5</v>
      </c>
      <c r="K328" t="str">
        <f>IF(ISERROR(MATCH(B328,LUs!A:A,0)),"n","y")</f>
        <v>n</v>
      </c>
    </row>
    <row r="329" spans="1:11">
      <c r="A329" t="str">
        <f t="shared" si="15"/>
        <v>ClearwaterZRepressedPineCCBLK_C</v>
      </c>
      <c r="B329" t="s">
        <v>119</v>
      </c>
      <c r="C329" t="s">
        <v>90</v>
      </c>
      <c r="D329" t="s">
        <v>97</v>
      </c>
      <c r="E329" t="str">
        <f t="shared" si="16"/>
        <v>C</v>
      </c>
      <c r="F329" t="s">
        <v>193</v>
      </c>
      <c r="G329" t="str">
        <f t="shared" si="17"/>
        <v>ZRepressedPine.CC.Clearwater.C</v>
      </c>
      <c r="H329">
        <v>967</v>
      </c>
      <c r="I329">
        <v>6.2</v>
      </c>
      <c r="J329">
        <v>13.3</v>
      </c>
      <c r="K329" t="str">
        <f>IF(ISERROR(MATCH(B329,LUs!A:A,0)),"n","y")</f>
        <v>n</v>
      </c>
    </row>
    <row r="330" spans="1:11">
      <c r="A330" t="str">
        <f t="shared" si="15"/>
        <v>ClearwaterZRepressedPineCCBLK_D</v>
      </c>
      <c r="B330" t="s">
        <v>119</v>
      </c>
      <c r="C330" t="s">
        <v>90</v>
      </c>
      <c r="D330" t="s">
        <v>97</v>
      </c>
      <c r="E330" t="str">
        <f t="shared" si="16"/>
        <v>D</v>
      </c>
      <c r="F330" t="s">
        <v>194</v>
      </c>
      <c r="G330" t="str">
        <f t="shared" si="17"/>
        <v>ZRepressedPine.CC.Clearwater.D</v>
      </c>
      <c r="H330">
        <v>548</v>
      </c>
      <c r="I330">
        <v>5.4</v>
      </c>
      <c r="J330">
        <v>5.7</v>
      </c>
      <c r="K330" t="str">
        <f>IF(ISERROR(MATCH(B330,LUs!A:A,0)),"n","y")</f>
        <v>n</v>
      </c>
    </row>
    <row r="331" spans="1:11">
      <c r="A331" t="str">
        <f t="shared" si="15"/>
        <v>ClisbakoMSxvCCBLK_A</v>
      </c>
      <c r="B331" t="s">
        <v>120</v>
      </c>
      <c r="C331" t="s">
        <v>23</v>
      </c>
      <c r="D331" t="s">
        <v>97</v>
      </c>
      <c r="E331" t="str">
        <f t="shared" si="16"/>
        <v>A</v>
      </c>
      <c r="F331" t="s">
        <v>191</v>
      </c>
      <c r="G331" t="str">
        <f t="shared" si="17"/>
        <v>MSxv.CC.Clisbako.A</v>
      </c>
      <c r="H331">
        <v>9813</v>
      </c>
      <c r="I331">
        <v>10.7</v>
      </c>
      <c r="J331">
        <v>17.100000000000001</v>
      </c>
      <c r="K331" t="str">
        <f>IF(ISERROR(MATCH(B331,LUs!A:A,0)),"n","y")</f>
        <v>n</v>
      </c>
    </row>
    <row r="332" spans="1:11">
      <c r="A332" t="str">
        <f t="shared" si="15"/>
        <v>ClisbakoZRepressedPineCCBLK_A</v>
      </c>
      <c r="B332" t="s">
        <v>120</v>
      </c>
      <c r="C332" t="s">
        <v>90</v>
      </c>
      <c r="D332" t="s">
        <v>97</v>
      </c>
      <c r="E332" t="str">
        <f t="shared" si="16"/>
        <v>A</v>
      </c>
      <c r="F332" t="s">
        <v>191</v>
      </c>
      <c r="G332" t="str">
        <f t="shared" si="17"/>
        <v>ZRepressedPine.CC.Clisbako.A</v>
      </c>
      <c r="H332">
        <v>147</v>
      </c>
      <c r="I332">
        <v>6</v>
      </c>
      <c r="J332">
        <v>16.8</v>
      </c>
      <c r="K332" t="str">
        <f>IF(ISERROR(MATCH(B332,LUs!A:A,0)),"n","y")</f>
        <v>n</v>
      </c>
    </row>
    <row r="333" spans="1:11">
      <c r="A333" t="str">
        <f t="shared" si="15"/>
        <v>CluskoMSxvCCBLK_A</v>
      </c>
      <c r="B333" t="s">
        <v>121</v>
      </c>
      <c r="C333" t="s">
        <v>23</v>
      </c>
      <c r="D333" t="s">
        <v>97</v>
      </c>
      <c r="E333" t="str">
        <f t="shared" si="16"/>
        <v>A</v>
      </c>
      <c r="F333" t="s">
        <v>191</v>
      </c>
      <c r="G333" t="str">
        <f t="shared" si="17"/>
        <v>MSxv.CC.Clusko.A</v>
      </c>
      <c r="H333">
        <v>1404</v>
      </c>
      <c r="I333">
        <v>9</v>
      </c>
      <c r="J333">
        <v>16.899999999999999</v>
      </c>
      <c r="K333" t="str">
        <f>IF(ISERROR(MATCH(B333,LUs!A:A,0)),"n","y")</f>
        <v>n</v>
      </c>
    </row>
    <row r="334" spans="1:11">
      <c r="A334" t="str">
        <f t="shared" si="15"/>
        <v>CluskoMSxvCCBLK_B</v>
      </c>
      <c r="B334" t="s">
        <v>121</v>
      </c>
      <c r="C334" t="s">
        <v>23</v>
      </c>
      <c r="D334" t="s">
        <v>97</v>
      </c>
      <c r="E334" t="str">
        <f t="shared" si="16"/>
        <v>B</v>
      </c>
      <c r="F334" t="s">
        <v>192</v>
      </c>
      <c r="G334" t="str">
        <f t="shared" si="17"/>
        <v>MSxv.CC.Clusko.B</v>
      </c>
      <c r="H334">
        <v>2618</v>
      </c>
      <c r="I334">
        <v>9.3000000000000007</v>
      </c>
      <c r="J334">
        <v>17.100000000000001</v>
      </c>
      <c r="K334" t="str">
        <f>IF(ISERROR(MATCH(B334,LUs!A:A,0)),"n","y")</f>
        <v>n</v>
      </c>
    </row>
    <row r="335" spans="1:11">
      <c r="A335" t="str">
        <f t="shared" si="15"/>
        <v>CluskoMSxvCCBLK_C</v>
      </c>
      <c r="B335" t="s">
        <v>121</v>
      </c>
      <c r="C335" t="s">
        <v>23</v>
      </c>
      <c r="D335" t="s">
        <v>97</v>
      </c>
      <c r="E335" t="str">
        <f t="shared" si="16"/>
        <v>C</v>
      </c>
      <c r="F335" t="s">
        <v>193</v>
      </c>
      <c r="G335" t="str">
        <f t="shared" si="17"/>
        <v>MSxv.CC.Clusko.C</v>
      </c>
      <c r="H335">
        <v>13916</v>
      </c>
      <c r="I335">
        <v>10.5</v>
      </c>
      <c r="J335">
        <v>17</v>
      </c>
      <c r="K335" t="str">
        <f>IF(ISERROR(MATCH(B335,LUs!A:A,0)),"n","y")</f>
        <v>n</v>
      </c>
    </row>
    <row r="336" spans="1:11">
      <c r="A336" t="str">
        <f t="shared" si="15"/>
        <v>CluskoMSxvCCBLK_D</v>
      </c>
      <c r="B336" t="s">
        <v>121</v>
      </c>
      <c r="C336" t="s">
        <v>23</v>
      </c>
      <c r="D336" t="s">
        <v>97</v>
      </c>
      <c r="E336" t="str">
        <f t="shared" si="16"/>
        <v>D</v>
      </c>
      <c r="F336" t="s">
        <v>194</v>
      </c>
      <c r="G336" t="str">
        <f t="shared" si="17"/>
        <v>MSxv.CC.Clusko.D</v>
      </c>
      <c r="H336">
        <v>9210</v>
      </c>
      <c r="I336">
        <v>10.6</v>
      </c>
      <c r="J336">
        <v>16.899999999999999</v>
      </c>
      <c r="K336" t="str">
        <f>IF(ISERROR(MATCH(B336,LUs!A:A,0)),"n","y")</f>
        <v>n</v>
      </c>
    </row>
    <row r="337" spans="1:11">
      <c r="A337" t="str">
        <f t="shared" si="15"/>
        <v>CluskoMSxvCCBLK_E</v>
      </c>
      <c r="B337" t="s">
        <v>121</v>
      </c>
      <c r="C337" t="s">
        <v>23</v>
      </c>
      <c r="D337" t="s">
        <v>97</v>
      </c>
      <c r="E337" t="str">
        <f t="shared" si="16"/>
        <v>E</v>
      </c>
      <c r="F337" t="s">
        <v>195</v>
      </c>
      <c r="G337" t="str">
        <f t="shared" si="17"/>
        <v>MSxv.CC.Clusko.E</v>
      </c>
      <c r="H337">
        <v>1786</v>
      </c>
      <c r="I337">
        <v>10.1</v>
      </c>
      <c r="J337">
        <v>17.100000000000001</v>
      </c>
      <c r="K337" t="str">
        <f>IF(ISERROR(MATCH(B337,LUs!A:A,0)),"n","y")</f>
        <v>n</v>
      </c>
    </row>
    <row r="338" spans="1:11">
      <c r="A338" t="str">
        <f t="shared" si="15"/>
        <v>CluskoSBPSxcCCBLK_A</v>
      </c>
      <c r="B338" t="s">
        <v>121</v>
      </c>
      <c r="C338" t="s">
        <v>27</v>
      </c>
      <c r="D338" t="s">
        <v>97</v>
      </c>
      <c r="E338" t="str">
        <f t="shared" si="16"/>
        <v>A</v>
      </c>
      <c r="F338" t="s">
        <v>191</v>
      </c>
      <c r="G338" t="str">
        <f t="shared" si="17"/>
        <v>SBPSxc.CC.Clusko.A</v>
      </c>
      <c r="H338">
        <v>5694</v>
      </c>
      <c r="I338">
        <v>9.6</v>
      </c>
      <c r="J338">
        <v>13.4</v>
      </c>
      <c r="K338" t="str">
        <f>IF(ISERROR(MATCH(B338,LUs!A:A,0)),"n","y")</f>
        <v>n</v>
      </c>
    </row>
    <row r="339" spans="1:11">
      <c r="A339" t="str">
        <f t="shared" si="15"/>
        <v>CluskoSBPSxcCCBLK_B</v>
      </c>
      <c r="B339" t="s">
        <v>121</v>
      </c>
      <c r="C339" t="s">
        <v>27</v>
      </c>
      <c r="D339" t="s">
        <v>97</v>
      </c>
      <c r="E339" t="str">
        <f t="shared" si="16"/>
        <v>B</v>
      </c>
      <c r="F339" t="s">
        <v>192</v>
      </c>
      <c r="G339" t="str">
        <f t="shared" si="17"/>
        <v>SBPSxc.CC.Clusko.B</v>
      </c>
      <c r="H339">
        <v>7332</v>
      </c>
      <c r="I339">
        <v>9.5</v>
      </c>
      <c r="J339">
        <v>13.5</v>
      </c>
      <c r="K339" t="str">
        <f>IF(ISERROR(MATCH(B339,LUs!A:A,0)),"n","y")</f>
        <v>n</v>
      </c>
    </row>
    <row r="340" spans="1:11">
      <c r="A340" t="str">
        <f t="shared" si="15"/>
        <v>CluskoSBPSxcCCBLK_C</v>
      </c>
      <c r="B340" t="s">
        <v>121</v>
      </c>
      <c r="C340" t="s">
        <v>27</v>
      </c>
      <c r="D340" t="s">
        <v>97</v>
      </c>
      <c r="E340" t="str">
        <f t="shared" si="16"/>
        <v>C</v>
      </c>
      <c r="F340" t="s">
        <v>193</v>
      </c>
      <c r="G340" t="str">
        <f t="shared" si="17"/>
        <v>SBPSxc.CC.Clusko.C</v>
      </c>
      <c r="H340">
        <v>2956</v>
      </c>
      <c r="I340">
        <v>10.4</v>
      </c>
      <c r="J340">
        <v>13.6</v>
      </c>
      <c r="K340" t="str">
        <f>IF(ISERROR(MATCH(B340,LUs!A:A,0)),"n","y")</f>
        <v>n</v>
      </c>
    </row>
    <row r="341" spans="1:11">
      <c r="A341" t="str">
        <f t="shared" si="15"/>
        <v>CluskoSBPSxcCCBLK_D</v>
      </c>
      <c r="B341" t="s">
        <v>121</v>
      </c>
      <c r="C341" t="s">
        <v>27</v>
      </c>
      <c r="D341" t="s">
        <v>97</v>
      </c>
      <c r="E341" t="str">
        <f t="shared" si="16"/>
        <v>D</v>
      </c>
      <c r="F341" t="s">
        <v>194</v>
      </c>
      <c r="G341" t="str">
        <f t="shared" si="17"/>
        <v>SBPSxc.CC.Clusko.D</v>
      </c>
      <c r="H341">
        <v>7757</v>
      </c>
      <c r="I341">
        <v>10.1</v>
      </c>
      <c r="J341">
        <v>13.4</v>
      </c>
      <c r="K341" t="str">
        <f>IF(ISERROR(MATCH(B341,LUs!A:A,0)),"n","y")</f>
        <v>n</v>
      </c>
    </row>
    <row r="342" spans="1:11">
      <c r="A342" t="str">
        <f t="shared" si="15"/>
        <v>CluskoSBPSxcCCBLK_E</v>
      </c>
      <c r="B342" t="s">
        <v>121</v>
      </c>
      <c r="C342" t="s">
        <v>27</v>
      </c>
      <c r="D342" t="s">
        <v>97</v>
      </c>
      <c r="E342" t="str">
        <f t="shared" si="16"/>
        <v>E</v>
      </c>
      <c r="F342" t="s">
        <v>195</v>
      </c>
      <c r="G342" t="str">
        <f t="shared" si="17"/>
        <v>SBPSxc.CC.Clusko.E</v>
      </c>
      <c r="H342">
        <v>9134</v>
      </c>
      <c r="I342">
        <v>9.6999999999999993</v>
      </c>
      <c r="J342">
        <v>13.6</v>
      </c>
      <c r="K342" t="str">
        <f>IF(ISERROR(MATCH(B342,LUs!A:A,0)),"n","y")</f>
        <v>n</v>
      </c>
    </row>
    <row r="343" spans="1:11">
      <c r="A343" t="str">
        <f t="shared" si="15"/>
        <v>CluskoZRepressedPineCCBLK_A</v>
      </c>
      <c r="B343" t="s">
        <v>121</v>
      </c>
      <c r="C343" t="s">
        <v>90</v>
      </c>
      <c r="D343" t="s">
        <v>97</v>
      </c>
      <c r="E343" t="str">
        <f t="shared" si="16"/>
        <v>A</v>
      </c>
      <c r="F343" t="s">
        <v>191</v>
      </c>
      <c r="G343" t="str">
        <f t="shared" si="17"/>
        <v>ZRepressedPine.CC.Clusko.A</v>
      </c>
      <c r="H343">
        <v>597</v>
      </c>
      <c r="I343">
        <v>5.6</v>
      </c>
      <c r="J343">
        <v>13.3</v>
      </c>
      <c r="K343" t="str">
        <f>IF(ISERROR(MATCH(B343,LUs!A:A,0)),"n","y")</f>
        <v>n</v>
      </c>
    </row>
    <row r="344" spans="1:11">
      <c r="A344" t="str">
        <f t="shared" si="15"/>
        <v>CluskoZRepressedPineCCBLK_B</v>
      </c>
      <c r="B344" t="s">
        <v>121</v>
      </c>
      <c r="C344" t="s">
        <v>90</v>
      </c>
      <c r="D344" t="s">
        <v>97</v>
      </c>
      <c r="E344" t="str">
        <f t="shared" si="16"/>
        <v>B</v>
      </c>
      <c r="F344" t="s">
        <v>192</v>
      </c>
      <c r="G344" t="str">
        <f t="shared" si="17"/>
        <v>ZRepressedPine.CC.Clusko.B</v>
      </c>
      <c r="H344">
        <v>336</v>
      </c>
      <c r="I344">
        <v>6.3</v>
      </c>
      <c r="J344">
        <v>14.9</v>
      </c>
      <c r="K344" t="str">
        <f>IF(ISERROR(MATCH(B344,LUs!A:A,0)),"n","y")</f>
        <v>n</v>
      </c>
    </row>
    <row r="345" spans="1:11">
      <c r="A345" t="str">
        <f t="shared" si="15"/>
        <v>CluskoZRepressedPineCCBLK_C</v>
      </c>
      <c r="B345" t="s">
        <v>121</v>
      </c>
      <c r="C345" t="s">
        <v>90</v>
      </c>
      <c r="D345" t="s">
        <v>97</v>
      </c>
      <c r="E345" t="str">
        <f t="shared" si="16"/>
        <v>C</v>
      </c>
      <c r="F345" t="s">
        <v>193</v>
      </c>
      <c r="G345" t="str">
        <f t="shared" si="17"/>
        <v>ZRepressedPine.CC.Clusko.C</v>
      </c>
      <c r="H345">
        <v>124</v>
      </c>
      <c r="I345">
        <v>6.8</v>
      </c>
      <c r="J345">
        <v>16.100000000000001</v>
      </c>
      <c r="K345" t="str">
        <f>IF(ISERROR(MATCH(B345,LUs!A:A,0)),"n","y")</f>
        <v>n</v>
      </c>
    </row>
    <row r="346" spans="1:11">
      <c r="A346" t="str">
        <f t="shared" si="15"/>
        <v>CluskoZRepressedPineCCBLK_D</v>
      </c>
      <c r="B346" t="s">
        <v>121</v>
      </c>
      <c r="C346" t="s">
        <v>90</v>
      </c>
      <c r="D346" t="s">
        <v>97</v>
      </c>
      <c r="E346" t="str">
        <f t="shared" si="16"/>
        <v>D</v>
      </c>
      <c r="F346" t="s">
        <v>194</v>
      </c>
      <c r="G346" t="str">
        <f t="shared" si="17"/>
        <v>ZRepressedPine.CC.Clusko.D</v>
      </c>
      <c r="H346">
        <v>551</v>
      </c>
      <c r="I346">
        <v>6.3</v>
      </c>
      <c r="J346">
        <v>15.7</v>
      </c>
      <c r="K346" t="str">
        <f>IF(ISERROR(MATCH(B346,LUs!A:A,0)),"n","y")</f>
        <v>n</v>
      </c>
    </row>
    <row r="347" spans="1:11">
      <c r="A347" t="str">
        <f t="shared" si="15"/>
        <v>CluskoZRepressedPineCCBLK_E</v>
      </c>
      <c r="B347" t="s">
        <v>121</v>
      </c>
      <c r="C347" t="s">
        <v>90</v>
      </c>
      <c r="D347" t="s">
        <v>97</v>
      </c>
      <c r="E347" t="str">
        <f t="shared" si="16"/>
        <v>E</v>
      </c>
      <c r="F347" t="s">
        <v>195</v>
      </c>
      <c r="G347" t="str">
        <f t="shared" si="17"/>
        <v>ZRepressedPine.CC.Clusko.E</v>
      </c>
      <c r="H347">
        <v>166</v>
      </c>
      <c r="I347">
        <v>6.3</v>
      </c>
      <c r="J347">
        <v>13.1</v>
      </c>
      <c r="K347" t="str">
        <f>IF(ISERROR(MATCH(B347,LUs!A:A,0)),"n","y")</f>
        <v>n</v>
      </c>
    </row>
    <row r="348" spans="1:11">
      <c r="A348" t="str">
        <f t="shared" si="15"/>
        <v>ColwellESSFxv1CCBLK_B</v>
      </c>
      <c r="B348" t="s">
        <v>122</v>
      </c>
      <c r="C348" t="s">
        <v>12</v>
      </c>
      <c r="D348" t="s">
        <v>97</v>
      </c>
      <c r="E348" t="str">
        <f t="shared" si="16"/>
        <v>B</v>
      </c>
      <c r="F348" t="s">
        <v>192</v>
      </c>
      <c r="G348" t="str">
        <f t="shared" si="17"/>
        <v>ESSFxv1.CC.Colwell.B</v>
      </c>
      <c r="H348">
        <v>165</v>
      </c>
      <c r="I348">
        <v>12.1</v>
      </c>
      <c r="J348">
        <v>12.2</v>
      </c>
      <c r="K348" t="str">
        <f>IF(ISERROR(MATCH(B348,LUs!A:A,0)),"n","y")</f>
        <v>n</v>
      </c>
    </row>
    <row r="349" spans="1:11">
      <c r="A349" t="str">
        <f t="shared" si="15"/>
        <v>ColwellMSdc2CCBLK_A</v>
      </c>
      <c r="B349" t="s">
        <v>122</v>
      </c>
      <c r="C349" t="s">
        <v>20</v>
      </c>
      <c r="D349" t="s">
        <v>97</v>
      </c>
      <c r="E349" t="str">
        <f t="shared" si="16"/>
        <v>A</v>
      </c>
      <c r="F349" t="s">
        <v>191</v>
      </c>
      <c r="G349" t="str">
        <f t="shared" si="17"/>
        <v>MSdc2.CC.Colwell.A</v>
      </c>
      <c r="H349">
        <v>156</v>
      </c>
      <c r="I349">
        <v>11</v>
      </c>
      <c r="J349">
        <v>14.4</v>
      </c>
      <c r="K349" t="str">
        <f>IF(ISERROR(MATCH(B349,LUs!A:A,0)),"n","y")</f>
        <v>n</v>
      </c>
    </row>
    <row r="350" spans="1:11">
      <c r="A350" t="str">
        <f t="shared" si="15"/>
        <v>ColwellMSdc2CCBLK_B</v>
      </c>
      <c r="B350" t="s">
        <v>122</v>
      </c>
      <c r="C350" t="s">
        <v>20</v>
      </c>
      <c r="D350" t="s">
        <v>97</v>
      </c>
      <c r="E350" t="str">
        <f t="shared" si="16"/>
        <v>B</v>
      </c>
      <c r="F350" t="s">
        <v>192</v>
      </c>
      <c r="G350" t="str">
        <f t="shared" si="17"/>
        <v>MSdc2.CC.Colwell.B</v>
      </c>
      <c r="H350">
        <v>555</v>
      </c>
      <c r="I350">
        <v>11.1</v>
      </c>
      <c r="J350">
        <v>14.9</v>
      </c>
      <c r="K350" t="str">
        <f>IF(ISERROR(MATCH(B350,LUs!A:A,0)),"n","y")</f>
        <v>n</v>
      </c>
    </row>
    <row r="351" spans="1:11">
      <c r="A351" t="str">
        <f t="shared" si="15"/>
        <v>ColwellMSxvCCBLK_A</v>
      </c>
      <c r="B351" t="s">
        <v>122</v>
      </c>
      <c r="C351" t="s">
        <v>23</v>
      </c>
      <c r="D351" t="s">
        <v>97</v>
      </c>
      <c r="E351" t="str">
        <f t="shared" si="16"/>
        <v>A</v>
      </c>
      <c r="F351" t="s">
        <v>191</v>
      </c>
      <c r="G351" t="str">
        <f t="shared" si="17"/>
        <v>MSxv.CC.Colwell.A</v>
      </c>
      <c r="H351">
        <v>175</v>
      </c>
      <c r="I351">
        <v>10.4</v>
      </c>
      <c r="J351">
        <v>16</v>
      </c>
      <c r="K351" t="str">
        <f>IF(ISERROR(MATCH(B351,LUs!A:A,0)),"n","y")</f>
        <v>n</v>
      </c>
    </row>
    <row r="352" spans="1:11">
      <c r="A352" t="str">
        <f t="shared" si="15"/>
        <v>CorkscrewMSxvCCBLK_A</v>
      </c>
      <c r="B352" t="s">
        <v>123</v>
      </c>
      <c r="C352" t="s">
        <v>23</v>
      </c>
      <c r="D352" t="s">
        <v>97</v>
      </c>
      <c r="E352" t="str">
        <f t="shared" si="16"/>
        <v>A</v>
      </c>
      <c r="F352" t="s">
        <v>191</v>
      </c>
      <c r="G352" t="str">
        <f t="shared" si="17"/>
        <v>MSxv.CC.Corkscrew.A</v>
      </c>
      <c r="H352">
        <v>5468</v>
      </c>
      <c r="I352">
        <v>10.4</v>
      </c>
      <c r="J352">
        <v>15.1</v>
      </c>
      <c r="K352" t="str">
        <f>IF(ISERROR(MATCH(B352,LUs!A:A,0)),"n","y")</f>
        <v>n</v>
      </c>
    </row>
    <row r="353" spans="1:11">
      <c r="A353" t="str">
        <f t="shared" si="15"/>
        <v>CorkscrewMSxvCCBLK_B</v>
      </c>
      <c r="B353" t="s">
        <v>123</v>
      </c>
      <c r="C353" t="s">
        <v>23</v>
      </c>
      <c r="D353" t="s">
        <v>97</v>
      </c>
      <c r="E353" t="str">
        <f t="shared" si="16"/>
        <v>B</v>
      </c>
      <c r="F353" t="s">
        <v>192</v>
      </c>
      <c r="G353" t="str">
        <f t="shared" si="17"/>
        <v>MSxv.CC.Corkscrew.B</v>
      </c>
      <c r="H353">
        <v>1541</v>
      </c>
      <c r="I353">
        <v>9.9</v>
      </c>
      <c r="J353">
        <v>15.8</v>
      </c>
      <c r="K353" t="str">
        <f>IF(ISERROR(MATCH(B353,LUs!A:A,0)),"n","y")</f>
        <v>n</v>
      </c>
    </row>
    <row r="354" spans="1:11">
      <c r="A354" t="str">
        <f t="shared" si="15"/>
        <v>CorkscrewMSxvCCBLK_C</v>
      </c>
      <c r="B354" t="s">
        <v>123</v>
      </c>
      <c r="C354" t="s">
        <v>23</v>
      </c>
      <c r="D354" t="s">
        <v>97</v>
      </c>
      <c r="E354" t="str">
        <f t="shared" si="16"/>
        <v>C</v>
      </c>
      <c r="F354" t="s">
        <v>193</v>
      </c>
      <c r="G354" t="str">
        <f t="shared" si="17"/>
        <v>MSxv.CC.Corkscrew.C</v>
      </c>
      <c r="H354">
        <v>10392</v>
      </c>
      <c r="I354">
        <v>9.8000000000000007</v>
      </c>
      <c r="J354">
        <v>16.7</v>
      </c>
      <c r="K354" t="str">
        <f>IF(ISERROR(MATCH(B354,LUs!A:A,0)),"n","y")</f>
        <v>n</v>
      </c>
    </row>
    <row r="355" spans="1:11">
      <c r="A355" t="str">
        <f t="shared" si="15"/>
        <v>CorkscrewSBPSxcCCBLK_A</v>
      </c>
      <c r="B355" t="s">
        <v>123</v>
      </c>
      <c r="C355" t="s">
        <v>27</v>
      </c>
      <c r="D355" t="s">
        <v>97</v>
      </c>
      <c r="E355" t="str">
        <f t="shared" si="16"/>
        <v>A</v>
      </c>
      <c r="F355" t="s">
        <v>191</v>
      </c>
      <c r="G355" t="str">
        <f t="shared" si="17"/>
        <v>SBPSxc.CC.Corkscrew.A</v>
      </c>
      <c r="H355">
        <v>6381</v>
      </c>
      <c r="I355">
        <v>10.7</v>
      </c>
      <c r="J355">
        <v>13.7</v>
      </c>
      <c r="K355" t="str">
        <f>IF(ISERROR(MATCH(B355,LUs!A:A,0)),"n","y")</f>
        <v>n</v>
      </c>
    </row>
    <row r="356" spans="1:11">
      <c r="A356" t="str">
        <f t="shared" si="15"/>
        <v>CorkscrewSBPSxcCCBLK_B</v>
      </c>
      <c r="B356" t="s">
        <v>123</v>
      </c>
      <c r="C356" t="s">
        <v>27</v>
      </c>
      <c r="D356" t="s">
        <v>97</v>
      </c>
      <c r="E356" t="str">
        <f t="shared" si="16"/>
        <v>B</v>
      </c>
      <c r="F356" t="s">
        <v>192</v>
      </c>
      <c r="G356" t="str">
        <f t="shared" si="17"/>
        <v>SBPSxc.CC.Corkscrew.B</v>
      </c>
      <c r="H356">
        <v>2650</v>
      </c>
      <c r="I356">
        <v>10.5</v>
      </c>
      <c r="J356">
        <v>13.5</v>
      </c>
      <c r="K356" t="str">
        <f>IF(ISERROR(MATCH(B356,LUs!A:A,0)),"n","y")</f>
        <v>n</v>
      </c>
    </row>
    <row r="357" spans="1:11">
      <c r="A357" t="str">
        <f t="shared" si="15"/>
        <v>CorkscrewZRepressedPineCCBLK_A</v>
      </c>
      <c r="B357" t="s">
        <v>123</v>
      </c>
      <c r="C357" t="s">
        <v>90</v>
      </c>
      <c r="D357" t="s">
        <v>97</v>
      </c>
      <c r="E357" t="str">
        <f t="shared" si="16"/>
        <v>A</v>
      </c>
      <c r="F357" t="s">
        <v>191</v>
      </c>
      <c r="G357" t="str">
        <f t="shared" si="17"/>
        <v>ZRepressedPine.CC.Corkscrew.A</v>
      </c>
      <c r="H357">
        <v>618</v>
      </c>
      <c r="I357">
        <v>4.8</v>
      </c>
      <c r="J357">
        <v>15.6</v>
      </c>
      <c r="K357" t="str">
        <f>IF(ISERROR(MATCH(B357,LUs!A:A,0)),"n","y")</f>
        <v>n</v>
      </c>
    </row>
    <row r="358" spans="1:11">
      <c r="A358" t="str">
        <f t="shared" si="15"/>
        <v>CorkscrewZRepressedPineCCBLK_C</v>
      </c>
      <c r="B358" t="s">
        <v>123</v>
      </c>
      <c r="C358" t="s">
        <v>90</v>
      </c>
      <c r="D358" t="s">
        <v>97</v>
      </c>
      <c r="E358" t="str">
        <f t="shared" si="16"/>
        <v>C</v>
      </c>
      <c r="F358" t="s">
        <v>193</v>
      </c>
      <c r="G358" t="str">
        <f t="shared" si="17"/>
        <v>ZRepressedPine.CC.Corkscrew.C</v>
      </c>
      <c r="H358">
        <v>170</v>
      </c>
      <c r="I358">
        <v>6.4</v>
      </c>
      <c r="J358">
        <v>16.399999999999999</v>
      </c>
      <c r="K358" t="str">
        <f>IF(ISERROR(MATCH(B358,LUs!A:A,0)),"n","y")</f>
        <v>n</v>
      </c>
    </row>
    <row r="359" spans="1:11">
      <c r="A359" t="str">
        <f t="shared" si="15"/>
        <v>CrazyCreekCWHms1CCBLK_B</v>
      </c>
      <c r="B359" t="s">
        <v>124</v>
      </c>
      <c r="C359" t="s">
        <v>8</v>
      </c>
      <c r="D359" t="s">
        <v>97</v>
      </c>
      <c r="E359" t="str">
        <f t="shared" si="16"/>
        <v>B</v>
      </c>
      <c r="F359" t="s">
        <v>192</v>
      </c>
      <c r="G359" t="str">
        <f t="shared" si="17"/>
        <v>CWHms1.CC.CrazyCreek.B</v>
      </c>
      <c r="H359">
        <v>103</v>
      </c>
      <c r="I359">
        <v>11</v>
      </c>
      <c r="J359">
        <v>24.8</v>
      </c>
      <c r="K359" t="str">
        <f>IF(ISERROR(MATCH(B359,LUs!A:A,0)),"n","y")</f>
        <v>n</v>
      </c>
    </row>
    <row r="360" spans="1:11">
      <c r="A360" t="str">
        <f t="shared" si="15"/>
        <v>CrazyCreekESSFxv1CCBLK_D</v>
      </c>
      <c r="B360" t="s">
        <v>124</v>
      </c>
      <c r="C360" t="s">
        <v>12</v>
      </c>
      <c r="D360" t="s">
        <v>97</v>
      </c>
      <c r="E360" t="str">
        <f t="shared" si="16"/>
        <v>D</v>
      </c>
      <c r="F360" t="s">
        <v>194</v>
      </c>
      <c r="G360" t="str">
        <f t="shared" si="17"/>
        <v>ESSFxv1.CC.CrazyCreek.D</v>
      </c>
      <c r="H360">
        <v>134</v>
      </c>
      <c r="I360">
        <v>12</v>
      </c>
      <c r="J360">
        <v>12</v>
      </c>
      <c r="K360" t="str">
        <f>IF(ISERROR(MATCH(B360,LUs!A:A,0)),"n","y")</f>
        <v>n</v>
      </c>
    </row>
    <row r="361" spans="1:11">
      <c r="A361" t="str">
        <f t="shared" si="15"/>
        <v>CrazyCreekIDFdwCCBLK_A</v>
      </c>
      <c r="B361" t="s">
        <v>124</v>
      </c>
      <c r="C361" t="s">
        <v>18</v>
      </c>
      <c r="D361" t="s">
        <v>97</v>
      </c>
      <c r="E361" t="str">
        <f t="shared" si="16"/>
        <v>A</v>
      </c>
      <c r="F361" t="s">
        <v>191</v>
      </c>
      <c r="G361" t="str">
        <f t="shared" si="17"/>
        <v>IDFdw.CC.CrazyCreek.A</v>
      </c>
      <c r="H361">
        <v>714</v>
      </c>
      <c r="I361">
        <v>9.5</v>
      </c>
      <c r="J361">
        <v>12.4</v>
      </c>
      <c r="K361" t="str">
        <f>IF(ISERROR(MATCH(B361,LUs!A:A,0)),"n","y")</f>
        <v>n</v>
      </c>
    </row>
    <row r="362" spans="1:11">
      <c r="A362" t="str">
        <f t="shared" si="15"/>
        <v>CrazyCreekIDFdwCCBLK_D</v>
      </c>
      <c r="B362" t="s">
        <v>124</v>
      </c>
      <c r="C362" t="s">
        <v>18</v>
      </c>
      <c r="D362" t="s">
        <v>97</v>
      </c>
      <c r="E362" t="str">
        <f t="shared" si="16"/>
        <v>D</v>
      </c>
      <c r="F362" t="s">
        <v>194</v>
      </c>
      <c r="G362" t="str">
        <f t="shared" si="17"/>
        <v>IDFdw.CC.CrazyCreek.D</v>
      </c>
      <c r="H362">
        <v>127</v>
      </c>
      <c r="I362">
        <v>9.9</v>
      </c>
      <c r="J362">
        <v>13</v>
      </c>
      <c r="K362" t="str">
        <f>IF(ISERROR(MATCH(B362,LUs!A:A,0)),"n","y")</f>
        <v>n</v>
      </c>
    </row>
    <row r="363" spans="1:11">
      <c r="A363" t="str">
        <f t="shared" si="15"/>
        <v>CrazyCreekIDFdwSelBLK_A</v>
      </c>
      <c r="B363" t="s">
        <v>124</v>
      </c>
      <c r="C363" t="s">
        <v>18</v>
      </c>
      <c r="D363" t="s">
        <v>98</v>
      </c>
      <c r="E363" t="str">
        <f t="shared" si="16"/>
        <v>A</v>
      </c>
      <c r="F363" t="s">
        <v>191</v>
      </c>
      <c r="G363" t="str">
        <f t="shared" si="17"/>
        <v>IDFdw.Sel.CrazyCreek.A</v>
      </c>
      <c r="H363">
        <v>201</v>
      </c>
      <c r="I363">
        <v>13.1</v>
      </c>
      <c r="J363">
        <v>13.6</v>
      </c>
      <c r="K363" t="str">
        <f>IF(ISERROR(MATCH(B363,LUs!A:A,0)),"n","y")</f>
        <v>n</v>
      </c>
    </row>
    <row r="364" spans="1:11">
      <c r="A364" t="str">
        <f t="shared" si="15"/>
        <v>CrazyCreekZRepressedPineCCBLK_A</v>
      </c>
      <c r="B364" t="s">
        <v>124</v>
      </c>
      <c r="C364" t="s">
        <v>90</v>
      </c>
      <c r="D364" t="s">
        <v>97</v>
      </c>
      <c r="E364" t="str">
        <f t="shared" si="16"/>
        <v>A</v>
      </c>
      <c r="F364" t="s">
        <v>191</v>
      </c>
      <c r="G364" t="str">
        <f t="shared" si="17"/>
        <v>ZRepressedPine.CC.CrazyCreek.A</v>
      </c>
      <c r="H364">
        <v>114</v>
      </c>
      <c r="I364">
        <v>6.6</v>
      </c>
      <c r="J364">
        <v>10.4</v>
      </c>
      <c r="K364" t="str">
        <f>IF(ISERROR(MATCH(B364,LUs!A:A,0)),"n","y")</f>
        <v>n</v>
      </c>
    </row>
    <row r="365" spans="1:11">
      <c r="A365" t="str">
        <f t="shared" si="15"/>
        <v>DashESSFxv2CCBLK_A</v>
      </c>
      <c r="B365" t="s">
        <v>125</v>
      </c>
      <c r="C365" t="s">
        <v>91</v>
      </c>
      <c r="D365" t="s">
        <v>97</v>
      </c>
      <c r="E365" t="str">
        <f t="shared" si="16"/>
        <v>A</v>
      </c>
      <c r="F365" t="s">
        <v>191</v>
      </c>
      <c r="G365" t="str">
        <f t="shared" si="17"/>
        <v>ESSFxv2.CC.Dash.A</v>
      </c>
      <c r="H365">
        <v>2163</v>
      </c>
      <c r="I365">
        <v>8.5</v>
      </c>
      <c r="J365">
        <v>8.5</v>
      </c>
      <c r="K365" t="str">
        <f>IF(ISERROR(MATCH(B365,LUs!A:A,0)),"n","y")</f>
        <v>n</v>
      </c>
    </row>
    <row r="366" spans="1:11">
      <c r="A366" t="str">
        <f t="shared" si="15"/>
        <v>DashESSFxv2CCBLK_B</v>
      </c>
      <c r="B366" t="s">
        <v>125</v>
      </c>
      <c r="C366" t="s">
        <v>91</v>
      </c>
      <c r="D366" t="s">
        <v>97</v>
      </c>
      <c r="E366" t="str">
        <f t="shared" si="16"/>
        <v>B</v>
      </c>
      <c r="F366" t="s">
        <v>192</v>
      </c>
      <c r="G366" t="str">
        <f t="shared" si="17"/>
        <v>ESSFxv2.CC.Dash.B</v>
      </c>
      <c r="H366">
        <v>457</v>
      </c>
      <c r="I366">
        <v>9.4</v>
      </c>
      <c r="J366">
        <v>9.4</v>
      </c>
      <c r="K366" t="str">
        <f>IF(ISERROR(MATCH(B366,LUs!A:A,0)),"n","y")</f>
        <v>n</v>
      </c>
    </row>
    <row r="367" spans="1:11">
      <c r="A367" t="str">
        <f t="shared" si="15"/>
        <v>DashESSFxv2CCBLK_C</v>
      </c>
      <c r="B367" t="s">
        <v>125</v>
      </c>
      <c r="C367" t="s">
        <v>91</v>
      </c>
      <c r="D367" t="s">
        <v>97</v>
      </c>
      <c r="E367" t="str">
        <f t="shared" si="16"/>
        <v>C</v>
      </c>
      <c r="F367" t="s">
        <v>193</v>
      </c>
      <c r="G367" t="str">
        <f t="shared" si="17"/>
        <v>ESSFxv2.CC.Dash.C</v>
      </c>
      <c r="H367">
        <v>1094</v>
      </c>
      <c r="I367">
        <v>10.199999999999999</v>
      </c>
      <c r="J367">
        <v>10.199999999999999</v>
      </c>
      <c r="K367" t="str">
        <f>IF(ISERROR(MATCH(B367,LUs!A:A,0)),"n","y")</f>
        <v>n</v>
      </c>
    </row>
    <row r="368" spans="1:11">
      <c r="A368" t="str">
        <f t="shared" si="15"/>
        <v>DashMSxvCCBLK_A</v>
      </c>
      <c r="B368" t="s">
        <v>125</v>
      </c>
      <c r="C368" t="s">
        <v>23</v>
      </c>
      <c r="D368" t="s">
        <v>97</v>
      </c>
      <c r="E368" t="str">
        <f t="shared" si="16"/>
        <v>A</v>
      </c>
      <c r="F368" t="s">
        <v>191</v>
      </c>
      <c r="G368" t="str">
        <f t="shared" si="17"/>
        <v>MSxv.CC.Dash.A</v>
      </c>
      <c r="H368">
        <v>536</v>
      </c>
      <c r="I368">
        <v>9</v>
      </c>
      <c r="J368">
        <v>16.899999999999999</v>
      </c>
      <c r="K368" t="str">
        <f>IF(ISERROR(MATCH(B368,LUs!A:A,0)),"n","y")</f>
        <v>n</v>
      </c>
    </row>
    <row r="369" spans="1:11">
      <c r="A369" t="str">
        <f t="shared" si="15"/>
        <v>DashMSxvCCBLK_B</v>
      </c>
      <c r="B369" t="s">
        <v>125</v>
      </c>
      <c r="C369" t="s">
        <v>23</v>
      </c>
      <c r="D369" t="s">
        <v>97</v>
      </c>
      <c r="E369" t="str">
        <f t="shared" si="16"/>
        <v>B</v>
      </c>
      <c r="F369" t="s">
        <v>192</v>
      </c>
      <c r="G369" t="str">
        <f t="shared" si="17"/>
        <v>MSxv.CC.Dash.B</v>
      </c>
      <c r="H369">
        <v>3914</v>
      </c>
      <c r="I369">
        <v>10.6</v>
      </c>
      <c r="J369">
        <v>17.600000000000001</v>
      </c>
      <c r="K369" t="str">
        <f>IF(ISERROR(MATCH(B369,LUs!A:A,0)),"n","y")</f>
        <v>n</v>
      </c>
    </row>
    <row r="370" spans="1:11">
      <c r="A370" t="str">
        <f t="shared" si="15"/>
        <v>DashMSxvCCBLK_C</v>
      </c>
      <c r="B370" t="s">
        <v>125</v>
      </c>
      <c r="C370" t="s">
        <v>23</v>
      </c>
      <c r="D370" t="s">
        <v>97</v>
      </c>
      <c r="E370" t="str">
        <f t="shared" si="16"/>
        <v>C</v>
      </c>
      <c r="F370" t="s">
        <v>193</v>
      </c>
      <c r="G370" t="str">
        <f t="shared" si="17"/>
        <v>MSxv.CC.Dash.C</v>
      </c>
      <c r="H370">
        <v>2900</v>
      </c>
      <c r="I370">
        <v>10</v>
      </c>
      <c r="J370">
        <v>17.100000000000001</v>
      </c>
      <c r="K370" t="str">
        <f>IF(ISERROR(MATCH(B370,LUs!A:A,0)),"n","y")</f>
        <v>n</v>
      </c>
    </row>
    <row r="371" spans="1:11">
      <c r="A371" t="str">
        <f t="shared" si="15"/>
        <v>DashSBPSxcCCBLK_B</v>
      </c>
      <c r="B371" t="s">
        <v>125</v>
      </c>
      <c r="C371" t="s">
        <v>27</v>
      </c>
      <c r="D371" t="s">
        <v>97</v>
      </c>
      <c r="E371" t="str">
        <f t="shared" si="16"/>
        <v>B</v>
      </c>
      <c r="F371" t="s">
        <v>192</v>
      </c>
      <c r="G371" t="str">
        <f t="shared" si="17"/>
        <v>SBPSxc.CC.Dash.B</v>
      </c>
      <c r="H371">
        <v>375</v>
      </c>
      <c r="I371">
        <v>11.7</v>
      </c>
      <c r="J371">
        <v>13.3</v>
      </c>
      <c r="K371" t="str">
        <f>IF(ISERROR(MATCH(B371,LUs!A:A,0)),"n","y")</f>
        <v>n</v>
      </c>
    </row>
    <row r="372" spans="1:11">
      <c r="A372" t="str">
        <f t="shared" si="15"/>
        <v>DashSBPSxcCCBLK_C</v>
      </c>
      <c r="B372" t="s">
        <v>125</v>
      </c>
      <c r="C372" t="s">
        <v>27</v>
      </c>
      <c r="D372" t="s">
        <v>97</v>
      </c>
      <c r="E372" t="str">
        <f t="shared" si="16"/>
        <v>C</v>
      </c>
      <c r="F372" t="s">
        <v>193</v>
      </c>
      <c r="G372" t="str">
        <f t="shared" si="17"/>
        <v>SBPSxc.CC.Dash.C</v>
      </c>
      <c r="H372">
        <v>270</v>
      </c>
      <c r="I372">
        <v>10.1</v>
      </c>
      <c r="J372">
        <v>13.5</v>
      </c>
      <c r="K372" t="str">
        <f>IF(ISERROR(MATCH(B372,LUs!A:A,0)),"n","y")</f>
        <v>n</v>
      </c>
    </row>
    <row r="373" spans="1:11">
      <c r="A373" t="str">
        <f t="shared" si="15"/>
        <v>DashZRepressedPineCCBLK_A</v>
      </c>
      <c r="B373" t="s">
        <v>125</v>
      </c>
      <c r="C373" t="s">
        <v>90</v>
      </c>
      <c r="D373" t="s">
        <v>97</v>
      </c>
      <c r="E373" t="str">
        <f t="shared" si="16"/>
        <v>A</v>
      </c>
      <c r="F373" t="s">
        <v>191</v>
      </c>
      <c r="G373" t="str">
        <f t="shared" si="17"/>
        <v>ZRepressedPine.CC.Dash.A</v>
      </c>
      <c r="H373">
        <v>570</v>
      </c>
      <c r="I373">
        <v>5.8</v>
      </c>
      <c r="J373">
        <v>7.2</v>
      </c>
      <c r="K373" t="str">
        <f>IF(ISERROR(MATCH(B373,LUs!A:A,0)),"n","y")</f>
        <v>n</v>
      </c>
    </row>
    <row r="374" spans="1:11">
      <c r="A374" t="str">
        <f t="shared" si="15"/>
        <v>DashZRepressedPineCCBLK_B</v>
      </c>
      <c r="B374" t="s">
        <v>125</v>
      </c>
      <c r="C374" t="s">
        <v>90</v>
      </c>
      <c r="D374" t="s">
        <v>97</v>
      </c>
      <c r="E374" t="str">
        <f t="shared" si="16"/>
        <v>B</v>
      </c>
      <c r="F374" t="s">
        <v>192</v>
      </c>
      <c r="G374" t="str">
        <f t="shared" si="17"/>
        <v>ZRepressedPine.CC.Dash.B</v>
      </c>
      <c r="H374">
        <v>345</v>
      </c>
      <c r="I374">
        <v>6.2</v>
      </c>
      <c r="J374">
        <v>11.7</v>
      </c>
      <c r="K374" t="str">
        <f>IF(ISERROR(MATCH(B374,LUs!A:A,0)),"n","y")</f>
        <v>n</v>
      </c>
    </row>
    <row r="375" spans="1:11">
      <c r="A375" t="str">
        <f t="shared" si="15"/>
        <v>DashZRepressedPineCCBLK_C</v>
      </c>
      <c r="B375" t="s">
        <v>125</v>
      </c>
      <c r="C375" t="s">
        <v>90</v>
      </c>
      <c r="D375" t="s">
        <v>97</v>
      </c>
      <c r="E375" t="str">
        <f t="shared" si="16"/>
        <v>C</v>
      </c>
      <c r="F375" t="s">
        <v>193</v>
      </c>
      <c r="G375" t="str">
        <f t="shared" si="17"/>
        <v>ZRepressedPine.CC.Dash.C</v>
      </c>
      <c r="H375">
        <v>373</v>
      </c>
      <c r="I375">
        <v>6.3</v>
      </c>
      <c r="J375">
        <v>13.8</v>
      </c>
      <c r="K375" t="str">
        <f>IF(ISERROR(MATCH(B375,LUs!A:A,0)),"n","y")</f>
        <v>n</v>
      </c>
    </row>
    <row r="376" spans="1:11">
      <c r="A376" t="str">
        <f t="shared" si="15"/>
        <v>DogCreekIDFdk3CCBLK_A</v>
      </c>
      <c r="B376" t="s">
        <v>126</v>
      </c>
      <c r="C376" t="s">
        <v>16</v>
      </c>
      <c r="D376" t="s">
        <v>97</v>
      </c>
      <c r="E376" t="str">
        <f t="shared" si="16"/>
        <v>A</v>
      </c>
      <c r="F376" t="s">
        <v>191</v>
      </c>
      <c r="G376" t="str">
        <f t="shared" si="17"/>
        <v>IDFdk3.CC.DogCreek.A</v>
      </c>
      <c r="H376">
        <v>398</v>
      </c>
      <c r="I376">
        <v>11.7</v>
      </c>
      <c r="J376">
        <v>17.899999999999999</v>
      </c>
      <c r="K376" t="str">
        <f>IF(ISERROR(MATCH(B376,LUs!A:A,0)),"n","y")</f>
        <v>n</v>
      </c>
    </row>
    <row r="377" spans="1:11">
      <c r="A377" t="str">
        <f t="shared" si="15"/>
        <v>DogCreekIDFdk3CCBLK_B</v>
      </c>
      <c r="B377" t="s">
        <v>126</v>
      </c>
      <c r="C377" t="s">
        <v>16</v>
      </c>
      <c r="D377" t="s">
        <v>97</v>
      </c>
      <c r="E377" t="str">
        <f t="shared" si="16"/>
        <v>B</v>
      </c>
      <c r="F377" t="s">
        <v>192</v>
      </c>
      <c r="G377" t="str">
        <f t="shared" si="17"/>
        <v>IDFdk3.CC.DogCreek.B</v>
      </c>
      <c r="H377">
        <v>507</v>
      </c>
      <c r="I377">
        <v>12.9</v>
      </c>
      <c r="J377">
        <v>18.899999999999999</v>
      </c>
      <c r="K377" t="str">
        <f>IF(ISERROR(MATCH(B377,LUs!A:A,0)),"n","y")</f>
        <v>n</v>
      </c>
    </row>
    <row r="378" spans="1:11">
      <c r="A378" t="str">
        <f t="shared" si="15"/>
        <v>DogCreekIDFdk3SelBLK_A</v>
      </c>
      <c r="B378" t="s">
        <v>126</v>
      </c>
      <c r="C378" t="s">
        <v>16</v>
      </c>
      <c r="D378" t="s">
        <v>98</v>
      </c>
      <c r="E378" t="str">
        <f t="shared" si="16"/>
        <v>A</v>
      </c>
      <c r="F378" t="s">
        <v>191</v>
      </c>
      <c r="G378" t="str">
        <f t="shared" si="17"/>
        <v>IDFdk3.Sel.DogCreek.A</v>
      </c>
      <c r="H378">
        <v>820</v>
      </c>
      <c r="I378">
        <v>12.5</v>
      </c>
      <c r="J378">
        <v>17.600000000000001</v>
      </c>
      <c r="K378" t="str">
        <f>IF(ISERROR(MATCH(B378,LUs!A:A,0)),"n","y")</f>
        <v>n</v>
      </c>
    </row>
    <row r="379" spans="1:11">
      <c r="A379" t="str">
        <f t="shared" si="15"/>
        <v>DogCreekIDFdk3SelBLK_B</v>
      </c>
      <c r="B379" t="s">
        <v>126</v>
      </c>
      <c r="C379" t="s">
        <v>16</v>
      </c>
      <c r="D379" t="s">
        <v>98</v>
      </c>
      <c r="E379" t="str">
        <f t="shared" si="16"/>
        <v>B</v>
      </c>
      <c r="F379" t="s">
        <v>192</v>
      </c>
      <c r="G379" t="str">
        <f t="shared" si="17"/>
        <v>IDFdk3.Sel.DogCreek.B</v>
      </c>
      <c r="H379">
        <v>659</v>
      </c>
      <c r="I379">
        <v>12.8</v>
      </c>
      <c r="J379">
        <v>17.399999999999999</v>
      </c>
      <c r="K379" t="str">
        <f>IF(ISERROR(MATCH(B379,LUs!A:A,0)),"n","y")</f>
        <v>n</v>
      </c>
    </row>
    <row r="380" spans="1:11">
      <c r="A380" t="str">
        <f t="shared" si="15"/>
        <v>DogCreekIDFxmCCBLK_B</v>
      </c>
      <c r="B380" t="s">
        <v>126</v>
      </c>
      <c r="C380" t="s">
        <v>19</v>
      </c>
      <c r="D380" t="s">
        <v>97</v>
      </c>
      <c r="E380" t="str">
        <f t="shared" si="16"/>
        <v>B</v>
      </c>
      <c r="F380" t="s">
        <v>192</v>
      </c>
      <c r="G380" t="str">
        <f t="shared" si="17"/>
        <v>IDFxm.CC.DogCreek.B</v>
      </c>
      <c r="H380">
        <v>115</v>
      </c>
      <c r="I380">
        <v>12.1</v>
      </c>
      <c r="J380">
        <v>15.6</v>
      </c>
      <c r="K380" t="str">
        <f>IF(ISERROR(MATCH(B380,LUs!A:A,0)),"n","y")</f>
        <v>n</v>
      </c>
    </row>
    <row r="381" spans="1:11">
      <c r="A381" t="str">
        <f t="shared" si="15"/>
        <v>DogCreekIDFxmSelBLK_A</v>
      </c>
      <c r="B381" t="s">
        <v>126</v>
      </c>
      <c r="C381" t="s">
        <v>19</v>
      </c>
      <c r="D381" t="s">
        <v>98</v>
      </c>
      <c r="E381" t="str">
        <f t="shared" si="16"/>
        <v>A</v>
      </c>
      <c r="F381" t="s">
        <v>191</v>
      </c>
      <c r="G381" t="str">
        <f t="shared" si="17"/>
        <v>IDFxm.Sel.DogCreek.A</v>
      </c>
      <c r="H381">
        <v>842</v>
      </c>
      <c r="I381">
        <v>12.5</v>
      </c>
      <c r="J381">
        <v>15</v>
      </c>
      <c r="K381" t="str">
        <f>IF(ISERROR(MATCH(B381,LUs!A:A,0)),"n","y")</f>
        <v>n</v>
      </c>
    </row>
    <row r="382" spans="1:11">
      <c r="A382" t="str">
        <f t="shared" si="15"/>
        <v>DogCreekIDFxmSelBLK_B</v>
      </c>
      <c r="B382" t="s">
        <v>126</v>
      </c>
      <c r="C382" t="s">
        <v>19</v>
      </c>
      <c r="D382" t="s">
        <v>98</v>
      </c>
      <c r="E382" t="str">
        <f t="shared" si="16"/>
        <v>B</v>
      </c>
      <c r="F382" t="s">
        <v>192</v>
      </c>
      <c r="G382" t="str">
        <f t="shared" si="17"/>
        <v>IDFxm.Sel.DogCreek.B</v>
      </c>
      <c r="H382">
        <v>342</v>
      </c>
      <c r="I382">
        <v>12.5</v>
      </c>
      <c r="J382">
        <v>15</v>
      </c>
      <c r="K382" t="str">
        <f>IF(ISERROR(MATCH(B382,LUs!A:A,0)),"n","y")</f>
        <v>n</v>
      </c>
    </row>
    <row r="383" spans="1:11">
      <c r="A383" t="str">
        <f t="shared" si="15"/>
        <v>DogCreekSBPSmkCCBLK_B</v>
      </c>
      <c r="B383" t="s">
        <v>126</v>
      </c>
      <c r="C383" t="s">
        <v>26</v>
      </c>
      <c r="D383" t="s">
        <v>97</v>
      </c>
      <c r="E383" t="str">
        <f t="shared" si="16"/>
        <v>B</v>
      </c>
      <c r="F383" t="s">
        <v>192</v>
      </c>
      <c r="G383" t="str">
        <f t="shared" si="17"/>
        <v>SBPSmk.CC.DogCreek.B</v>
      </c>
      <c r="H383">
        <v>409</v>
      </c>
      <c r="I383">
        <v>12.8</v>
      </c>
      <c r="J383">
        <v>17.8</v>
      </c>
      <c r="K383" t="str">
        <f>IF(ISERROR(MATCH(B383,LUs!A:A,0)),"n","y")</f>
        <v>n</v>
      </c>
    </row>
    <row r="384" spans="1:11">
      <c r="A384" t="str">
        <f t="shared" si="15"/>
        <v>DogCreekSBPSmkSelBLK_B</v>
      </c>
      <c r="B384" t="s">
        <v>126</v>
      </c>
      <c r="C384" t="s">
        <v>26</v>
      </c>
      <c r="D384" t="s">
        <v>98</v>
      </c>
      <c r="E384" t="str">
        <f t="shared" si="16"/>
        <v>B</v>
      </c>
      <c r="F384" t="s">
        <v>192</v>
      </c>
      <c r="G384" t="str">
        <f t="shared" si="17"/>
        <v>SBPSmk.Sel.DogCreek.B</v>
      </c>
      <c r="H384">
        <v>159</v>
      </c>
      <c r="I384">
        <v>14.7</v>
      </c>
      <c r="J384">
        <v>17.399999999999999</v>
      </c>
      <c r="K384" t="str">
        <f>IF(ISERROR(MATCH(B384,LUs!A:A,0)),"n","y")</f>
        <v>n</v>
      </c>
    </row>
    <row r="385" spans="1:11">
      <c r="A385" t="str">
        <f t="shared" si="15"/>
        <v>DoranCreekCWHms1CCBLK_B</v>
      </c>
      <c r="B385" t="s">
        <v>127</v>
      </c>
      <c r="C385" t="s">
        <v>8</v>
      </c>
      <c r="D385" t="s">
        <v>97</v>
      </c>
      <c r="E385" t="str">
        <f t="shared" si="16"/>
        <v>B</v>
      </c>
      <c r="F385" t="s">
        <v>192</v>
      </c>
      <c r="G385" t="str">
        <f t="shared" si="17"/>
        <v>CWHms1.CC.DoranCreek.B</v>
      </c>
      <c r="H385">
        <v>668</v>
      </c>
      <c r="I385">
        <v>17.899999999999999</v>
      </c>
      <c r="J385">
        <v>24.2</v>
      </c>
      <c r="K385" t="str">
        <f>IF(ISERROR(MATCH(B385,LUs!A:A,0)),"n","y")</f>
        <v>n</v>
      </c>
    </row>
    <row r="386" spans="1:11">
      <c r="A386" t="str">
        <f t="shared" ref="A386:A449" si="18">B386&amp;C386&amp;D386&amp;F386</f>
        <v>DoranCreekMSdc2CCBLK_B</v>
      </c>
      <c r="B386" t="s">
        <v>127</v>
      </c>
      <c r="C386" t="s">
        <v>20</v>
      </c>
      <c r="D386" t="s">
        <v>97</v>
      </c>
      <c r="E386" t="str">
        <f t="shared" ref="E386:E449" si="19">RIGHT(F386,1)</f>
        <v>B</v>
      </c>
      <c r="F386" t="s">
        <v>192</v>
      </c>
      <c r="G386" t="str">
        <f t="shared" ref="G386:G449" si="20">C386&amp;"."&amp;D386&amp;"."&amp;B386&amp;"."&amp;E386</f>
        <v>MSdc2.CC.DoranCreek.B</v>
      </c>
      <c r="H386">
        <v>199</v>
      </c>
      <c r="I386">
        <v>10</v>
      </c>
      <c r="J386">
        <v>11.5</v>
      </c>
      <c r="K386" t="str">
        <f>IF(ISERROR(MATCH(B386,LUs!A:A,0)),"n","y")</f>
        <v>n</v>
      </c>
    </row>
    <row r="387" spans="1:11">
      <c r="A387" t="str">
        <f t="shared" si="18"/>
        <v>DowntonMSxvCCBLK_A</v>
      </c>
      <c r="B387" t="s">
        <v>128</v>
      </c>
      <c r="C387" t="s">
        <v>23</v>
      </c>
      <c r="D387" t="s">
        <v>97</v>
      </c>
      <c r="E387" t="str">
        <f t="shared" si="19"/>
        <v>A</v>
      </c>
      <c r="F387" t="s">
        <v>191</v>
      </c>
      <c r="G387" t="str">
        <f t="shared" si="20"/>
        <v>MSxv.CC.Downton.A</v>
      </c>
      <c r="H387">
        <v>601</v>
      </c>
      <c r="I387">
        <v>9.6</v>
      </c>
      <c r="J387">
        <v>16.3</v>
      </c>
      <c r="K387" t="str">
        <f>IF(ISERROR(MATCH(B387,LUs!A:A,0)),"n","y")</f>
        <v>n</v>
      </c>
    </row>
    <row r="388" spans="1:11">
      <c r="A388" t="str">
        <f t="shared" si="18"/>
        <v>DowntonZRepressedPineCCBLK_A</v>
      </c>
      <c r="B388" t="s">
        <v>128</v>
      </c>
      <c r="C388" t="s">
        <v>90</v>
      </c>
      <c r="D388" t="s">
        <v>97</v>
      </c>
      <c r="E388" t="str">
        <f t="shared" si="19"/>
        <v>A</v>
      </c>
      <c r="F388" t="s">
        <v>191</v>
      </c>
      <c r="G388" t="str">
        <f t="shared" si="20"/>
        <v>ZRepressedPine.CC.Downton.A</v>
      </c>
      <c r="H388">
        <v>117</v>
      </c>
      <c r="I388">
        <v>6.6</v>
      </c>
      <c r="J388">
        <v>16.899999999999999</v>
      </c>
      <c r="K388" t="str">
        <f>IF(ISERROR(MATCH(B388,LUs!A:A,0)),"n","y")</f>
        <v>n</v>
      </c>
    </row>
    <row r="389" spans="1:11">
      <c r="A389" t="str">
        <f t="shared" si="18"/>
        <v>EastArmESSFwc3CCBLK_A</v>
      </c>
      <c r="B389" t="s">
        <v>129</v>
      </c>
      <c r="C389" t="s">
        <v>10</v>
      </c>
      <c r="D389" t="s">
        <v>97</v>
      </c>
      <c r="E389" t="str">
        <f t="shared" si="19"/>
        <v>A</v>
      </c>
      <c r="F389" t="s">
        <v>191</v>
      </c>
      <c r="G389" t="str">
        <f t="shared" si="20"/>
        <v>ESSFwc3.CC.EastArm.A</v>
      </c>
      <c r="H389">
        <v>112</v>
      </c>
      <c r="I389">
        <v>10.5</v>
      </c>
      <c r="J389">
        <v>15</v>
      </c>
      <c r="K389" t="str">
        <f>IF(ISERROR(MATCH(B389,LUs!A:A,0)),"n","y")</f>
        <v>n</v>
      </c>
    </row>
    <row r="390" spans="1:11">
      <c r="A390" t="str">
        <f t="shared" si="18"/>
        <v>EastArmESSFwc3CCBLK_B</v>
      </c>
      <c r="B390" t="s">
        <v>129</v>
      </c>
      <c r="C390" t="s">
        <v>10</v>
      </c>
      <c r="D390" t="s">
        <v>97</v>
      </c>
      <c r="E390" t="str">
        <f t="shared" si="19"/>
        <v>B</v>
      </c>
      <c r="F390" t="s">
        <v>192</v>
      </c>
      <c r="G390" t="str">
        <f t="shared" si="20"/>
        <v>ESSFwc3.CC.EastArm.B</v>
      </c>
      <c r="H390">
        <v>263</v>
      </c>
      <c r="I390">
        <v>14.7</v>
      </c>
      <c r="J390">
        <v>14</v>
      </c>
      <c r="K390" t="str">
        <f>IF(ISERROR(MATCH(B390,LUs!A:A,0)),"n","y")</f>
        <v>n</v>
      </c>
    </row>
    <row r="391" spans="1:11">
      <c r="A391" t="str">
        <f t="shared" si="18"/>
        <v>EastArmESSFwk1CCBLK_A</v>
      </c>
      <c r="B391" t="s">
        <v>129</v>
      </c>
      <c r="C391" t="s">
        <v>11</v>
      </c>
      <c r="D391" t="s">
        <v>97</v>
      </c>
      <c r="E391" t="str">
        <f t="shared" si="19"/>
        <v>A</v>
      </c>
      <c r="F391" t="s">
        <v>191</v>
      </c>
      <c r="G391" t="str">
        <f t="shared" si="20"/>
        <v>ESSFwk1.CC.EastArm.A</v>
      </c>
      <c r="H391">
        <v>671</v>
      </c>
      <c r="I391">
        <v>15.1</v>
      </c>
      <c r="J391">
        <v>14.9</v>
      </c>
      <c r="K391" t="str">
        <f>IF(ISERROR(MATCH(B391,LUs!A:A,0)),"n","y")</f>
        <v>n</v>
      </c>
    </row>
    <row r="392" spans="1:11">
      <c r="A392" t="str">
        <f t="shared" si="18"/>
        <v>EastArmESSFwk1CCBLK_B</v>
      </c>
      <c r="B392" t="s">
        <v>129</v>
      </c>
      <c r="C392" t="s">
        <v>11</v>
      </c>
      <c r="D392" t="s">
        <v>97</v>
      </c>
      <c r="E392" t="str">
        <f t="shared" si="19"/>
        <v>B</v>
      </c>
      <c r="F392" t="s">
        <v>192</v>
      </c>
      <c r="G392" t="str">
        <f t="shared" si="20"/>
        <v>ESSFwk1.CC.EastArm.B</v>
      </c>
      <c r="H392">
        <v>1296</v>
      </c>
      <c r="I392">
        <v>14.2</v>
      </c>
      <c r="J392">
        <v>14.1</v>
      </c>
      <c r="K392" t="str">
        <f>IF(ISERROR(MATCH(B392,LUs!A:A,0)),"n","y")</f>
        <v>n</v>
      </c>
    </row>
    <row r="393" spans="1:11">
      <c r="A393" t="str">
        <f t="shared" si="18"/>
        <v>EastArmESSFwk1CCBLK_C</v>
      </c>
      <c r="B393" t="s">
        <v>129</v>
      </c>
      <c r="C393" t="s">
        <v>11</v>
      </c>
      <c r="D393" t="s">
        <v>97</v>
      </c>
      <c r="E393" t="str">
        <f t="shared" si="19"/>
        <v>C</v>
      </c>
      <c r="F393" t="s">
        <v>193</v>
      </c>
      <c r="G393" t="str">
        <f t="shared" si="20"/>
        <v>ESSFwk1.CC.EastArm.C</v>
      </c>
      <c r="H393">
        <v>183</v>
      </c>
      <c r="I393">
        <v>14.7</v>
      </c>
      <c r="J393">
        <v>14.4</v>
      </c>
      <c r="K393" t="str">
        <f>IF(ISERROR(MATCH(B393,LUs!A:A,0)),"n","y")</f>
        <v>n</v>
      </c>
    </row>
    <row r="394" spans="1:11">
      <c r="A394" t="str">
        <f t="shared" si="18"/>
        <v>EastArmESSFwk1CCBLK_D</v>
      </c>
      <c r="B394" t="s">
        <v>129</v>
      </c>
      <c r="C394" t="s">
        <v>11</v>
      </c>
      <c r="D394" t="s">
        <v>97</v>
      </c>
      <c r="E394" t="str">
        <f t="shared" si="19"/>
        <v>D</v>
      </c>
      <c r="F394" t="s">
        <v>194</v>
      </c>
      <c r="G394" t="str">
        <f t="shared" si="20"/>
        <v>ESSFwk1.CC.EastArm.D</v>
      </c>
      <c r="H394">
        <v>266</v>
      </c>
      <c r="I394">
        <v>13.2</v>
      </c>
      <c r="J394">
        <v>13.3</v>
      </c>
      <c r="K394" t="str">
        <f>IF(ISERROR(MATCH(B394,LUs!A:A,0)),"n","y")</f>
        <v>n</v>
      </c>
    </row>
    <row r="395" spans="1:11">
      <c r="A395" t="str">
        <f t="shared" si="18"/>
        <v>EastArmICHwk2CCBLK_A</v>
      </c>
      <c r="B395" t="s">
        <v>129</v>
      </c>
      <c r="C395" t="s">
        <v>41</v>
      </c>
      <c r="D395" t="s">
        <v>97</v>
      </c>
      <c r="E395" t="str">
        <f t="shared" si="19"/>
        <v>A</v>
      </c>
      <c r="F395" t="s">
        <v>191</v>
      </c>
      <c r="G395" t="str">
        <f t="shared" si="20"/>
        <v>ICHwk2.CC.EastArm.A</v>
      </c>
      <c r="H395">
        <v>1285</v>
      </c>
      <c r="I395">
        <v>17.2</v>
      </c>
      <c r="J395">
        <v>19.7</v>
      </c>
      <c r="K395" t="str">
        <f>IF(ISERROR(MATCH(B395,LUs!A:A,0)),"n","y")</f>
        <v>n</v>
      </c>
    </row>
    <row r="396" spans="1:11">
      <c r="A396" t="str">
        <f t="shared" si="18"/>
        <v>EastArmICHwk2CCBLK_B</v>
      </c>
      <c r="B396" t="s">
        <v>129</v>
      </c>
      <c r="C396" t="s">
        <v>41</v>
      </c>
      <c r="D396" t="s">
        <v>97</v>
      </c>
      <c r="E396" t="str">
        <f t="shared" si="19"/>
        <v>B</v>
      </c>
      <c r="F396" t="s">
        <v>192</v>
      </c>
      <c r="G396" t="str">
        <f t="shared" si="20"/>
        <v>ICHwk2.CC.EastArm.B</v>
      </c>
      <c r="H396">
        <v>1715</v>
      </c>
      <c r="I396">
        <v>18.399999999999999</v>
      </c>
      <c r="J396">
        <v>21</v>
      </c>
      <c r="K396" t="str">
        <f>IF(ISERROR(MATCH(B396,LUs!A:A,0)),"n","y")</f>
        <v>n</v>
      </c>
    </row>
    <row r="397" spans="1:11">
      <c r="A397" t="str">
        <f t="shared" si="18"/>
        <v>EastArmICHwk2CCBLK_C</v>
      </c>
      <c r="B397" t="s">
        <v>129</v>
      </c>
      <c r="C397" t="s">
        <v>41</v>
      </c>
      <c r="D397" t="s">
        <v>97</v>
      </c>
      <c r="E397" t="str">
        <f t="shared" si="19"/>
        <v>C</v>
      </c>
      <c r="F397" t="s">
        <v>193</v>
      </c>
      <c r="G397" t="str">
        <f t="shared" si="20"/>
        <v>ICHwk2.CC.EastArm.C</v>
      </c>
      <c r="H397">
        <v>1119</v>
      </c>
      <c r="I397">
        <v>17.2</v>
      </c>
      <c r="J397">
        <v>19.3</v>
      </c>
      <c r="K397" t="str">
        <f>IF(ISERROR(MATCH(B397,LUs!A:A,0)),"n","y")</f>
        <v>n</v>
      </c>
    </row>
    <row r="398" spans="1:11">
      <c r="A398" t="str">
        <f t="shared" si="18"/>
        <v>EastArmICHwk2CCBLK_D</v>
      </c>
      <c r="B398" t="s">
        <v>129</v>
      </c>
      <c r="C398" t="s">
        <v>41</v>
      </c>
      <c r="D398" t="s">
        <v>97</v>
      </c>
      <c r="E398" t="str">
        <f t="shared" si="19"/>
        <v>D</v>
      </c>
      <c r="F398" t="s">
        <v>194</v>
      </c>
      <c r="G398" t="str">
        <f t="shared" si="20"/>
        <v>ICHwk2.CC.EastArm.D</v>
      </c>
      <c r="H398">
        <v>2104</v>
      </c>
      <c r="I398">
        <v>16</v>
      </c>
      <c r="J398">
        <v>17.100000000000001</v>
      </c>
      <c r="K398" t="str">
        <f>IF(ISERROR(MATCH(B398,LUs!A:A,0)),"n","y")</f>
        <v>n</v>
      </c>
    </row>
    <row r="399" spans="1:11">
      <c r="A399" t="str">
        <f t="shared" si="18"/>
        <v>EastsideESSFwc3CCBLK_A</v>
      </c>
      <c r="B399" t="s">
        <v>130</v>
      </c>
      <c r="C399" t="s">
        <v>10</v>
      </c>
      <c r="D399" t="s">
        <v>97</v>
      </c>
      <c r="E399" t="str">
        <f t="shared" si="19"/>
        <v>A</v>
      </c>
      <c r="F399" t="s">
        <v>191</v>
      </c>
      <c r="G399" t="str">
        <f t="shared" si="20"/>
        <v>ESSFwc3.CC.Eastside.A</v>
      </c>
      <c r="H399">
        <v>634</v>
      </c>
      <c r="I399">
        <v>10.4</v>
      </c>
      <c r="J399">
        <v>14.4</v>
      </c>
      <c r="K399" t="str">
        <f>IF(ISERROR(MATCH(B399,LUs!A:A,0)),"n","y")</f>
        <v>n</v>
      </c>
    </row>
    <row r="400" spans="1:11">
      <c r="A400" t="str">
        <f t="shared" si="18"/>
        <v>EastsideESSFwc3CCBLK_B</v>
      </c>
      <c r="B400" t="s">
        <v>130</v>
      </c>
      <c r="C400" t="s">
        <v>10</v>
      </c>
      <c r="D400" t="s">
        <v>97</v>
      </c>
      <c r="E400" t="str">
        <f t="shared" si="19"/>
        <v>B</v>
      </c>
      <c r="F400" t="s">
        <v>192</v>
      </c>
      <c r="G400" t="str">
        <f t="shared" si="20"/>
        <v>ESSFwc3.CC.Eastside.B</v>
      </c>
      <c r="H400">
        <v>1194</v>
      </c>
      <c r="I400">
        <v>9.4</v>
      </c>
      <c r="J400">
        <v>14.6</v>
      </c>
      <c r="K400" t="str">
        <f>IF(ISERROR(MATCH(B400,LUs!A:A,0)),"n","y")</f>
        <v>n</v>
      </c>
    </row>
    <row r="401" spans="1:11">
      <c r="A401" t="str">
        <f t="shared" si="18"/>
        <v>EastsideESSFwc3CCBLK_C</v>
      </c>
      <c r="B401" t="s">
        <v>130</v>
      </c>
      <c r="C401" t="s">
        <v>10</v>
      </c>
      <c r="D401" t="s">
        <v>97</v>
      </c>
      <c r="E401" t="str">
        <f t="shared" si="19"/>
        <v>C</v>
      </c>
      <c r="F401" t="s">
        <v>193</v>
      </c>
      <c r="G401" t="str">
        <f t="shared" si="20"/>
        <v>ESSFwc3.CC.Eastside.C</v>
      </c>
      <c r="H401">
        <v>568</v>
      </c>
      <c r="I401">
        <v>9.4</v>
      </c>
      <c r="J401">
        <v>14.6</v>
      </c>
      <c r="K401" t="str">
        <f>IF(ISERROR(MATCH(B401,LUs!A:A,0)),"n","y")</f>
        <v>n</v>
      </c>
    </row>
    <row r="402" spans="1:11">
      <c r="A402" t="str">
        <f t="shared" si="18"/>
        <v>EastsideESSFwk1CCBLK_A</v>
      </c>
      <c r="B402" t="s">
        <v>130</v>
      </c>
      <c r="C402" t="s">
        <v>11</v>
      </c>
      <c r="D402" t="s">
        <v>97</v>
      </c>
      <c r="E402" t="str">
        <f t="shared" si="19"/>
        <v>A</v>
      </c>
      <c r="F402" t="s">
        <v>191</v>
      </c>
      <c r="G402" t="str">
        <f t="shared" si="20"/>
        <v>ESSFwk1.CC.Eastside.A</v>
      </c>
      <c r="H402">
        <v>606</v>
      </c>
      <c r="I402">
        <v>13.7</v>
      </c>
      <c r="J402">
        <v>14.1</v>
      </c>
      <c r="K402" t="str">
        <f>IF(ISERROR(MATCH(B402,LUs!A:A,0)),"n","y")</f>
        <v>n</v>
      </c>
    </row>
    <row r="403" spans="1:11">
      <c r="A403" t="str">
        <f t="shared" si="18"/>
        <v>EastsideESSFwk1CCBLK_B</v>
      </c>
      <c r="B403" t="s">
        <v>130</v>
      </c>
      <c r="C403" t="s">
        <v>11</v>
      </c>
      <c r="D403" t="s">
        <v>97</v>
      </c>
      <c r="E403" t="str">
        <f t="shared" si="19"/>
        <v>B</v>
      </c>
      <c r="F403" t="s">
        <v>192</v>
      </c>
      <c r="G403" t="str">
        <f t="shared" si="20"/>
        <v>ESSFwk1.CC.Eastside.B</v>
      </c>
      <c r="H403">
        <v>794</v>
      </c>
      <c r="I403">
        <v>11.5</v>
      </c>
      <c r="J403">
        <v>13.8</v>
      </c>
      <c r="K403" t="str">
        <f>IF(ISERROR(MATCH(B403,LUs!A:A,0)),"n","y")</f>
        <v>n</v>
      </c>
    </row>
    <row r="404" spans="1:11">
      <c r="A404" t="str">
        <f t="shared" si="18"/>
        <v>EastsideESSFwk1CCBLK_C</v>
      </c>
      <c r="B404" t="s">
        <v>130</v>
      </c>
      <c r="C404" t="s">
        <v>11</v>
      </c>
      <c r="D404" t="s">
        <v>97</v>
      </c>
      <c r="E404" t="str">
        <f t="shared" si="19"/>
        <v>C</v>
      </c>
      <c r="F404" t="s">
        <v>193</v>
      </c>
      <c r="G404" t="str">
        <f t="shared" si="20"/>
        <v>ESSFwk1.CC.Eastside.C</v>
      </c>
      <c r="H404">
        <v>442</v>
      </c>
      <c r="I404">
        <v>10</v>
      </c>
      <c r="J404">
        <v>13.3</v>
      </c>
      <c r="K404" t="str">
        <f>IF(ISERROR(MATCH(B404,LUs!A:A,0)),"n","y")</f>
        <v>n</v>
      </c>
    </row>
    <row r="405" spans="1:11">
      <c r="A405" t="str">
        <f t="shared" si="18"/>
        <v>EastsideICHwk2CCBLK_A</v>
      </c>
      <c r="B405" t="s">
        <v>130</v>
      </c>
      <c r="C405" t="s">
        <v>41</v>
      </c>
      <c r="D405" t="s">
        <v>97</v>
      </c>
      <c r="E405" t="str">
        <f t="shared" si="19"/>
        <v>A</v>
      </c>
      <c r="F405" t="s">
        <v>191</v>
      </c>
      <c r="G405" t="str">
        <f t="shared" si="20"/>
        <v>ICHwk2.CC.Eastside.A</v>
      </c>
      <c r="H405">
        <v>2203</v>
      </c>
      <c r="I405">
        <v>16.5</v>
      </c>
      <c r="J405">
        <v>19.399999999999999</v>
      </c>
      <c r="K405" t="str">
        <f>IF(ISERROR(MATCH(B405,LUs!A:A,0)),"n","y")</f>
        <v>n</v>
      </c>
    </row>
    <row r="406" spans="1:11">
      <c r="A406" t="str">
        <f t="shared" si="18"/>
        <v>EastsideICHwk2CCBLK_B</v>
      </c>
      <c r="B406" t="s">
        <v>130</v>
      </c>
      <c r="C406" t="s">
        <v>41</v>
      </c>
      <c r="D406" t="s">
        <v>97</v>
      </c>
      <c r="E406" t="str">
        <f t="shared" si="19"/>
        <v>B</v>
      </c>
      <c r="F406" t="s">
        <v>192</v>
      </c>
      <c r="G406" t="str">
        <f t="shared" si="20"/>
        <v>ICHwk2.CC.Eastside.B</v>
      </c>
      <c r="H406">
        <v>1519</v>
      </c>
      <c r="I406">
        <v>15.1</v>
      </c>
      <c r="J406">
        <v>17.5</v>
      </c>
      <c r="K406" t="str">
        <f>IF(ISERROR(MATCH(B406,LUs!A:A,0)),"n","y")</f>
        <v>n</v>
      </c>
    </row>
    <row r="407" spans="1:11">
      <c r="A407" t="str">
        <f t="shared" si="18"/>
        <v>EastsideICHwk2CCBLK_C</v>
      </c>
      <c r="B407" t="s">
        <v>130</v>
      </c>
      <c r="C407" t="s">
        <v>41</v>
      </c>
      <c r="D407" t="s">
        <v>97</v>
      </c>
      <c r="E407" t="str">
        <f t="shared" si="19"/>
        <v>C</v>
      </c>
      <c r="F407" t="s">
        <v>193</v>
      </c>
      <c r="G407" t="str">
        <f t="shared" si="20"/>
        <v>ICHwk2.CC.Eastside.C</v>
      </c>
      <c r="H407">
        <v>1835</v>
      </c>
      <c r="I407">
        <v>15.5</v>
      </c>
      <c r="J407">
        <v>17.2</v>
      </c>
      <c r="K407" t="str">
        <f>IF(ISERROR(MATCH(B407,LUs!A:A,0)),"n","y")</f>
        <v>n</v>
      </c>
    </row>
    <row r="408" spans="1:11">
      <c r="A408" t="str">
        <f t="shared" si="18"/>
        <v>FarwellIDFdk3CCBLK_A</v>
      </c>
      <c r="B408" t="s">
        <v>131</v>
      </c>
      <c r="C408" t="s">
        <v>16</v>
      </c>
      <c r="D408" t="s">
        <v>97</v>
      </c>
      <c r="E408" t="str">
        <f t="shared" si="19"/>
        <v>A</v>
      </c>
      <c r="F408" t="s">
        <v>191</v>
      </c>
      <c r="G408" t="str">
        <f t="shared" si="20"/>
        <v>IDFdk3.CC.Farwell.A</v>
      </c>
      <c r="H408">
        <v>871</v>
      </c>
      <c r="I408">
        <v>12.8</v>
      </c>
      <c r="J408">
        <v>18.7</v>
      </c>
      <c r="K408" t="str">
        <f>IF(ISERROR(MATCH(B408,LUs!A:A,0)),"n","y")</f>
        <v>n</v>
      </c>
    </row>
    <row r="409" spans="1:11">
      <c r="A409" t="str">
        <f t="shared" si="18"/>
        <v>FarwellIDFdk3CCBLK_B</v>
      </c>
      <c r="B409" t="s">
        <v>131</v>
      </c>
      <c r="C409" t="s">
        <v>16</v>
      </c>
      <c r="D409" t="s">
        <v>97</v>
      </c>
      <c r="E409" t="str">
        <f t="shared" si="19"/>
        <v>B</v>
      </c>
      <c r="F409" t="s">
        <v>192</v>
      </c>
      <c r="G409" t="str">
        <f t="shared" si="20"/>
        <v>IDFdk3.CC.Farwell.B</v>
      </c>
      <c r="H409">
        <v>193</v>
      </c>
      <c r="I409">
        <v>12.1</v>
      </c>
      <c r="J409">
        <v>18.600000000000001</v>
      </c>
      <c r="K409" t="str">
        <f>IF(ISERROR(MATCH(B409,LUs!A:A,0)),"n","y")</f>
        <v>n</v>
      </c>
    </row>
    <row r="410" spans="1:11">
      <c r="A410" t="str">
        <f t="shared" si="18"/>
        <v>FarwellIDFdk3SelBLK_A</v>
      </c>
      <c r="B410" t="s">
        <v>131</v>
      </c>
      <c r="C410" t="s">
        <v>16</v>
      </c>
      <c r="D410" t="s">
        <v>98</v>
      </c>
      <c r="E410" t="str">
        <f t="shared" si="19"/>
        <v>A</v>
      </c>
      <c r="F410" t="s">
        <v>191</v>
      </c>
      <c r="G410" t="str">
        <f t="shared" si="20"/>
        <v>IDFdk3.Sel.Farwell.A</v>
      </c>
      <c r="H410">
        <v>501</v>
      </c>
      <c r="I410">
        <v>12</v>
      </c>
      <c r="J410">
        <v>17.5</v>
      </c>
      <c r="K410" t="str">
        <f>IF(ISERROR(MATCH(B410,LUs!A:A,0)),"n","y")</f>
        <v>n</v>
      </c>
    </row>
    <row r="411" spans="1:11">
      <c r="A411" t="str">
        <f t="shared" si="18"/>
        <v>FarwellIDFdk3SelBLK_B</v>
      </c>
      <c r="B411" t="s">
        <v>131</v>
      </c>
      <c r="C411" t="s">
        <v>16</v>
      </c>
      <c r="D411" t="s">
        <v>98</v>
      </c>
      <c r="E411" t="str">
        <f t="shared" si="19"/>
        <v>B</v>
      </c>
      <c r="F411" t="s">
        <v>192</v>
      </c>
      <c r="G411" t="str">
        <f t="shared" si="20"/>
        <v>IDFdk3.Sel.Farwell.B</v>
      </c>
      <c r="H411">
        <v>611</v>
      </c>
      <c r="I411">
        <v>13.7</v>
      </c>
      <c r="J411">
        <v>17.3</v>
      </c>
      <c r="K411" t="str">
        <f>IF(ISERROR(MATCH(B411,LUs!A:A,0)),"n","y")</f>
        <v>n</v>
      </c>
    </row>
    <row r="412" spans="1:11">
      <c r="A412" t="str">
        <f t="shared" si="18"/>
        <v>FarwellIDFdk4CCBLK_A</v>
      </c>
      <c r="B412" t="s">
        <v>131</v>
      </c>
      <c r="C412" t="s">
        <v>17</v>
      </c>
      <c r="D412" t="s">
        <v>97</v>
      </c>
      <c r="E412" t="str">
        <f t="shared" si="19"/>
        <v>A</v>
      </c>
      <c r="F412" t="s">
        <v>191</v>
      </c>
      <c r="G412" t="str">
        <f t="shared" si="20"/>
        <v>IDFdk4.CC.Farwell.A</v>
      </c>
      <c r="H412">
        <v>1543</v>
      </c>
      <c r="I412">
        <v>11.1</v>
      </c>
      <c r="J412">
        <v>12.3</v>
      </c>
      <c r="K412" t="str">
        <f>IF(ISERROR(MATCH(B412,LUs!A:A,0)),"n","y")</f>
        <v>n</v>
      </c>
    </row>
    <row r="413" spans="1:11">
      <c r="A413" t="str">
        <f t="shared" si="18"/>
        <v>FarwellIDFdk4SelBLK_A</v>
      </c>
      <c r="B413" t="s">
        <v>131</v>
      </c>
      <c r="C413" t="s">
        <v>17</v>
      </c>
      <c r="D413" t="s">
        <v>98</v>
      </c>
      <c r="E413" t="str">
        <f t="shared" si="19"/>
        <v>A</v>
      </c>
      <c r="F413" t="s">
        <v>191</v>
      </c>
      <c r="G413" t="str">
        <f t="shared" si="20"/>
        <v>IDFdk4.Sel.Farwell.A</v>
      </c>
      <c r="H413">
        <v>408</v>
      </c>
      <c r="I413">
        <v>12.1</v>
      </c>
      <c r="J413">
        <v>14.8</v>
      </c>
      <c r="K413" t="str">
        <f>IF(ISERROR(MATCH(B413,LUs!A:A,0)),"n","y")</f>
        <v>n</v>
      </c>
    </row>
    <row r="414" spans="1:11">
      <c r="A414" t="str">
        <f t="shared" si="18"/>
        <v>FarwellIDFxmCCBLK_A</v>
      </c>
      <c r="B414" t="s">
        <v>131</v>
      </c>
      <c r="C414" t="s">
        <v>19</v>
      </c>
      <c r="D414" t="s">
        <v>97</v>
      </c>
      <c r="E414" t="str">
        <f t="shared" si="19"/>
        <v>A</v>
      </c>
      <c r="F414" t="s">
        <v>191</v>
      </c>
      <c r="G414" t="str">
        <f t="shared" si="20"/>
        <v>IDFxm.CC.Farwell.A</v>
      </c>
      <c r="H414">
        <v>474</v>
      </c>
      <c r="I414">
        <v>11.6</v>
      </c>
      <c r="J414">
        <v>15.5</v>
      </c>
      <c r="K414" t="str">
        <f>IF(ISERROR(MATCH(B414,LUs!A:A,0)),"n","y")</f>
        <v>n</v>
      </c>
    </row>
    <row r="415" spans="1:11">
      <c r="A415" t="str">
        <f t="shared" si="18"/>
        <v>FarwellIDFxmCCBLK_B</v>
      </c>
      <c r="B415" t="s">
        <v>131</v>
      </c>
      <c r="C415" t="s">
        <v>19</v>
      </c>
      <c r="D415" t="s">
        <v>97</v>
      </c>
      <c r="E415" t="str">
        <f t="shared" si="19"/>
        <v>B</v>
      </c>
      <c r="F415" t="s">
        <v>192</v>
      </c>
      <c r="G415" t="str">
        <f t="shared" si="20"/>
        <v>IDFxm.CC.Farwell.B</v>
      </c>
      <c r="H415">
        <v>310</v>
      </c>
      <c r="I415">
        <v>10.8</v>
      </c>
      <c r="J415">
        <v>15.3</v>
      </c>
      <c r="K415" t="str">
        <f>IF(ISERROR(MATCH(B415,LUs!A:A,0)),"n","y")</f>
        <v>n</v>
      </c>
    </row>
    <row r="416" spans="1:11">
      <c r="A416" t="str">
        <f t="shared" si="18"/>
        <v>FarwellIDFxmSelBLK_A</v>
      </c>
      <c r="B416" t="s">
        <v>131</v>
      </c>
      <c r="C416" t="s">
        <v>19</v>
      </c>
      <c r="D416" t="s">
        <v>98</v>
      </c>
      <c r="E416" t="str">
        <f t="shared" si="19"/>
        <v>A</v>
      </c>
      <c r="F416" t="s">
        <v>191</v>
      </c>
      <c r="G416" t="str">
        <f t="shared" si="20"/>
        <v>IDFxm.Sel.Farwell.A</v>
      </c>
      <c r="H416">
        <v>470</v>
      </c>
      <c r="I416">
        <v>11.8</v>
      </c>
      <c r="J416">
        <v>15.1</v>
      </c>
      <c r="K416" t="str">
        <f>IF(ISERROR(MATCH(B416,LUs!A:A,0)),"n","y")</f>
        <v>n</v>
      </c>
    </row>
    <row r="417" spans="1:11">
      <c r="A417" t="str">
        <f t="shared" si="18"/>
        <v>FarwellIDFxmSelBLK_B</v>
      </c>
      <c r="B417" t="s">
        <v>131</v>
      </c>
      <c r="C417" t="s">
        <v>19</v>
      </c>
      <c r="D417" t="s">
        <v>98</v>
      </c>
      <c r="E417" t="str">
        <f t="shared" si="19"/>
        <v>B</v>
      </c>
      <c r="F417" t="s">
        <v>192</v>
      </c>
      <c r="G417" t="str">
        <f t="shared" si="20"/>
        <v>IDFxm.Sel.Farwell.B</v>
      </c>
      <c r="H417">
        <v>3946</v>
      </c>
      <c r="I417">
        <v>11.5</v>
      </c>
      <c r="J417">
        <v>14.7</v>
      </c>
      <c r="K417" t="str">
        <f>IF(ISERROR(MATCH(B417,LUs!A:A,0)),"n","y")</f>
        <v>n</v>
      </c>
    </row>
    <row r="418" spans="1:11">
      <c r="A418" t="str">
        <f t="shared" si="18"/>
        <v>FarwellSBPSmkCCBLK_A</v>
      </c>
      <c r="B418" t="s">
        <v>131</v>
      </c>
      <c r="C418" t="s">
        <v>26</v>
      </c>
      <c r="D418" t="s">
        <v>97</v>
      </c>
      <c r="E418" t="str">
        <f t="shared" si="19"/>
        <v>A</v>
      </c>
      <c r="F418" t="s">
        <v>191</v>
      </c>
      <c r="G418" t="str">
        <f t="shared" si="20"/>
        <v>SBPSmk.CC.Farwell.A</v>
      </c>
      <c r="H418">
        <v>534</v>
      </c>
      <c r="I418">
        <v>13.3</v>
      </c>
      <c r="J418">
        <v>17.8</v>
      </c>
      <c r="K418" t="str">
        <f>IF(ISERROR(MATCH(B418,LUs!A:A,0)),"n","y")</f>
        <v>n</v>
      </c>
    </row>
    <row r="419" spans="1:11">
      <c r="A419" t="str">
        <f t="shared" si="18"/>
        <v>GaspardESSFxv2CCBLK_A</v>
      </c>
      <c r="B419" t="s">
        <v>132</v>
      </c>
      <c r="C419" t="s">
        <v>91</v>
      </c>
      <c r="D419" t="s">
        <v>97</v>
      </c>
      <c r="E419" t="str">
        <f t="shared" si="19"/>
        <v>A</v>
      </c>
      <c r="F419" t="s">
        <v>191</v>
      </c>
      <c r="G419" t="str">
        <f t="shared" si="20"/>
        <v>ESSFxv2.CC.Gaspard.A</v>
      </c>
      <c r="H419">
        <v>788</v>
      </c>
      <c r="I419">
        <v>9</v>
      </c>
      <c r="J419">
        <v>9</v>
      </c>
      <c r="K419" t="str">
        <f>IF(ISERROR(MATCH(B419,LUs!A:A,0)),"n","y")</f>
        <v>n</v>
      </c>
    </row>
    <row r="420" spans="1:11">
      <c r="A420" t="str">
        <f t="shared" si="18"/>
        <v>GaspardESSFxv2CCBLK_B</v>
      </c>
      <c r="B420" t="s">
        <v>132</v>
      </c>
      <c r="C420" t="s">
        <v>91</v>
      </c>
      <c r="D420" t="s">
        <v>97</v>
      </c>
      <c r="E420" t="str">
        <f t="shared" si="19"/>
        <v>B</v>
      </c>
      <c r="F420" t="s">
        <v>192</v>
      </c>
      <c r="G420" t="str">
        <f t="shared" si="20"/>
        <v>ESSFxv2.CC.Gaspard.B</v>
      </c>
      <c r="H420">
        <v>770</v>
      </c>
      <c r="I420">
        <v>11</v>
      </c>
      <c r="J420">
        <v>11</v>
      </c>
      <c r="K420" t="str">
        <f>IF(ISERROR(MATCH(B420,LUs!A:A,0)),"n","y")</f>
        <v>n</v>
      </c>
    </row>
    <row r="421" spans="1:11">
      <c r="A421" t="str">
        <f t="shared" si="18"/>
        <v>GaspardIDFdk3CCBLK_D</v>
      </c>
      <c r="B421" t="s">
        <v>132</v>
      </c>
      <c r="C421" t="s">
        <v>16</v>
      </c>
      <c r="D421" t="s">
        <v>97</v>
      </c>
      <c r="E421" t="str">
        <f t="shared" si="19"/>
        <v>D</v>
      </c>
      <c r="F421" t="s">
        <v>194</v>
      </c>
      <c r="G421" t="str">
        <f t="shared" si="20"/>
        <v>IDFdk3.CC.Gaspard.D</v>
      </c>
      <c r="H421">
        <v>208</v>
      </c>
      <c r="I421">
        <v>11.1</v>
      </c>
      <c r="J421">
        <v>18.3</v>
      </c>
      <c r="K421" t="str">
        <f>IF(ISERROR(MATCH(B421,LUs!A:A,0)),"n","y")</f>
        <v>n</v>
      </c>
    </row>
    <row r="422" spans="1:11">
      <c r="A422" t="str">
        <f t="shared" si="18"/>
        <v>GaspardIDFdk3SelBLK_D</v>
      </c>
      <c r="B422" t="s">
        <v>132</v>
      </c>
      <c r="C422" t="s">
        <v>16</v>
      </c>
      <c r="D422" t="s">
        <v>98</v>
      </c>
      <c r="E422" t="str">
        <f t="shared" si="19"/>
        <v>D</v>
      </c>
      <c r="F422" t="s">
        <v>194</v>
      </c>
      <c r="G422" t="str">
        <f t="shared" si="20"/>
        <v>IDFdk3.Sel.Gaspard.D</v>
      </c>
      <c r="H422">
        <v>467</v>
      </c>
      <c r="I422">
        <v>11.7</v>
      </c>
      <c r="J422">
        <v>17.5</v>
      </c>
      <c r="K422" t="str">
        <f>IF(ISERROR(MATCH(B422,LUs!A:A,0)),"n","y")</f>
        <v>n</v>
      </c>
    </row>
    <row r="423" spans="1:11">
      <c r="A423" t="str">
        <f t="shared" si="18"/>
        <v>GaspardIDFdk4CCBLK_B</v>
      </c>
      <c r="B423" t="s">
        <v>132</v>
      </c>
      <c r="C423" t="s">
        <v>17</v>
      </c>
      <c r="D423" t="s">
        <v>97</v>
      </c>
      <c r="E423" t="str">
        <f t="shared" si="19"/>
        <v>B</v>
      </c>
      <c r="F423" t="s">
        <v>192</v>
      </c>
      <c r="G423" t="str">
        <f t="shared" si="20"/>
        <v>IDFdk4.CC.Gaspard.B</v>
      </c>
      <c r="H423">
        <v>3446</v>
      </c>
      <c r="I423">
        <v>12.6</v>
      </c>
      <c r="J423">
        <v>12</v>
      </c>
      <c r="K423" t="str">
        <f>IF(ISERROR(MATCH(B423,LUs!A:A,0)),"n","y")</f>
        <v>n</v>
      </c>
    </row>
    <row r="424" spans="1:11">
      <c r="A424" t="str">
        <f t="shared" si="18"/>
        <v>GaspardIDFdk4CCBLK_C</v>
      </c>
      <c r="B424" t="s">
        <v>132</v>
      </c>
      <c r="C424" t="s">
        <v>17</v>
      </c>
      <c r="D424" t="s">
        <v>97</v>
      </c>
      <c r="E424" t="str">
        <f t="shared" si="19"/>
        <v>C</v>
      </c>
      <c r="F424" t="s">
        <v>193</v>
      </c>
      <c r="G424" t="str">
        <f t="shared" si="20"/>
        <v>IDFdk4.CC.Gaspard.C</v>
      </c>
      <c r="H424">
        <v>2404</v>
      </c>
      <c r="I424">
        <v>11.5</v>
      </c>
      <c r="J424">
        <v>12.4</v>
      </c>
      <c r="K424" t="str">
        <f>IF(ISERROR(MATCH(B424,LUs!A:A,0)),"n","y")</f>
        <v>n</v>
      </c>
    </row>
    <row r="425" spans="1:11">
      <c r="A425" t="str">
        <f t="shared" si="18"/>
        <v>GaspardIDFdk4CCBLK_D</v>
      </c>
      <c r="B425" t="s">
        <v>132</v>
      </c>
      <c r="C425" t="s">
        <v>17</v>
      </c>
      <c r="D425" t="s">
        <v>97</v>
      </c>
      <c r="E425" t="str">
        <f t="shared" si="19"/>
        <v>D</v>
      </c>
      <c r="F425" t="s">
        <v>194</v>
      </c>
      <c r="G425" t="str">
        <f t="shared" si="20"/>
        <v>IDFdk4.CC.Gaspard.D</v>
      </c>
      <c r="H425">
        <v>3062</v>
      </c>
      <c r="I425">
        <v>11.5</v>
      </c>
      <c r="J425">
        <v>12.3</v>
      </c>
      <c r="K425" t="str">
        <f>IF(ISERROR(MATCH(B425,LUs!A:A,0)),"n","y")</f>
        <v>n</v>
      </c>
    </row>
    <row r="426" spans="1:11">
      <c r="A426" t="str">
        <f t="shared" si="18"/>
        <v>GaspardIDFdk4SelBLK_B</v>
      </c>
      <c r="B426" t="s">
        <v>132</v>
      </c>
      <c r="C426" t="s">
        <v>17</v>
      </c>
      <c r="D426" t="s">
        <v>98</v>
      </c>
      <c r="E426" t="str">
        <f t="shared" si="19"/>
        <v>B</v>
      </c>
      <c r="F426" t="s">
        <v>192</v>
      </c>
      <c r="G426" t="str">
        <f t="shared" si="20"/>
        <v>IDFdk4.Sel.Gaspard.B</v>
      </c>
      <c r="H426">
        <v>517</v>
      </c>
      <c r="I426">
        <v>15.4</v>
      </c>
      <c r="J426">
        <v>13.7</v>
      </c>
      <c r="K426" t="str">
        <f>IF(ISERROR(MATCH(B426,LUs!A:A,0)),"n","y")</f>
        <v>n</v>
      </c>
    </row>
    <row r="427" spans="1:11">
      <c r="A427" t="str">
        <f t="shared" si="18"/>
        <v>GaspardIDFdk4SelBLK_C</v>
      </c>
      <c r="B427" t="s">
        <v>132</v>
      </c>
      <c r="C427" t="s">
        <v>17</v>
      </c>
      <c r="D427" t="s">
        <v>98</v>
      </c>
      <c r="E427" t="str">
        <f t="shared" si="19"/>
        <v>C</v>
      </c>
      <c r="F427" t="s">
        <v>193</v>
      </c>
      <c r="G427" t="str">
        <f t="shared" si="20"/>
        <v>IDFdk4.Sel.Gaspard.C</v>
      </c>
      <c r="H427">
        <v>693</v>
      </c>
      <c r="I427">
        <v>11.4</v>
      </c>
      <c r="J427">
        <v>14.8</v>
      </c>
      <c r="K427" t="str">
        <f>IF(ISERROR(MATCH(B427,LUs!A:A,0)),"n","y")</f>
        <v>n</v>
      </c>
    </row>
    <row r="428" spans="1:11">
      <c r="A428" t="str">
        <f t="shared" si="18"/>
        <v>GaspardIDFdk4SelBLK_D</v>
      </c>
      <c r="B428" t="s">
        <v>132</v>
      </c>
      <c r="C428" t="s">
        <v>17</v>
      </c>
      <c r="D428" t="s">
        <v>98</v>
      </c>
      <c r="E428" t="str">
        <f t="shared" si="19"/>
        <v>D</v>
      </c>
      <c r="F428" t="s">
        <v>194</v>
      </c>
      <c r="G428" t="str">
        <f t="shared" si="20"/>
        <v>IDFdk4.Sel.Gaspard.D</v>
      </c>
      <c r="H428">
        <v>2031</v>
      </c>
      <c r="I428">
        <v>11.7</v>
      </c>
      <c r="J428">
        <v>14.7</v>
      </c>
      <c r="K428" t="str">
        <f>IF(ISERROR(MATCH(B428,LUs!A:A,0)),"n","y")</f>
        <v>n</v>
      </c>
    </row>
    <row r="429" spans="1:11">
      <c r="A429" t="str">
        <f t="shared" si="18"/>
        <v>GaspardIDFxmCCBLK_D</v>
      </c>
      <c r="B429" t="s">
        <v>132</v>
      </c>
      <c r="C429" t="s">
        <v>19</v>
      </c>
      <c r="D429" t="s">
        <v>97</v>
      </c>
      <c r="E429" t="str">
        <f t="shared" si="19"/>
        <v>D</v>
      </c>
      <c r="F429" t="s">
        <v>194</v>
      </c>
      <c r="G429" t="str">
        <f t="shared" si="20"/>
        <v>IDFxm.CC.Gaspard.D</v>
      </c>
      <c r="H429">
        <v>306</v>
      </c>
      <c r="I429">
        <v>11.3</v>
      </c>
      <c r="J429">
        <v>15.6</v>
      </c>
      <c r="K429" t="str">
        <f>IF(ISERROR(MATCH(B429,LUs!A:A,0)),"n","y")</f>
        <v>n</v>
      </c>
    </row>
    <row r="430" spans="1:11">
      <c r="A430" t="str">
        <f t="shared" si="18"/>
        <v>GaspardIDFxmSelBLK_D</v>
      </c>
      <c r="B430" t="s">
        <v>132</v>
      </c>
      <c r="C430" t="s">
        <v>19</v>
      </c>
      <c r="D430" t="s">
        <v>98</v>
      </c>
      <c r="E430" t="str">
        <f t="shared" si="19"/>
        <v>D</v>
      </c>
      <c r="F430" t="s">
        <v>194</v>
      </c>
      <c r="G430" t="str">
        <f t="shared" si="20"/>
        <v>IDFxm.Sel.Gaspard.D</v>
      </c>
      <c r="H430">
        <v>838</v>
      </c>
      <c r="I430">
        <v>11.3</v>
      </c>
      <c r="J430">
        <v>15.1</v>
      </c>
      <c r="K430" t="str">
        <f>IF(ISERROR(MATCH(B430,LUs!A:A,0)),"n","y")</f>
        <v>n</v>
      </c>
    </row>
    <row r="431" spans="1:11">
      <c r="A431" t="str">
        <f t="shared" si="18"/>
        <v>GaspardMSxvCCBLK_A</v>
      </c>
      <c r="B431" t="s">
        <v>132</v>
      </c>
      <c r="C431" t="s">
        <v>23</v>
      </c>
      <c r="D431" t="s">
        <v>97</v>
      </c>
      <c r="E431" t="str">
        <f t="shared" si="19"/>
        <v>A</v>
      </c>
      <c r="F431" t="s">
        <v>191</v>
      </c>
      <c r="G431" t="str">
        <f t="shared" si="20"/>
        <v>MSxv.CC.Gaspard.A</v>
      </c>
      <c r="H431">
        <v>2575</v>
      </c>
      <c r="I431">
        <v>9.6999999999999993</v>
      </c>
      <c r="J431">
        <v>17.2</v>
      </c>
      <c r="K431" t="str">
        <f>IF(ISERROR(MATCH(B431,LUs!A:A,0)),"n","y")</f>
        <v>n</v>
      </c>
    </row>
    <row r="432" spans="1:11">
      <c r="A432" t="str">
        <f t="shared" si="18"/>
        <v>GaspardMSxvCCBLK_B</v>
      </c>
      <c r="B432" t="s">
        <v>132</v>
      </c>
      <c r="C432" t="s">
        <v>23</v>
      </c>
      <c r="D432" t="s">
        <v>97</v>
      </c>
      <c r="E432" t="str">
        <f t="shared" si="19"/>
        <v>B</v>
      </c>
      <c r="F432" t="s">
        <v>192</v>
      </c>
      <c r="G432" t="str">
        <f t="shared" si="20"/>
        <v>MSxv.CC.Gaspard.B</v>
      </c>
      <c r="H432">
        <v>7389</v>
      </c>
      <c r="I432">
        <v>10.7</v>
      </c>
      <c r="J432">
        <v>17.5</v>
      </c>
      <c r="K432" t="str">
        <f>IF(ISERROR(MATCH(B432,LUs!A:A,0)),"n","y")</f>
        <v>n</v>
      </c>
    </row>
    <row r="433" spans="1:11">
      <c r="A433" t="str">
        <f t="shared" si="18"/>
        <v>GaspardMSxvCCBLK_C</v>
      </c>
      <c r="B433" t="s">
        <v>132</v>
      </c>
      <c r="C433" t="s">
        <v>23</v>
      </c>
      <c r="D433" t="s">
        <v>97</v>
      </c>
      <c r="E433" t="str">
        <f t="shared" si="19"/>
        <v>C</v>
      </c>
      <c r="F433" t="s">
        <v>193</v>
      </c>
      <c r="G433" t="str">
        <f t="shared" si="20"/>
        <v>MSxv.CC.Gaspard.C</v>
      </c>
      <c r="H433">
        <v>1574</v>
      </c>
      <c r="I433">
        <v>10.8</v>
      </c>
      <c r="J433">
        <v>17.600000000000001</v>
      </c>
      <c r="K433" t="str">
        <f>IF(ISERROR(MATCH(B433,LUs!A:A,0)),"n","y")</f>
        <v>n</v>
      </c>
    </row>
    <row r="434" spans="1:11">
      <c r="A434" t="str">
        <f t="shared" si="18"/>
        <v>GaspardMSxvCCBLK_D</v>
      </c>
      <c r="B434" t="s">
        <v>132</v>
      </c>
      <c r="C434" t="s">
        <v>23</v>
      </c>
      <c r="D434" t="s">
        <v>97</v>
      </c>
      <c r="E434" t="str">
        <f t="shared" si="19"/>
        <v>D</v>
      </c>
      <c r="F434" t="s">
        <v>194</v>
      </c>
      <c r="G434" t="str">
        <f t="shared" si="20"/>
        <v>MSxv.CC.Gaspard.D</v>
      </c>
      <c r="H434">
        <v>764</v>
      </c>
      <c r="I434">
        <v>10.8</v>
      </c>
      <c r="J434">
        <v>17.5</v>
      </c>
      <c r="K434" t="str">
        <f>IF(ISERROR(MATCH(B434,LUs!A:A,0)),"n","y")</f>
        <v>n</v>
      </c>
    </row>
    <row r="435" spans="1:11">
      <c r="A435" t="str">
        <f t="shared" si="18"/>
        <v>GaspardSBPSxcCCBLK_A</v>
      </c>
      <c r="B435" t="s">
        <v>132</v>
      </c>
      <c r="C435" t="s">
        <v>27</v>
      </c>
      <c r="D435" t="s">
        <v>97</v>
      </c>
      <c r="E435" t="str">
        <f t="shared" si="19"/>
        <v>A</v>
      </c>
      <c r="F435" t="s">
        <v>191</v>
      </c>
      <c r="G435" t="str">
        <f t="shared" si="20"/>
        <v>SBPSxc.CC.Gaspard.A</v>
      </c>
      <c r="H435">
        <v>1309</v>
      </c>
      <c r="I435">
        <v>9.5</v>
      </c>
      <c r="J435">
        <v>13.6</v>
      </c>
      <c r="K435" t="str">
        <f>IF(ISERROR(MATCH(B435,LUs!A:A,0)),"n","y")</f>
        <v>n</v>
      </c>
    </row>
    <row r="436" spans="1:11">
      <c r="A436" t="str">
        <f t="shared" si="18"/>
        <v>GaspardSBPSxcCCBLK_B</v>
      </c>
      <c r="B436" t="s">
        <v>132</v>
      </c>
      <c r="C436" t="s">
        <v>27</v>
      </c>
      <c r="D436" t="s">
        <v>97</v>
      </c>
      <c r="E436" t="str">
        <f t="shared" si="19"/>
        <v>B</v>
      </c>
      <c r="F436" t="s">
        <v>192</v>
      </c>
      <c r="G436" t="str">
        <f t="shared" si="20"/>
        <v>SBPSxc.CC.Gaspard.B</v>
      </c>
      <c r="H436">
        <v>7180</v>
      </c>
      <c r="I436">
        <v>9.9</v>
      </c>
      <c r="J436">
        <v>13.7</v>
      </c>
      <c r="K436" t="str">
        <f>IF(ISERROR(MATCH(B436,LUs!A:A,0)),"n","y")</f>
        <v>n</v>
      </c>
    </row>
    <row r="437" spans="1:11">
      <c r="A437" t="str">
        <f t="shared" si="18"/>
        <v>GaspardSBPSxcCCBLK_C</v>
      </c>
      <c r="B437" t="s">
        <v>132</v>
      </c>
      <c r="C437" t="s">
        <v>27</v>
      </c>
      <c r="D437" t="s">
        <v>97</v>
      </c>
      <c r="E437" t="str">
        <f t="shared" si="19"/>
        <v>C</v>
      </c>
      <c r="F437" t="s">
        <v>193</v>
      </c>
      <c r="G437" t="str">
        <f t="shared" si="20"/>
        <v>SBPSxc.CC.Gaspard.C</v>
      </c>
      <c r="H437">
        <v>2179</v>
      </c>
      <c r="I437">
        <v>10.9</v>
      </c>
      <c r="J437">
        <v>13.5</v>
      </c>
      <c r="K437" t="str">
        <f>IF(ISERROR(MATCH(B437,LUs!A:A,0)),"n","y")</f>
        <v>n</v>
      </c>
    </row>
    <row r="438" spans="1:11">
      <c r="A438" t="str">
        <f t="shared" si="18"/>
        <v>GaspardSBPSxcCCBLK_D</v>
      </c>
      <c r="B438" t="s">
        <v>132</v>
      </c>
      <c r="C438" t="s">
        <v>27</v>
      </c>
      <c r="D438" t="s">
        <v>97</v>
      </c>
      <c r="E438" t="str">
        <f t="shared" si="19"/>
        <v>D</v>
      </c>
      <c r="F438" t="s">
        <v>194</v>
      </c>
      <c r="G438" t="str">
        <f t="shared" si="20"/>
        <v>SBPSxc.CC.Gaspard.D</v>
      </c>
      <c r="H438">
        <v>1406</v>
      </c>
      <c r="I438">
        <v>11.1</v>
      </c>
      <c r="J438">
        <v>13.3</v>
      </c>
      <c r="K438" t="str">
        <f>IF(ISERROR(MATCH(B438,LUs!A:A,0)),"n","y")</f>
        <v>n</v>
      </c>
    </row>
    <row r="439" spans="1:11">
      <c r="A439" t="str">
        <f t="shared" si="18"/>
        <v>GaspardZRepressedPineCCBLK_A</v>
      </c>
      <c r="B439" t="s">
        <v>132</v>
      </c>
      <c r="C439" t="s">
        <v>90</v>
      </c>
      <c r="D439" t="s">
        <v>97</v>
      </c>
      <c r="E439" t="str">
        <f t="shared" si="19"/>
        <v>A</v>
      </c>
      <c r="F439" t="s">
        <v>191</v>
      </c>
      <c r="G439" t="str">
        <f t="shared" si="20"/>
        <v>ZRepressedPine.CC.Gaspard.A</v>
      </c>
      <c r="H439">
        <v>541</v>
      </c>
      <c r="I439">
        <v>5.7</v>
      </c>
      <c r="J439">
        <v>15.6</v>
      </c>
      <c r="K439" t="str">
        <f>IF(ISERROR(MATCH(B439,LUs!A:A,0)),"n","y")</f>
        <v>n</v>
      </c>
    </row>
    <row r="440" spans="1:11">
      <c r="A440" t="str">
        <f t="shared" si="18"/>
        <v>GaspardZRepressedPineCCBLK_B</v>
      </c>
      <c r="B440" t="s">
        <v>132</v>
      </c>
      <c r="C440" t="s">
        <v>90</v>
      </c>
      <c r="D440" t="s">
        <v>97</v>
      </c>
      <c r="E440" t="str">
        <f t="shared" si="19"/>
        <v>B</v>
      </c>
      <c r="F440" t="s">
        <v>192</v>
      </c>
      <c r="G440" t="str">
        <f t="shared" si="20"/>
        <v>ZRepressedPine.CC.Gaspard.B</v>
      </c>
      <c r="H440">
        <v>2975</v>
      </c>
      <c r="I440">
        <v>6.5</v>
      </c>
      <c r="J440">
        <v>14.5</v>
      </c>
      <c r="K440" t="str">
        <f>IF(ISERROR(MATCH(B440,LUs!A:A,0)),"n","y")</f>
        <v>n</v>
      </c>
    </row>
    <row r="441" spans="1:11">
      <c r="A441" t="str">
        <f t="shared" si="18"/>
        <v>GaspardZRepressedPineCCBLK_C</v>
      </c>
      <c r="B441" t="s">
        <v>132</v>
      </c>
      <c r="C441" t="s">
        <v>90</v>
      </c>
      <c r="D441" t="s">
        <v>97</v>
      </c>
      <c r="E441" t="str">
        <f t="shared" si="19"/>
        <v>C</v>
      </c>
      <c r="F441" t="s">
        <v>193</v>
      </c>
      <c r="G441" t="str">
        <f t="shared" si="20"/>
        <v>ZRepressedPine.CC.Gaspard.C</v>
      </c>
      <c r="H441">
        <v>376</v>
      </c>
      <c r="I441">
        <v>6.3</v>
      </c>
      <c r="J441">
        <v>12.6</v>
      </c>
      <c r="K441" t="str">
        <f>IF(ISERROR(MATCH(B441,LUs!A:A,0)),"n","y")</f>
        <v>n</v>
      </c>
    </row>
    <row r="442" spans="1:11">
      <c r="A442" t="str">
        <f t="shared" si="18"/>
        <v>GaspardZRepressedPineCCBLK_D</v>
      </c>
      <c r="B442" t="s">
        <v>132</v>
      </c>
      <c r="C442" t="s">
        <v>90</v>
      </c>
      <c r="D442" t="s">
        <v>97</v>
      </c>
      <c r="E442" t="str">
        <f t="shared" si="19"/>
        <v>D</v>
      </c>
      <c r="F442" t="s">
        <v>194</v>
      </c>
      <c r="G442" t="str">
        <f t="shared" si="20"/>
        <v>ZRepressedPine.CC.Gaspard.D</v>
      </c>
      <c r="H442">
        <v>116</v>
      </c>
      <c r="I442">
        <v>6.3</v>
      </c>
      <c r="J442">
        <v>13.2</v>
      </c>
      <c r="K442" t="str">
        <f>IF(ISERROR(MATCH(B442,LUs!A:A,0)),"n","y")</f>
        <v>n</v>
      </c>
    </row>
    <row r="443" spans="1:11">
      <c r="A443" t="str">
        <f t="shared" si="18"/>
        <v>GunnValleyESSFxv1CCBLK_B</v>
      </c>
      <c r="B443" t="s">
        <v>133</v>
      </c>
      <c r="C443" t="s">
        <v>12</v>
      </c>
      <c r="D443" t="s">
        <v>97</v>
      </c>
      <c r="E443" t="str">
        <f t="shared" si="19"/>
        <v>B</v>
      </c>
      <c r="F443" t="s">
        <v>192</v>
      </c>
      <c r="G443" t="str">
        <f t="shared" si="20"/>
        <v>ESSFxv1.CC.GunnValley.B</v>
      </c>
      <c r="H443">
        <v>265</v>
      </c>
      <c r="I443">
        <v>12.4</v>
      </c>
      <c r="J443">
        <v>13</v>
      </c>
      <c r="K443" t="str">
        <f>IF(ISERROR(MATCH(B443,LUs!A:A,0)),"n","y")</f>
        <v>n</v>
      </c>
    </row>
    <row r="444" spans="1:11">
      <c r="A444" t="str">
        <f t="shared" si="18"/>
        <v>GunnValleyESSFxv1CCBLK_C</v>
      </c>
      <c r="B444" t="s">
        <v>133</v>
      </c>
      <c r="C444" t="s">
        <v>12</v>
      </c>
      <c r="D444" t="s">
        <v>97</v>
      </c>
      <c r="E444" t="str">
        <f t="shared" si="19"/>
        <v>C</v>
      </c>
      <c r="F444" t="s">
        <v>193</v>
      </c>
      <c r="G444" t="str">
        <f t="shared" si="20"/>
        <v>ESSFxv1.CC.GunnValley.C</v>
      </c>
      <c r="H444">
        <v>579</v>
      </c>
      <c r="I444">
        <v>12.8</v>
      </c>
      <c r="J444">
        <v>13.6</v>
      </c>
      <c r="K444" t="str">
        <f>IF(ISERROR(MATCH(B444,LUs!A:A,0)),"n","y")</f>
        <v>n</v>
      </c>
    </row>
    <row r="445" spans="1:11">
      <c r="A445" t="str">
        <f t="shared" si="18"/>
        <v>GunnValleyMSdvCCBLK_B</v>
      </c>
      <c r="B445" t="s">
        <v>133</v>
      </c>
      <c r="C445" t="s">
        <v>21</v>
      </c>
      <c r="D445" t="s">
        <v>97</v>
      </c>
      <c r="E445" t="str">
        <f t="shared" si="19"/>
        <v>B</v>
      </c>
      <c r="F445" t="s">
        <v>192</v>
      </c>
      <c r="G445" t="str">
        <f t="shared" si="20"/>
        <v>MSdv.CC.GunnValley.B</v>
      </c>
      <c r="H445">
        <v>439</v>
      </c>
      <c r="I445">
        <v>13.2</v>
      </c>
      <c r="J445">
        <v>16.2</v>
      </c>
      <c r="K445" t="str">
        <f>IF(ISERROR(MATCH(B445,LUs!A:A,0)),"n","y")</f>
        <v>n</v>
      </c>
    </row>
    <row r="446" spans="1:11">
      <c r="A446" t="str">
        <f t="shared" si="18"/>
        <v>GunnValleyMSdvCCBLK_C</v>
      </c>
      <c r="B446" t="s">
        <v>133</v>
      </c>
      <c r="C446" t="s">
        <v>21</v>
      </c>
      <c r="D446" t="s">
        <v>97</v>
      </c>
      <c r="E446" t="str">
        <f t="shared" si="19"/>
        <v>C</v>
      </c>
      <c r="F446" t="s">
        <v>193</v>
      </c>
      <c r="G446" t="str">
        <f t="shared" si="20"/>
        <v>MSdv.CC.GunnValley.C</v>
      </c>
      <c r="H446">
        <v>385</v>
      </c>
      <c r="I446">
        <v>12.9</v>
      </c>
      <c r="J446">
        <v>16.5</v>
      </c>
      <c r="K446" t="str">
        <f>IF(ISERROR(MATCH(B446,LUs!A:A,0)),"n","y")</f>
        <v>n</v>
      </c>
    </row>
    <row r="447" spans="1:11">
      <c r="A447" t="str">
        <f t="shared" si="18"/>
        <v>GunnValleySBPSxcCCBLK_B</v>
      </c>
      <c r="B447" t="s">
        <v>133</v>
      </c>
      <c r="C447" t="s">
        <v>27</v>
      </c>
      <c r="D447" t="s">
        <v>97</v>
      </c>
      <c r="E447" t="str">
        <f t="shared" si="19"/>
        <v>B</v>
      </c>
      <c r="F447" t="s">
        <v>192</v>
      </c>
      <c r="G447" t="str">
        <f t="shared" si="20"/>
        <v>SBPSxc.CC.GunnValley.B</v>
      </c>
      <c r="H447">
        <v>315</v>
      </c>
      <c r="I447">
        <v>14.1</v>
      </c>
      <c r="J447">
        <v>13.9</v>
      </c>
      <c r="K447" t="str">
        <f>IF(ISERROR(MATCH(B447,LUs!A:A,0)),"n","y")</f>
        <v>n</v>
      </c>
    </row>
    <row r="448" spans="1:11">
      <c r="A448" t="str">
        <f t="shared" si="18"/>
        <v>GunnValleySBPSxcCCBLK_C</v>
      </c>
      <c r="B448" t="s">
        <v>133</v>
      </c>
      <c r="C448" t="s">
        <v>27</v>
      </c>
      <c r="D448" t="s">
        <v>97</v>
      </c>
      <c r="E448" t="str">
        <f t="shared" si="19"/>
        <v>C</v>
      </c>
      <c r="F448" t="s">
        <v>193</v>
      </c>
      <c r="G448" t="str">
        <f t="shared" si="20"/>
        <v>SBPSxc.CC.GunnValley.C</v>
      </c>
      <c r="H448">
        <v>204</v>
      </c>
      <c r="I448">
        <v>11.7</v>
      </c>
      <c r="J448">
        <v>14.1</v>
      </c>
      <c r="K448" t="str">
        <f>IF(ISERROR(MATCH(B448,LUs!A:A,0)),"n","y")</f>
        <v>n</v>
      </c>
    </row>
    <row r="449" spans="1:11">
      <c r="A449" t="str">
        <f t="shared" si="18"/>
        <v>GunnValleyZRepressedPineCCBLK_B</v>
      </c>
      <c r="B449" t="s">
        <v>133</v>
      </c>
      <c r="C449" t="s">
        <v>90</v>
      </c>
      <c r="D449" t="s">
        <v>97</v>
      </c>
      <c r="E449" t="str">
        <f t="shared" si="19"/>
        <v>B</v>
      </c>
      <c r="F449" t="s">
        <v>192</v>
      </c>
      <c r="G449" t="str">
        <f t="shared" si="20"/>
        <v>ZRepressedPine.CC.GunnValley.B</v>
      </c>
      <c r="H449">
        <v>716</v>
      </c>
      <c r="I449">
        <v>6.4</v>
      </c>
      <c r="J449">
        <v>15.2</v>
      </c>
      <c r="K449" t="str">
        <f>IF(ISERROR(MATCH(B449,LUs!A:A,0)),"n","y")</f>
        <v>n</v>
      </c>
    </row>
    <row r="450" spans="1:11">
      <c r="A450" t="str">
        <f t="shared" ref="A450:A513" si="21">B450&amp;C450&amp;D450&amp;F450</f>
        <v>GunnValleyZRepressedPineCCBLK_C</v>
      </c>
      <c r="B450" t="s">
        <v>133</v>
      </c>
      <c r="C450" t="s">
        <v>90</v>
      </c>
      <c r="D450" t="s">
        <v>97</v>
      </c>
      <c r="E450" t="str">
        <f t="shared" ref="E450:E513" si="22">RIGHT(F450,1)</f>
        <v>C</v>
      </c>
      <c r="F450" t="s">
        <v>193</v>
      </c>
      <c r="G450" t="str">
        <f t="shared" ref="G450:G513" si="23">C450&amp;"."&amp;D450&amp;"."&amp;B450&amp;"."&amp;E450</f>
        <v>ZRepressedPine.CC.GunnValley.C</v>
      </c>
      <c r="H450">
        <v>314</v>
      </c>
      <c r="I450">
        <v>6.2</v>
      </c>
      <c r="J450">
        <v>14.2</v>
      </c>
      <c r="K450" t="str">
        <f>IF(ISERROR(MATCH(B450,LUs!A:A,0)),"n","y")</f>
        <v>n</v>
      </c>
    </row>
    <row r="451" spans="1:11">
      <c r="A451" t="str">
        <f t="shared" si="21"/>
        <v>HainesESSFxv2CCBLK_A</v>
      </c>
      <c r="B451" t="s">
        <v>134</v>
      </c>
      <c r="C451" t="s">
        <v>91</v>
      </c>
      <c r="D451" t="s">
        <v>97</v>
      </c>
      <c r="E451" t="str">
        <f t="shared" si="22"/>
        <v>A</v>
      </c>
      <c r="F451" t="s">
        <v>191</v>
      </c>
      <c r="G451" t="str">
        <f t="shared" si="23"/>
        <v>ESSFxv2.CC.Haines.A</v>
      </c>
      <c r="H451">
        <v>740</v>
      </c>
      <c r="I451">
        <v>9</v>
      </c>
      <c r="J451">
        <v>9</v>
      </c>
      <c r="K451" t="str">
        <f>IF(ISERROR(MATCH(B451,LUs!A:A,0)),"n","y")</f>
        <v>n</v>
      </c>
    </row>
    <row r="452" spans="1:11">
      <c r="A452" t="str">
        <f t="shared" si="21"/>
        <v>HainesIDFdk4CCBLK_D</v>
      </c>
      <c r="B452" t="s">
        <v>134</v>
      </c>
      <c r="C452" t="s">
        <v>17</v>
      </c>
      <c r="D452" t="s">
        <v>97</v>
      </c>
      <c r="E452" t="str">
        <f t="shared" si="22"/>
        <v>D</v>
      </c>
      <c r="F452" t="s">
        <v>194</v>
      </c>
      <c r="G452" t="str">
        <f t="shared" si="23"/>
        <v>IDFdk4.CC.Haines.D</v>
      </c>
      <c r="H452">
        <v>824</v>
      </c>
      <c r="I452">
        <v>10.6</v>
      </c>
      <c r="J452">
        <v>12.4</v>
      </c>
      <c r="K452" t="str">
        <f>IF(ISERROR(MATCH(B452,LUs!A:A,0)),"n","y")</f>
        <v>n</v>
      </c>
    </row>
    <row r="453" spans="1:11">
      <c r="A453" t="str">
        <f t="shared" si="21"/>
        <v>HainesIDFdk4CCBLK_E</v>
      </c>
      <c r="B453" t="s">
        <v>134</v>
      </c>
      <c r="C453" t="s">
        <v>17</v>
      </c>
      <c r="D453" t="s">
        <v>97</v>
      </c>
      <c r="E453" t="str">
        <f t="shared" si="22"/>
        <v>E</v>
      </c>
      <c r="F453" t="s">
        <v>195</v>
      </c>
      <c r="G453" t="str">
        <f t="shared" si="23"/>
        <v>IDFdk4.CC.Haines.E</v>
      </c>
      <c r="H453">
        <v>4852</v>
      </c>
      <c r="I453">
        <v>10.6</v>
      </c>
      <c r="J453">
        <v>12.1</v>
      </c>
      <c r="K453" t="str">
        <f>IF(ISERROR(MATCH(B453,LUs!A:A,0)),"n","y")</f>
        <v>n</v>
      </c>
    </row>
    <row r="454" spans="1:11">
      <c r="A454" t="str">
        <f t="shared" si="21"/>
        <v>HainesIDFdk4SelBLK_E</v>
      </c>
      <c r="B454" t="s">
        <v>134</v>
      </c>
      <c r="C454" t="s">
        <v>17</v>
      </c>
      <c r="D454" t="s">
        <v>98</v>
      </c>
      <c r="E454" t="str">
        <f t="shared" si="22"/>
        <v>E</v>
      </c>
      <c r="F454" t="s">
        <v>195</v>
      </c>
      <c r="G454" t="str">
        <f t="shared" si="23"/>
        <v>IDFdk4.Sel.Haines.E</v>
      </c>
      <c r="H454">
        <v>2897</v>
      </c>
      <c r="I454">
        <v>11</v>
      </c>
      <c r="J454">
        <v>14.8</v>
      </c>
      <c r="K454" t="str">
        <f>IF(ISERROR(MATCH(B454,LUs!A:A,0)),"n","y")</f>
        <v>n</v>
      </c>
    </row>
    <row r="455" spans="1:11">
      <c r="A455" t="str">
        <f t="shared" si="21"/>
        <v>HainesIDFxmSelBLK_E</v>
      </c>
      <c r="B455" t="s">
        <v>134</v>
      </c>
      <c r="C455" t="s">
        <v>19</v>
      </c>
      <c r="D455" t="s">
        <v>98</v>
      </c>
      <c r="E455" t="str">
        <f t="shared" si="22"/>
        <v>E</v>
      </c>
      <c r="F455" t="s">
        <v>195</v>
      </c>
      <c r="G455" t="str">
        <f t="shared" si="23"/>
        <v>IDFxm.Sel.Haines.E</v>
      </c>
      <c r="H455">
        <v>1446</v>
      </c>
      <c r="I455">
        <v>12.3</v>
      </c>
      <c r="J455">
        <v>15.1</v>
      </c>
      <c r="K455" t="str">
        <f>IF(ISERROR(MATCH(B455,LUs!A:A,0)),"n","y")</f>
        <v>n</v>
      </c>
    </row>
    <row r="456" spans="1:11">
      <c r="A456" t="str">
        <f t="shared" si="21"/>
        <v>HainesMSxvCCBLK_A</v>
      </c>
      <c r="B456" t="s">
        <v>134</v>
      </c>
      <c r="C456" t="s">
        <v>23</v>
      </c>
      <c r="D456" t="s">
        <v>97</v>
      </c>
      <c r="E456" t="str">
        <f t="shared" si="22"/>
        <v>A</v>
      </c>
      <c r="F456" t="s">
        <v>191</v>
      </c>
      <c r="G456" t="str">
        <f t="shared" si="23"/>
        <v>MSxv.CC.Haines.A</v>
      </c>
      <c r="H456">
        <v>5270</v>
      </c>
      <c r="I456">
        <v>9.5</v>
      </c>
      <c r="J456">
        <v>17.2</v>
      </c>
      <c r="K456" t="str">
        <f>IF(ISERROR(MATCH(B456,LUs!A:A,0)),"n","y")</f>
        <v>n</v>
      </c>
    </row>
    <row r="457" spans="1:11">
      <c r="A457" t="str">
        <f t="shared" si="21"/>
        <v>HainesMSxvCCBLK_B</v>
      </c>
      <c r="B457" t="s">
        <v>134</v>
      </c>
      <c r="C457" t="s">
        <v>23</v>
      </c>
      <c r="D457" t="s">
        <v>97</v>
      </c>
      <c r="E457" t="str">
        <f t="shared" si="22"/>
        <v>B</v>
      </c>
      <c r="F457" t="s">
        <v>192</v>
      </c>
      <c r="G457" t="str">
        <f t="shared" si="23"/>
        <v>MSxv.CC.Haines.B</v>
      </c>
      <c r="H457">
        <v>1453</v>
      </c>
      <c r="I457">
        <v>9.8000000000000007</v>
      </c>
      <c r="J457">
        <v>16.8</v>
      </c>
      <c r="K457" t="str">
        <f>IF(ISERROR(MATCH(B457,LUs!A:A,0)),"n","y")</f>
        <v>n</v>
      </c>
    </row>
    <row r="458" spans="1:11">
      <c r="A458" t="str">
        <f t="shared" si="21"/>
        <v>HainesSBPSxcCCBLK_A</v>
      </c>
      <c r="B458" t="s">
        <v>134</v>
      </c>
      <c r="C458" t="s">
        <v>27</v>
      </c>
      <c r="D458" t="s">
        <v>97</v>
      </c>
      <c r="E458" t="str">
        <f t="shared" si="22"/>
        <v>A</v>
      </c>
      <c r="F458" t="s">
        <v>191</v>
      </c>
      <c r="G458" t="str">
        <f t="shared" si="23"/>
        <v>SBPSxc.CC.Haines.A</v>
      </c>
      <c r="H458">
        <v>910</v>
      </c>
      <c r="I458">
        <v>9.6999999999999993</v>
      </c>
      <c r="J458">
        <v>13.9</v>
      </c>
      <c r="K458" t="str">
        <f>IF(ISERROR(MATCH(B458,LUs!A:A,0)),"n","y")</f>
        <v>n</v>
      </c>
    </row>
    <row r="459" spans="1:11">
      <c r="A459" t="str">
        <f t="shared" si="21"/>
        <v>HainesSBPSxcCCBLK_B</v>
      </c>
      <c r="B459" t="s">
        <v>134</v>
      </c>
      <c r="C459" t="s">
        <v>27</v>
      </c>
      <c r="D459" t="s">
        <v>97</v>
      </c>
      <c r="E459" t="str">
        <f t="shared" si="22"/>
        <v>B</v>
      </c>
      <c r="F459" t="s">
        <v>192</v>
      </c>
      <c r="G459" t="str">
        <f t="shared" si="23"/>
        <v>SBPSxc.CC.Haines.B</v>
      </c>
      <c r="H459">
        <v>10729</v>
      </c>
      <c r="I459">
        <v>10.1</v>
      </c>
      <c r="J459">
        <v>13.6</v>
      </c>
      <c r="K459" t="str">
        <f>IF(ISERROR(MATCH(B459,LUs!A:A,0)),"n","y")</f>
        <v>n</v>
      </c>
    </row>
    <row r="460" spans="1:11">
      <c r="A460" t="str">
        <f t="shared" si="21"/>
        <v>HainesSBPSxcCCBLK_C</v>
      </c>
      <c r="B460" t="s">
        <v>134</v>
      </c>
      <c r="C460" t="s">
        <v>27</v>
      </c>
      <c r="D460" t="s">
        <v>97</v>
      </c>
      <c r="E460" t="str">
        <f t="shared" si="22"/>
        <v>C</v>
      </c>
      <c r="F460" t="s">
        <v>193</v>
      </c>
      <c r="G460" t="str">
        <f t="shared" si="23"/>
        <v>SBPSxc.CC.Haines.C</v>
      </c>
      <c r="H460">
        <v>13272</v>
      </c>
      <c r="I460">
        <v>10.5</v>
      </c>
      <c r="J460">
        <v>13.7</v>
      </c>
      <c r="K460" t="str">
        <f>IF(ISERROR(MATCH(B460,LUs!A:A,0)),"n","y")</f>
        <v>n</v>
      </c>
    </row>
    <row r="461" spans="1:11">
      <c r="A461" t="str">
        <f t="shared" si="21"/>
        <v>HainesSBPSxcCCBLK_D</v>
      </c>
      <c r="B461" t="s">
        <v>134</v>
      </c>
      <c r="C461" t="s">
        <v>27</v>
      </c>
      <c r="D461" t="s">
        <v>97</v>
      </c>
      <c r="E461" t="str">
        <f t="shared" si="22"/>
        <v>D</v>
      </c>
      <c r="F461" t="s">
        <v>194</v>
      </c>
      <c r="G461" t="str">
        <f t="shared" si="23"/>
        <v>SBPSxc.CC.Haines.D</v>
      </c>
      <c r="H461">
        <v>6117</v>
      </c>
      <c r="I461">
        <v>10.6</v>
      </c>
      <c r="J461">
        <v>13.6</v>
      </c>
      <c r="K461" t="str">
        <f>IF(ISERROR(MATCH(B461,LUs!A:A,0)),"n","y")</f>
        <v>n</v>
      </c>
    </row>
    <row r="462" spans="1:11">
      <c r="A462" t="str">
        <f t="shared" si="21"/>
        <v>HainesSBPSxcCCBLK_E</v>
      </c>
      <c r="B462" t="s">
        <v>134</v>
      </c>
      <c r="C462" t="s">
        <v>27</v>
      </c>
      <c r="D462" t="s">
        <v>97</v>
      </c>
      <c r="E462" t="str">
        <f t="shared" si="22"/>
        <v>E</v>
      </c>
      <c r="F462" t="s">
        <v>195</v>
      </c>
      <c r="G462" t="str">
        <f t="shared" si="23"/>
        <v>SBPSxc.CC.Haines.E</v>
      </c>
      <c r="H462">
        <v>935</v>
      </c>
      <c r="I462">
        <v>10.7</v>
      </c>
      <c r="J462">
        <v>13.7</v>
      </c>
      <c r="K462" t="str">
        <f>IF(ISERROR(MATCH(B462,LUs!A:A,0)),"n","y")</f>
        <v>n</v>
      </c>
    </row>
    <row r="463" spans="1:11">
      <c r="A463" t="str">
        <f t="shared" si="21"/>
        <v>HainesZRepressedPineCCBLK_A</v>
      </c>
      <c r="B463" t="s">
        <v>134</v>
      </c>
      <c r="C463" t="s">
        <v>90</v>
      </c>
      <c r="D463" t="s">
        <v>97</v>
      </c>
      <c r="E463" t="str">
        <f t="shared" si="22"/>
        <v>A</v>
      </c>
      <c r="F463" t="s">
        <v>191</v>
      </c>
      <c r="G463" t="str">
        <f t="shared" si="23"/>
        <v>ZRepressedPine.CC.Haines.A</v>
      </c>
      <c r="H463">
        <v>323</v>
      </c>
      <c r="I463">
        <v>6.1</v>
      </c>
      <c r="J463">
        <v>14</v>
      </c>
      <c r="K463" t="str">
        <f>IF(ISERROR(MATCH(B463,LUs!A:A,0)),"n","y")</f>
        <v>n</v>
      </c>
    </row>
    <row r="464" spans="1:11">
      <c r="A464" t="str">
        <f t="shared" si="21"/>
        <v>HawksCreekIDFdk3CCBLK_B</v>
      </c>
      <c r="B464" t="s">
        <v>135</v>
      </c>
      <c r="C464" t="s">
        <v>16</v>
      </c>
      <c r="D464" t="s">
        <v>97</v>
      </c>
      <c r="E464" t="str">
        <f t="shared" si="22"/>
        <v>B</v>
      </c>
      <c r="F464" t="s">
        <v>192</v>
      </c>
      <c r="G464" t="str">
        <f t="shared" si="23"/>
        <v>IDFdk3.CC.HawksCreek.B</v>
      </c>
      <c r="H464">
        <v>210</v>
      </c>
      <c r="I464">
        <v>15.7</v>
      </c>
      <c r="J464">
        <v>17.7</v>
      </c>
      <c r="K464" t="str">
        <f>IF(ISERROR(MATCH(B464,LUs!A:A,0)),"n","y")</f>
        <v>n</v>
      </c>
    </row>
    <row r="465" spans="1:11">
      <c r="A465" t="str">
        <f t="shared" si="21"/>
        <v>HawksCreekIDFdk3CCBLK_C</v>
      </c>
      <c r="B465" t="s">
        <v>135</v>
      </c>
      <c r="C465" t="s">
        <v>16</v>
      </c>
      <c r="D465" t="s">
        <v>97</v>
      </c>
      <c r="E465" t="str">
        <f t="shared" si="22"/>
        <v>C</v>
      </c>
      <c r="F465" t="s">
        <v>193</v>
      </c>
      <c r="G465" t="str">
        <f t="shared" si="23"/>
        <v>IDFdk3.CC.HawksCreek.C</v>
      </c>
      <c r="H465">
        <v>303</v>
      </c>
      <c r="I465">
        <v>16.7</v>
      </c>
      <c r="J465">
        <v>18.2</v>
      </c>
      <c r="K465" t="str">
        <f>IF(ISERROR(MATCH(B465,LUs!A:A,0)),"n","y")</f>
        <v>n</v>
      </c>
    </row>
    <row r="466" spans="1:11">
      <c r="A466" t="str">
        <f t="shared" si="21"/>
        <v>HawksCreekIDFdk3CCBLK_D</v>
      </c>
      <c r="B466" t="s">
        <v>135</v>
      </c>
      <c r="C466" t="s">
        <v>16</v>
      </c>
      <c r="D466" t="s">
        <v>97</v>
      </c>
      <c r="E466" t="str">
        <f t="shared" si="22"/>
        <v>D</v>
      </c>
      <c r="F466" t="s">
        <v>194</v>
      </c>
      <c r="G466" t="str">
        <f t="shared" si="23"/>
        <v>IDFdk3.CC.HawksCreek.D</v>
      </c>
      <c r="H466">
        <v>157</v>
      </c>
      <c r="I466">
        <v>14</v>
      </c>
      <c r="J466">
        <v>17.399999999999999</v>
      </c>
      <c r="K466" t="str">
        <f>IF(ISERROR(MATCH(B466,LUs!A:A,0)),"n","y")</f>
        <v>n</v>
      </c>
    </row>
    <row r="467" spans="1:11">
      <c r="A467" t="str">
        <f t="shared" si="21"/>
        <v>HawksCreekIDFdk3CCBLK_E</v>
      </c>
      <c r="B467" t="s">
        <v>135</v>
      </c>
      <c r="C467" t="s">
        <v>16</v>
      </c>
      <c r="D467" t="s">
        <v>97</v>
      </c>
      <c r="E467" t="str">
        <f t="shared" si="22"/>
        <v>E</v>
      </c>
      <c r="F467" t="s">
        <v>195</v>
      </c>
      <c r="G467" t="str">
        <f t="shared" si="23"/>
        <v>IDFdk3.CC.HawksCreek.E</v>
      </c>
      <c r="H467">
        <v>188</v>
      </c>
      <c r="I467">
        <v>16.100000000000001</v>
      </c>
      <c r="J467">
        <v>18.399999999999999</v>
      </c>
      <c r="K467" t="str">
        <f>IF(ISERROR(MATCH(B467,LUs!A:A,0)),"n","y")</f>
        <v>n</v>
      </c>
    </row>
    <row r="468" spans="1:11">
      <c r="A468" t="str">
        <f t="shared" si="21"/>
        <v>HawksCreekIDFdk3SelBLK_B</v>
      </c>
      <c r="B468" t="s">
        <v>135</v>
      </c>
      <c r="C468" t="s">
        <v>16</v>
      </c>
      <c r="D468" t="s">
        <v>98</v>
      </c>
      <c r="E468" t="str">
        <f t="shared" si="22"/>
        <v>B</v>
      </c>
      <c r="F468" t="s">
        <v>192</v>
      </c>
      <c r="G468" t="str">
        <f t="shared" si="23"/>
        <v>IDFdk3.Sel.HawksCreek.B</v>
      </c>
      <c r="H468">
        <v>473</v>
      </c>
      <c r="I468">
        <v>15.9</v>
      </c>
      <c r="J468">
        <v>17.7</v>
      </c>
      <c r="K468" t="str">
        <f>IF(ISERROR(MATCH(B468,LUs!A:A,0)),"n","y")</f>
        <v>n</v>
      </c>
    </row>
    <row r="469" spans="1:11">
      <c r="A469" t="str">
        <f t="shared" si="21"/>
        <v>HawksCreekIDFdk3SelBLK_C</v>
      </c>
      <c r="B469" t="s">
        <v>135</v>
      </c>
      <c r="C469" t="s">
        <v>16</v>
      </c>
      <c r="D469" t="s">
        <v>98</v>
      </c>
      <c r="E469" t="str">
        <f t="shared" si="22"/>
        <v>C</v>
      </c>
      <c r="F469" t="s">
        <v>193</v>
      </c>
      <c r="G469" t="str">
        <f t="shared" si="23"/>
        <v>IDFdk3.Sel.HawksCreek.C</v>
      </c>
      <c r="H469">
        <v>990</v>
      </c>
      <c r="I469">
        <v>14.9</v>
      </c>
      <c r="J469">
        <v>17.399999999999999</v>
      </c>
      <c r="K469" t="str">
        <f>IF(ISERROR(MATCH(B469,LUs!A:A,0)),"n","y")</f>
        <v>n</v>
      </c>
    </row>
    <row r="470" spans="1:11">
      <c r="A470" t="str">
        <f t="shared" si="21"/>
        <v>HawksCreekIDFdk3SelBLK_D</v>
      </c>
      <c r="B470" t="s">
        <v>135</v>
      </c>
      <c r="C470" t="s">
        <v>16</v>
      </c>
      <c r="D470" t="s">
        <v>98</v>
      </c>
      <c r="E470" t="str">
        <f t="shared" si="22"/>
        <v>D</v>
      </c>
      <c r="F470" t="s">
        <v>194</v>
      </c>
      <c r="G470" t="str">
        <f t="shared" si="23"/>
        <v>IDFdk3.Sel.HawksCreek.D</v>
      </c>
      <c r="H470">
        <v>583</v>
      </c>
      <c r="I470">
        <v>14.2</v>
      </c>
      <c r="J470">
        <v>17.600000000000001</v>
      </c>
      <c r="K470" t="str">
        <f>IF(ISERROR(MATCH(B470,LUs!A:A,0)),"n","y")</f>
        <v>n</v>
      </c>
    </row>
    <row r="471" spans="1:11">
      <c r="A471" t="str">
        <f t="shared" si="21"/>
        <v>HawksCreekIDFdk3SelBLK_E</v>
      </c>
      <c r="B471" t="s">
        <v>135</v>
      </c>
      <c r="C471" t="s">
        <v>16</v>
      </c>
      <c r="D471" t="s">
        <v>98</v>
      </c>
      <c r="E471" t="str">
        <f t="shared" si="22"/>
        <v>E</v>
      </c>
      <c r="F471" t="s">
        <v>195</v>
      </c>
      <c r="G471" t="str">
        <f t="shared" si="23"/>
        <v>IDFdk3.Sel.HawksCreek.E</v>
      </c>
      <c r="H471">
        <v>511</v>
      </c>
      <c r="I471">
        <v>14.2</v>
      </c>
      <c r="J471">
        <v>17.600000000000001</v>
      </c>
      <c r="K471" t="str">
        <f>IF(ISERROR(MATCH(B471,LUs!A:A,0)),"n","y")</f>
        <v>n</v>
      </c>
    </row>
    <row r="472" spans="1:11">
      <c r="A472" t="str">
        <f t="shared" si="21"/>
        <v>HawksCreekIDFxmSelBLK_A</v>
      </c>
      <c r="B472" t="s">
        <v>135</v>
      </c>
      <c r="C472" t="s">
        <v>19</v>
      </c>
      <c r="D472" t="s">
        <v>98</v>
      </c>
      <c r="E472" t="str">
        <f t="shared" si="22"/>
        <v>A</v>
      </c>
      <c r="F472" t="s">
        <v>191</v>
      </c>
      <c r="G472" t="str">
        <f t="shared" si="23"/>
        <v>IDFxm.Sel.HawksCreek.A</v>
      </c>
      <c r="H472">
        <v>177</v>
      </c>
      <c r="I472">
        <v>14.8</v>
      </c>
      <c r="J472">
        <v>14.3</v>
      </c>
      <c r="K472" t="str">
        <f>IF(ISERROR(MATCH(B472,LUs!A:A,0)),"n","y")</f>
        <v>n</v>
      </c>
    </row>
    <row r="473" spans="1:11">
      <c r="A473" t="str">
        <f t="shared" si="21"/>
        <v>HawksCreekIDFxmSelBLK_B</v>
      </c>
      <c r="B473" t="s">
        <v>135</v>
      </c>
      <c r="C473" t="s">
        <v>19</v>
      </c>
      <c r="D473" t="s">
        <v>98</v>
      </c>
      <c r="E473" t="str">
        <f t="shared" si="22"/>
        <v>B</v>
      </c>
      <c r="F473" t="s">
        <v>192</v>
      </c>
      <c r="G473" t="str">
        <f t="shared" si="23"/>
        <v>IDFxm.Sel.HawksCreek.B</v>
      </c>
      <c r="H473">
        <v>107</v>
      </c>
      <c r="I473">
        <v>15.1</v>
      </c>
      <c r="J473">
        <v>13.9</v>
      </c>
      <c r="K473" t="str">
        <f>IF(ISERROR(MATCH(B473,LUs!A:A,0)),"n","y")</f>
        <v>n</v>
      </c>
    </row>
    <row r="474" spans="1:11">
      <c r="A474" t="str">
        <f t="shared" si="21"/>
        <v>HawksCreekIDFxmSelBLK_C</v>
      </c>
      <c r="B474" t="s">
        <v>135</v>
      </c>
      <c r="C474" t="s">
        <v>19</v>
      </c>
      <c r="D474" t="s">
        <v>98</v>
      </c>
      <c r="E474" t="str">
        <f t="shared" si="22"/>
        <v>C</v>
      </c>
      <c r="F474" t="s">
        <v>193</v>
      </c>
      <c r="G474" t="str">
        <f t="shared" si="23"/>
        <v>IDFxm.Sel.HawksCreek.C</v>
      </c>
      <c r="H474">
        <v>196</v>
      </c>
      <c r="I474">
        <v>14.7</v>
      </c>
      <c r="J474">
        <v>13.9</v>
      </c>
      <c r="K474" t="str">
        <f>IF(ISERROR(MATCH(B474,LUs!A:A,0)),"n","y")</f>
        <v>n</v>
      </c>
    </row>
    <row r="475" spans="1:11">
      <c r="A475" t="str">
        <f t="shared" si="21"/>
        <v>HawksCreekIDFxmSelBLK_D</v>
      </c>
      <c r="B475" t="s">
        <v>135</v>
      </c>
      <c r="C475" t="s">
        <v>19</v>
      </c>
      <c r="D475" t="s">
        <v>98</v>
      </c>
      <c r="E475" t="str">
        <f t="shared" si="22"/>
        <v>D</v>
      </c>
      <c r="F475" t="s">
        <v>194</v>
      </c>
      <c r="G475" t="str">
        <f t="shared" si="23"/>
        <v>IDFxm.Sel.HawksCreek.D</v>
      </c>
      <c r="H475">
        <v>501</v>
      </c>
      <c r="I475">
        <v>13.5</v>
      </c>
      <c r="J475">
        <v>14.7</v>
      </c>
      <c r="K475" t="str">
        <f>IF(ISERROR(MATCH(B475,LUs!A:A,0)),"n","y")</f>
        <v>n</v>
      </c>
    </row>
    <row r="476" spans="1:11">
      <c r="A476" t="str">
        <f t="shared" si="21"/>
        <v>HawksCreekSBPSmkCCBLK_G</v>
      </c>
      <c r="B476" t="s">
        <v>135</v>
      </c>
      <c r="C476" t="s">
        <v>26</v>
      </c>
      <c r="D476" t="s">
        <v>97</v>
      </c>
      <c r="E476" t="str">
        <f t="shared" si="22"/>
        <v>G</v>
      </c>
      <c r="F476" t="s">
        <v>197</v>
      </c>
      <c r="G476" t="str">
        <f t="shared" si="23"/>
        <v>SBPSmk.CC.HawksCreek.G</v>
      </c>
      <c r="H476">
        <v>918</v>
      </c>
      <c r="I476">
        <v>16.3</v>
      </c>
      <c r="J476">
        <v>18.2</v>
      </c>
      <c r="K476" t="str">
        <f>IF(ISERROR(MATCH(B476,LUs!A:A,0)),"n","y")</f>
        <v>n</v>
      </c>
    </row>
    <row r="477" spans="1:11">
      <c r="A477" t="str">
        <f t="shared" si="21"/>
        <v>HawksCreekSBSdw1CCBLK_F</v>
      </c>
      <c r="B477" t="s">
        <v>135</v>
      </c>
      <c r="C477" t="s">
        <v>28</v>
      </c>
      <c r="D477" t="s">
        <v>97</v>
      </c>
      <c r="E477" t="str">
        <f t="shared" si="22"/>
        <v>F</v>
      </c>
      <c r="F477" t="s">
        <v>196</v>
      </c>
      <c r="G477" t="str">
        <f t="shared" si="23"/>
        <v>SBSdw1.CC.HawksCreek.F</v>
      </c>
      <c r="H477">
        <v>484</v>
      </c>
      <c r="I477">
        <v>15.3</v>
      </c>
      <c r="J477">
        <v>21.3</v>
      </c>
      <c r="K477" t="str">
        <f>IF(ISERROR(MATCH(B477,LUs!A:A,0)),"n","y")</f>
        <v>n</v>
      </c>
    </row>
    <row r="478" spans="1:11">
      <c r="A478" t="str">
        <f t="shared" si="21"/>
        <v>HawksCreekSBSdw1SelBLK_F</v>
      </c>
      <c r="B478" t="s">
        <v>135</v>
      </c>
      <c r="C478" t="s">
        <v>28</v>
      </c>
      <c r="D478" t="s">
        <v>98</v>
      </c>
      <c r="E478" t="str">
        <f t="shared" si="22"/>
        <v>F</v>
      </c>
      <c r="F478" t="s">
        <v>196</v>
      </c>
      <c r="G478" t="str">
        <f t="shared" si="23"/>
        <v>SBSdw1.Sel.HawksCreek.F</v>
      </c>
      <c r="H478">
        <v>170</v>
      </c>
      <c r="I478">
        <v>15.2</v>
      </c>
      <c r="J478">
        <v>20.7</v>
      </c>
      <c r="K478" t="str">
        <f>IF(ISERROR(MATCH(B478,LUs!A:A,0)),"n","y")</f>
        <v>n</v>
      </c>
    </row>
    <row r="479" spans="1:11">
      <c r="A479" t="str">
        <f t="shared" si="21"/>
        <v>HawksCreekSBSdw2CCBLK_B</v>
      </c>
      <c r="B479" t="s">
        <v>135</v>
      </c>
      <c r="C479" t="s">
        <v>29</v>
      </c>
      <c r="D479" t="s">
        <v>97</v>
      </c>
      <c r="E479" t="str">
        <f t="shared" si="22"/>
        <v>B</v>
      </c>
      <c r="F479" t="s">
        <v>192</v>
      </c>
      <c r="G479" t="str">
        <f t="shared" si="23"/>
        <v>SBSdw2.CC.HawksCreek.B</v>
      </c>
      <c r="H479">
        <v>3098</v>
      </c>
      <c r="I479">
        <v>16.3</v>
      </c>
      <c r="J479">
        <v>12</v>
      </c>
      <c r="K479" t="str">
        <f>IF(ISERROR(MATCH(B479,LUs!A:A,0)),"n","y")</f>
        <v>n</v>
      </c>
    </row>
    <row r="480" spans="1:11">
      <c r="A480" t="str">
        <f t="shared" si="21"/>
        <v>HawksCreekSBSdw2CCBLK_C</v>
      </c>
      <c r="B480" t="s">
        <v>135</v>
      </c>
      <c r="C480" t="s">
        <v>29</v>
      </c>
      <c r="D480" t="s">
        <v>97</v>
      </c>
      <c r="E480" t="str">
        <f t="shared" si="22"/>
        <v>C</v>
      </c>
      <c r="F480" t="s">
        <v>193</v>
      </c>
      <c r="G480" t="str">
        <f t="shared" si="23"/>
        <v>SBSdw2.CC.HawksCreek.C</v>
      </c>
      <c r="H480">
        <v>468</v>
      </c>
      <c r="I480">
        <v>15.9</v>
      </c>
      <c r="J480">
        <v>11.6</v>
      </c>
      <c r="K480" t="str">
        <f>IF(ISERROR(MATCH(B480,LUs!A:A,0)),"n","y")</f>
        <v>n</v>
      </c>
    </row>
    <row r="481" spans="1:11">
      <c r="A481" t="str">
        <f t="shared" si="21"/>
        <v>HawksCreekSBSdw2CCBLK_E</v>
      </c>
      <c r="B481" t="s">
        <v>135</v>
      </c>
      <c r="C481" t="s">
        <v>29</v>
      </c>
      <c r="D481" t="s">
        <v>97</v>
      </c>
      <c r="E481" t="str">
        <f t="shared" si="22"/>
        <v>E</v>
      </c>
      <c r="F481" t="s">
        <v>195</v>
      </c>
      <c r="G481" t="str">
        <f t="shared" si="23"/>
        <v>SBSdw2.CC.HawksCreek.E</v>
      </c>
      <c r="H481">
        <v>1593</v>
      </c>
      <c r="I481">
        <v>16.100000000000001</v>
      </c>
      <c r="J481">
        <v>11.8</v>
      </c>
      <c r="K481" t="str">
        <f>IF(ISERROR(MATCH(B481,LUs!A:A,0)),"n","y")</f>
        <v>n</v>
      </c>
    </row>
    <row r="482" spans="1:11">
      <c r="A482" t="str">
        <f t="shared" si="21"/>
        <v>HawksCreekSBSdw2CCBLK_F</v>
      </c>
      <c r="B482" t="s">
        <v>135</v>
      </c>
      <c r="C482" t="s">
        <v>29</v>
      </c>
      <c r="D482" t="s">
        <v>97</v>
      </c>
      <c r="E482" t="str">
        <f t="shared" si="22"/>
        <v>F</v>
      </c>
      <c r="F482" t="s">
        <v>196</v>
      </c>
      <c r="G482" t="str">
        <f t="shared" si="23"/>
        <v>SBSdw2.CC.HawksCreek.F</v>
      </c>
      <c r="H482">
        <v>594</v>
      </c>
      <c r="I482">
        <v>15.9</v>
      </c>
      <c r="J482">
        <v>12.2</v>
      </c>
      <c r="K482" t="str">
        <f>IF(ISERROR(MATCH(B482,LUs!A:A,0)),"n","y")</f>
        <v>n</v>
      </c>
    </row>
    <row r="483" spans="1:11">
      <c r="A483" t="str">
        <f t="shared" si="21"/>
        <v>HawksCreekSBSdw2CCBLK_G</v>
      </c>
      <c r="B483" t="s">
        <v>135</v>
      </c>
      <c r="C483" t="s">
        <v>29</v>
      </c>
      <c r="D483" t="s">
        <v>97</v>
      </c>
      <c r="E483" t="str">
        <f t="shared" si="22"/>
        <v>G</v>
      </c>
      <c r="F483" t="s">
        <v>197</v>
      </c>
      <c r="G483" t="str">
        <f t="shared" si="23"/>
        <v>SBSdw2.CC.HawksCreek.G</v>
      </c>
      <c r="H483">
        <v>1492</v>
      </c>
      <c r="I483">
        <v>16.2</v>
      </c>
      <c r="J483">
        <v>12.1</v>
      </c>
      <c r="K483" t="str">
        <f>IF(ISERROR(MATCH(B483,LUs!A:A,0)),"n","y")</f>
        <v>n</v>
      </c>
    </row>
    <row r="484" spans="1:11">
      <c r="A484" t="str">
        <f t="shared" si="21"/>
        <v>HawksCreekSBSdw2SelBLK_B</v>
      </c>
      <c r="B484" t="s">
        <v>135</v>
      </c>
      <c r="C484" t="s">
        <v>29</v>
      </c>
      <c r="D484" t="s">
        <v>98</v>
      </c>
      <c r="E484" t="str">
        <f t="shared" si="22"/>
        <v>B</v>
      </c>
      <c r="F484" t="s">
        <v>192</v>
      </c>
      <c r="G484" t="str">
        <f t="shared" si="23"/>
        <v>SBSdw2.Sel.HawksCreek.B</v>
      </c>
      <c r="H484">
        <v>2439</v>
      </c>
      <c r="I484">
        <v>15.9</v>
      </c>
      <c r="J484">
        <v>17.8</v>
      </c>
      <c r="K484" t="str">
        <f>IF(ISERROR(MATCH(B484,LUs!A:A,0)),"n","y")</f>
        <v>n</v>
      </c>
    </row>
    <row r="485" spans="1:11">
      <c r="A485" t="str">
        <f t="shared" si="21"/>
        <v>HawksCreekSBSdw2SelBLK_C</v>
      </c>
      <c r="B485" t="s">
        <v>135</v>
      </c>
      <c r="C485" t="s">
        <v>29</v>
      </c>
      <c r="D485" t="s">
        <v>98</v>
      </c>
      <c r="E485" t="str">
        <f t="shared" si="22"/>
        <v>C</v>
      </c>
      <c r="F485" t="s">
        <v>193</v>
      </c>
      <c r="G485" t="str">
        <f t="shared" si="23"/>
        <v>SBSdw2.Sel.HawksCreek.C</v>
      </c>
      <c r="H485">
        <v>370</v>
      </c>
      <c r="I485">
        <v>14.9</v>
      </c>
      <c r="J485">
        <v>17.899999999999999</v>
      </c>
      <c r="K485" t="str">
        <f>IF(ISERROR(MATCH(B485,LUs!A:A,0)),"n","y")</f>
        <v>n</v>
      </c>
    </row>
    <row r="486" spans="1:11">
      <c r="A486" t="str">
        <f t="shared" si="21"/>
        <v>HawksCreekSBSdw2SelBLK_E</v>
      </c>
      <c r="B486" t="s">
        <v>135</v>
      </c>
      <c r="C486" t="s">
        <v>29</v>
      </c>
      <c r="D486" t="s">
        <v>98</v>
      </c>
      <c r="E486" t="str">
        <f t="shared" si="22"/>
        <v>E</v>
      </c>
      <c r="F486" t="s">
        <v>195</v>
      </c>
      <c r="G486" t="str">
        <f t="shared" si="23"/>
        <v>SBSdw2.Sel.HawksCreek.E</v>
      </c>
      <c r="H486">
        <v>1208</v>
      </c>
      <c r="I486">
        <v>14.4</v>
      </c>
      <c r="J486">
        <v>17.899999999999999</v>
      </c>
      <c r="K486" t="str">
        <f>IF(ISERROR(MATCH(B486,LUs!A:A,0)),"n","y")</f>
        <v>n</v>
      </c>
    </row>
    <row r="487" spans="1:11">
      <c r="A487" t="str">
        <f t="shared" si="21"/>
        <v>HawksCreekSBSdw2SelBLK_F</v>
      </c>
      <c r="B487" t="s">
        <v>135</v>
      </c>
      <c r="C487" t="s">
        <v>29</v>
      </c>
      <c r="D487" t="s">
        <v>98</v>
      </c>
      <c r="E487" t="str">
        <f t="shared" si="22"/>
        <v>F</v>
      </c>
      <c r="F487" t="s">
        <v>196</v>
      </c>
      <c r="G487" t="str">
        <f t="shared" si="23"/>
        <v>SBSdw2.Sel.HawksCreek.F</v>
      </c>
      <c r="H487">
        <v>323</v>
      </c>
      <c r="I487">
        <v>14.6</v>
      </c>
      <c r="J487">
        <v>17.899999999999999</v>
      </c>
      <c r="K487" t="str">
        <f>IF(ISERROR(MATCH(B487,LUs!A:A,0)),"n","y")</f>
        <v>n</v>
      </c>
    </row>
    <row r="488" spans="1:11">
      <c r="A488" t="str">
        <f t="shared" si="21"/>
        <v>HawksCreekSBSdw2SelBLK_G</v>
      </c>
      <c r="B488" t="s">
        <v>135</v>
      </c>
      <c r="C488" t="s">
        <v>29</v>
      </c>
      <c r="D488" t="s">
        <v>98</v>
      </c>
      <c r="E488" t="str">
        <f t="shared" si="22"/>
        <v>G</v>
      </c>
      <c r="F488" t="s">
        <v>197</v>
      </c>
      <c r="G488" t="str">
        <f t="shared" si="23"/>
        <v>SBSdw2.Sel.HawksCreek.G</v>
      </c>
      <c r="H488">
        <v>244</v>
      </c>
      <c r="I488">
        <v>15</v>
      </c>
      <c r="J488">
        <v>17.899999999999999</v>
      </c>
      <c r="K488" t="str">
        <f>IF(ISERROR(MATCH(B488,LUs!A:A,0)),"n","y")</f>
        <v>n</v>
      </c>
    </row>
    <row r="489" spans="1:11">
      <c r="A489" t="str">
        <f t="shared" si="21"/>
        <v>HawksCreekSBSmc1CCBLK_B</v>
      </c>
      <c r="B489" t="s">
        <v>135</v>
      </c>
      <c r="C489" t="s">
        <v>30</v>
      </c>
      <c r="D489" t="s">
        <v>97</v>
      </c>
      <c r="E489" t="str">
        <f t="shared" si="22"/>
        <v>B</v>
      </c>
      <c r="F489" t="s">
        <v>192</v>
      </c>
      <c r="G489" t="str">
        <f t="shared" si="23"/>
        <v>SBSmc1.CC.HawksCreek.B</v>
      </c>
      <c r="H489">
        <v>242</v>
      </c>
      <c r="I489">
        <v>14.9</v>
      </c>
      <c r="J489">
        <v>18.2</v>
      </c>
      <c r="K489" t="str">
        <f>IF(ISERROR(MATCH(B489,LUs!A:A,0)),"n","y")</f>
        <v>n</v>
      </c>
    </row>
    <row r="490" spans="1:11">
      <c r="A490" t="str">
        <f t="shared" si="21"/>
        <v>HicksonCWHms1CCBLK_C</v>
      </c>
      <c r="B490" t="s">
        <v>136</v>
      </c>
      <c r="C490" t="s">
        <v>8</v>
      </c>
      <c r="D490" t="s">
        <v>97</v>
      </c>
      <c r="E490" t="str">
        <f t="shared" si="22"/>
        <v>C</v>
      </c>
      <c r="F490" t="s">
        <v>193</v>
      </c>
      <c r="G490" t="str">
        <f t="shared" si="23"/>
        <v>CWHms1.CC.Hickson.C</v>
      </c>
      <c r="H490">
        <v>163</v>
      </c>
      <c r="I490">
        <v>11.8</v>
      </c>
      <c r="J490">
        <v>24.6</v>
      </c>
      <c r="K490" t="str">
        <f>IF(ISERROR(MATCH(B490,LUs!A:A,0)),"n","y")</f>
        <v>n</v>
      </c>
    </row>
    <row r="491" spans="1:11">
      <c r="A491" t="str">
        <f t="shared" si="21"/>
        <v>HoltryMSxvCCBLK_C</v>
      </c>
      <c r="B491" t="s">
        <v>137</v>
      </c>
      <c r="C491" t="s">
        <v>23</v>
      </c>
      <c r="D491" t="s">
        <v>97</v>
      </c>
      <c r="E491" t="str">
        <f t="shared" si="22"/>
        <v>C</v>
      </c>
      <c r="F491" t="s">
        <v>193</v>
      </c>
      <c r="G491" t="str">
        <f t="shared" si="23"/>
        <v>MSxv.CC.Holtry.C</v>
      </c>
      <c r="H491">
        <v>8528</v>
      </c>
      <c r="I491">
        <v>8.9</v>
      </c>
      <c r="J491">
        <v>16.600000000000001</v>
      </c>
      <c r="K491" t="str">
        <f>IF(ISERROR(MATCH(B491,LUs!A:A,0)),"n","y")</f>
        <v>n</v>
      </c>
    </row>
    <row r="492" spans="1:11">
      <c r="A492" t="str">
        <f t="shared" si="21"/>
        <v>HoltryMSxvCCBLK_D</v>
      </c>
      <c r="B492" t="s">
        <v>137</v>
      </c>
      <c r="C492" t="s">
        <v>23</v>
      </c>
      <c r="D492" t="s">
        <v>97</v>
      </c>
      <c r="E492" t="str">
        <f t="shared" si="22"/>
        <v>D</v>
      </c>
      <c r="F492" t="s">
        <v>194</v>
      </c>
      <c r="G492" t="str">
        <f t="shared" si="23"/>
        <v>MSxv.CC.Holtry.D</v>
      </c>
      <c r="H492">
        <v>2397</v>
      </c>
      <c r="I492">
        <v>9</v>
      </c>
      <c r="J492">
        <v>16.899999999999999</v>
      </c>
      <c r="K492" t="str">
        <f>IF(ISERROR(MATCH(B492,LUs!A:A,0)),"n","y")</f>
        <v>n</v>
      </c>
    </row>
    <row r="493" spans="1:11">
      <c r="A493" t="str">
        <f t="shared" si="21"/>
        <v>HoltrySBPSxcCCBLK_A</v>
      </c>
      <c r="B493" t="s">
        <v>137</v>
      </c>
      <c r="C493" t="s">
        <v>27</v>
      </c>
      <c r="D493" t="s">
        <v>97</v>
      </c>
      <c r="E493" t="str">
        <f t="shared" si="22"/>
        <v>A</v>
      </c>
      <c r="F493" t="s">
        <v>191</v>
      </c>
      <c r="G493" t="str">
        <f t="shared" si="23"/>
        <v>SBPSxc.CC.Holtry.A</v>
      </c>
      <c r="H493">
        <v>6257</v>
      </c>
      <c r="I493">
        <v>12</v>
      </c>
      <c r="J493">
        <v>13.6</v>
      </c>
      <c r="K493" t="str">
        <f>IF(ISERROR(MATCH(B493,LUs!A:A,0)),"n","y")</f>
        <v>n</v>
      </c>
    </row>
    <row r="494" spans="1:11">
      <c r="A494" t="str">
        <f t="shared" si="21"/>
        <v>HoltrySBPSxcCCBLK_B</v>
      </c>
      <c r="B494" t="s">
        <v>137</v>
      </c>
      <c r="C494" t="s">
        <v>27</v>
      </c>
      <c r="D494" t="s">
        <v>97</v>
      </c>
      <c r="E494" t="str">
        <f t="shared" si="22"/>
        <v>B</v>
      </c>
      <c r="F494" t="s">
        <v>192</v>
      </c>
      <c r="G494" t="str">
        <f t="shared" si="23"/>
        <v>SBPSxc.CC.Holtry.B</v>
      </c>
      <c r="H494">
        <v>5898</v>
      </c>
      <c r="I494">
        <v>9.6999999999999993</v>
      </c>
      <c r="J494">
        <v>13.5</v>
      </c>
      <c r="K494" t="str">
        <f>IF(ISERROR(MATCH(B494,LUs!A:A,0)),"n","y")</f>
        <v>n</v>
      </c>
    </row>
    <row r="495" spans="1:11">
      <c r="A495" t="str">
        <f t="shared" si="21"/>
        <v>HoltrySBPSxcCCBLK_C</v>
      </c>
      <c r="B495" t="s">
        <v>137</v>
      </c>
      <c r="C495" t="s">
        <v>27</v>
      </c>
      <c r="D495" t="s">
        <v>97</v>
      </c>
      <c r="E495" t="str">
        <f t="shared" si="22"/>
        <v>C</v>
      </c>
      <c r="F495" t="s">
        <v>193</v>
      </c>
      <c r="G495" t="str">
        <f t="shared" si="23"/>
        <v>SBPSxc.CC.Holtry.C</v>
      </c>
      <c r="H495">
        <v>818</v>
      </c>
      <c r="I495">
        <v>10.5</v>
      </c>
      <c r="J495">
        <v>13.9</v>
      </c>
      <c r="K495" t="str">
        <f>IF(ISERROR(MATCH(B495,LUs!A:A,0)),"n","y")</f>
        <v>n</v>
      </c>
    </row>
    <row r="496" spans="1:11">
      <c r="A496" t="str">
        <f t="shared" si="21"/>
        <v>HoltryZRepressedPineCCBLK_A</v>
      </c>
      <c r="B496" t="s">
        <v>137</v>
      </c>
      <c r="C496" t="s">
        <v>90</v>
      </c>
      <c r="D496" t="s">
        <v>97</v>
      </c>
      <c r="E496" t="str">
        <f t="shared" si="22"/>
        <v>A</v>
      </c>
      <c r="F496" t="s">
        <v>191</v>
      </c>
      <c r="G496" t="str">
        <f t="shared" si="23"/>
        <v>ZRepressedPine.CC.Holtry.A</v>
      </c>
      <c r="H496">
        <v>2324</v>
      </c>
      <c r="I496">
        <v>6</v>
      </c>
      <c r="J496">
        <v>13.6</v>
      </c>
      <c r="K496" t="str">
        <f>IF(ISERROR(MATCH(B496,LUs!A:A,0)),"n","y")</f>
        <v>n</v>
      </c>
    </row>
    <row r="497" spans="1:11">
      <c r="A497" t="str">
        <f t="shared" si="21"/>
        <v>HoltryZRepressedPineCCBLK_B</v>
      </c>
      <c r="B497" t="s">
        <v>137</v>
      </c>
      <c r="C497" t="s">
        <v>90</v>
      </c>
      <c r="D497" t="s">
        <v>97</v>
      </c>
      <c r="E497" t="str">
        <f t="shared" si="22"/>
        <v>B</v>
      </c>
      <c r="F497" t="s">
        <v>192</v>
      </c>
      <c r="G497" t="str">
        <f t="shared" si="23"/>
        <v>ZRepressedPine.CC.Holtry.B</v>
      </c>
      <c r="H497">
        <v>392</v>
      </c>
      <c r="I497">
        <v>6.4</v>
      </c>
      <c r="J497">
        <v>13.6</v>
      </c>
      <c r="K497" t="str">
        <f>IF(ISERROR(MATCH(B497,LUs!A:A,0)),"n","y")</f>
        <v>n</v>
      </c>
    </row>
    <row r="498" spans="1:11">
      <c r="A498" t="str">
        <f t="shared" si="21"/>
        <v>HoltryZRepressedPineCCBLK_C</v>
      </c>
      <c r="B498" t="s">
        <v>137</v>
      </c>
      <c r="C498" t="s">
        <v>90</v>
      </c>
      <c r="D498" t="s">
        <v>97</v>
      </c>
      <c r="E498" t="str">
        <f t="shared" si="22"/>
        <v>C</v>
      </c>
      <c r="F498" t="s">
        <v>193</v>
      </c>
      <c r="G498" t="str">
        <f t="shared" si="23"/>
        <v>ZRepressedPine.CC.Holtry.C</v>
      </c>
      <c r="H498">
        <v>2072</v>
      </c>
      <c r="I498">
        <v>5.6</v>
      </c>
      <c r="J498">
        <v>17.100000000000001</v>
      </c>
      <c r="K498" t="str">
        <f>IF(ISERROR(MATCH(B498,LUs!A:A,0)),"n","y")</f>
        <v>n</v>
      </c>
    </row>
    <row r="499" spans="1:11">
      <c r="A499" t="str">
        <f t="shared" si="21"/>
        <v>HoltryZRepressedPineCCBLK_D</v>
      </c>
      <c r="B499" t="s">
        <v>137</v>
      </c>
      <c r="C499" t="s">
        <v>90</v>
      </c>
      <c r="D499" t="s">
        <v>97</v>
      </c>
      <c r="E499" t="str">
        <f t="shared" si="22"/>
        <v>D</v>
      </c>
      <c r="F499" t="s">
        <v>194</v>
      </c>
      <c r="G499" t="str">
        <f t="shared" si="23"/>
        <v>ZRepressedPine.CC.Holtry.D</v>
      </c>
      <c r="H499">
        <v>323</v>
      </c>
      <c r="I499">
        <v>6.1</v>
      </c>
      <c r="J499">
        <v>17</v>
      </c>
      <c r="K499" t="str">
        <f>IF(ISERROR(MATCH(B499,LUs!A:A,0)),"n","y")</f>
        <v>n</v>
      </c>
    </row>
    <row r="500" spans="1:11">
      <c r="A500" t="str">
        <f t="shared" si="21"/>
        <v>HotnarkoESSFxv1CCBLK_A</v>
      </c>
      <c r="B500" t="s">
        <v>139</v>
      </c>
      <c r="C500" t="s">
        <v>12</v>
      </c>
      <c r="D500" t="s">
        <v>97</v>
      </c>
      <c r="E500" t="str">
        <f t="shared" si="22"/>
        <v>A</v>
      </c>
      <c r="F500" t="s">
        <v>191</v>
      </c>
      <c r="G500" t="str">
        <f t="shared" si="23"/>
        <v>ESSFxv1.CC.Hotnarko.A</v>
      </c>
      <c r="H500">
        <v>687</v>
      </c>
      <c r="I500">
        <v>10.3</v>
      </c>
      <c r="J500">
        <v>12.8</v>
      </c>
      <c r="K500" t="str">
        <f>IF(ISERROR(MATCH(B500,LUs!A:A,0)),"n","y")</f>
        <v>n</v>
      </c>
    </row>
    <row r="501" spans="1:11">
      <c r="A501" t="str">
        <f t="shared" si="21"/>
        <v>HotnarkoIDFdwCCBLK_C</v>
      </c>
      <c r="B501" t="s">
        <v>139</v>
      </c>
      <c r="C501" t="s">
        <v>18</v>
      </c>
      <c r="D501" t="s">
        <v>97</v>
      </c>
      <c r="E501" t="str">
        <f t="shared" si="22"/>
        <v>C</v>
      </c>
      <c r="F501" t="s">
        <v>193</v>
      </c>
      <c r="G501" t="str">
        <f t="shared" si="23"/>
        <v>IDFdw.CC.Hotnarko.C</v>
      </c>
      <c r="H501">
        <v>230</v>
      </c>
      <c r="I501">
        <v>11.9</v>
      </c>
      <c r="J501">
        <v>13.1</v>
      </c>
      <c r="K501" t="str">
        <f>IF(ISERROR(MATCH(B501,LUs!A:A,0)),"n","y")</f>
        <v>n</v>
      </c>
    </row>
    <row r="502" spans="1:11">
      <c r="A502" t="str">
        <f t="shared" si="21"/>
        <v>HotnarkoMSxvCCBLK_A</v>
      </c>
      <c r="B502" t="s">
        <v>139</v>
      </c>
      <c r="C502" t="s">
        <v>23</v>
      </c>
      <c r="D502" t="s">
        <v>97</v>
      </c>
      <c r="E502" t="str">
        <f t="shared" si="22"/>
        <v>A</v>
      </c>
      <c r="F502" t="s">
        <v>191</v>
      </c>
      <c r="G502" t="str">
        <f t="shared" si="23"/>
        <v>MSxv.CC.Hotnarko.A</v>
      </c>
      <c r="H502">
        <v>2715</v>
      </c>
      <c r="I502">
        <v>13.4</v>
      </c>
      <c r="J502">
        <v>17.2</v>
      </c>
      <c r="K502" t="str">
        <f>IF(ISERROR(MATCH(B502,LUs!A:A,0)),"n","y")</f>
        <v>n</v>
      </c>
    </row>
    <row r="503" spans="1:11">
      <c r="A503" t="str">
        <f t="shared" si="21"/>
        <v>HotnarkoMSxvCCBLK_C</v>
      </c>
      <c r="B503" t="s">
        <v>139</v>
      </c>
      <c r="C503" t="s">
        <v>23</v>
      </c>
      <c r="D503" t="s">
        <v>97</v>
      </c>
      <c r="E503" t="str">
        <f t="shared" si="22"/>
        <v>C</v>
      </c>
      <c r="F503" t="s">
        <v>193</v>
      </c>
      <c r="G503" t="str">
        <f t="shared" si="23"/>
        <v>MSxv.CC.Hotnarko.C</v>
      </c>
      <c r="H503">
        <v>102</v>
      </c>
      <c r="I503">
        <v>11.7</v>
      </c>
      <c r="J503">
        <v>15.2</v>
      </c>
      <c r="K503" t="str">
        <f>IF(ISERROR(MATCH(B503,LUs!A:A,0)),"n","y")</f>
        <v>n</v>
      </c>
    </row>
    <row r="504" spans="1:11">
      <c r="A504" t="str">
        <f t="shared" si="21"/>
        <v>HotnarkoSBPSxcCCBLK_A</v>
      </c>
      <c r="B504" t="s">
        <v>139</v>
      </c>
      <c r="C504" t="s">
        <v>27</v>
      </c>
      <c r="D504" t="s">
        <v>97</v>
      </c>
      <c r="E504" t="str">
        <f t="shared" si="22"/>
        <v>A</v>
      </c>
      <c r="F504" t="s">
        <v>191</v>
      </c>
      <c r="G504" t="str">
        <f t="shared" si="23"/>
        <v>SBPSxc.CC.Hotnarko.A</v>
      </c>
      <c r="H504">
        <v>599</v>
      </c>
      <c r="I504">
        <v>13.2</v>
      </c>
      <c r="J504">
        <v>14.2</v>
      </c>
      <c r="K504" t="str">
        <f>IF(ISERROR(MATCH(B504,LUs!A:A,0)),"n","y")</f>
        <v>n</v>
      </c>
    </row>
    <row r="505" spans="1:11">
      <c r="A505" t="str">
        <f t="shared" si="21"/>
        <v>HotnarkoSBPSxcCCBLK_C</v>
      </c>
      <c r="B505" t="s">
        <v>139</v>
      </c>
      <c r="C505" t="s">
        <v>27</v>
      </c>
      <c r="D505" t="s">
        <v>97</v>
      </c>
      <c r="E505" t="str">
        <f t="shared" si="22"/>
        <v>C</v>
      </c>
      <c r="F505" t="s">
        <v>193</v>
      </c>
      <c r="G505" t="str">
        <f t="shared" si="23"/>
        <v>SBPSxc.CC.Hotnarko.C</v>
      </c>
      <c r="H505">
        <v>1758</v>
      </c>
      <c r="I505">
        <v>12.1</v>
      </c>
      <c r="J505">
        <v>13.5</v>
      </c>
      <c r="K505" t="str">
        <f>IF(ISERROR(MATCH(B505,LUs!A:A,0)),"n","y")</f>
        <v>n</v>
      </c>
    </row>
    <row r="506" spans="1:11">
      <c r="A506" t="str">
        <f t="shared" si="21"/>
        <v>KlinakliniESSFxv1CCBLK_A</v>
      </c>
      <c r="B506" t="s">
        <v>140</v>
      </c>
      <c r="C506" t="s">
        <v>12</v>
      </c>
      <c r="D506" t="s">
        <v>97</v>
      </c>
      <c r="E506" t="str">
        <f t="shared" si="22"/>
        <v>A</v>
      </c>
      <c r="F506" t="s">
        <v>191</v>
      </c>
      <c r="G506" t="str">
        <f t="shared" si="23"/>
        <v>ESSFxv1.CC.Klinaklini.A</v>
      </c>
      <c r="H506">
        <v>1609</v>
      </c>
      <c r="I506">
        <v>8.6999999999999993</v>
      </c>
      <c r="J506">
        <v>11.6</v>
      </c>
      <c r="K506" t="str">
        <f>IF(ISERROR(MATCH(B506,LUs!A:A,0)),"n","y")</f>
        <v>n</v>
      </c>
    </row>
    <row r="507" spans="1:11">
      <c r="A507" t="str">
        <f t="shared" si="21"/>
        <v>KlinakliniESSFxv1CCBLK_B</v>
      </c>
      <c r="B507" t="s">
        <v>140</v>
      </c>
      <c r="C507" t="s">
        <v>12</v>
      </c>
      <c r="D507" t="s">
        <v>97</v>
      </c>
      <c r="E507" t="str">
        <f t="shared" si="22"/>
        <v>B</v>
      </c>
      <c r="F507" t="s">
        <v>192</v>
      </c>
      <c r="G507" t="str">
        <f t="shared" si="23"/>
        <v>ESSFxv1.CC.Klinaklini.B</v>
      </c>
      <c r="H507">
        <v>540</v>
      </c>
      <c r="I507">
        <v>8.5</v>
      </c>
      <c r="J507">
        <v>11.7</v>
      </c>
      <c r="K507" t="str">
        <f>IF(ISERROR(MATCH(B507,LUs!A:A,0)),"n","y")</f>
        <v>n</v>
      </c>
    </row>
    <row r="508" spans="1:11">
      <c r="A508" t="str">
        <f t="shared" si="21"/>
        <v>KlinakliniIDFdk4CCBLK_A</v>
      </c>
      <c r="B508" t="s">
        <v>140</v>
      </c>
      <c r="C508" t="s">
        <v>17</v>
      </c>
      <c r="D508" t="s">
        <v>97</v>
      </c>
      <c r="E508" t="str">
        <f t="shared" si="22"/>
        <v>A</v>
      </c>
      <c r="F508" t="s">
        <v>191</v>
      </c>
      <c r="G508" t="str">
        <f t="shared" si="23"/>
        <v>IDFdk4.CC.Klinaklini.A</v>
      </c>
      <c r="H508">
        <v>355</v>
      </c>
      <c r="I508">
        <v>9.6</v>
      </c>
      <c r="J508">
        <v>12</v>
      </c>
      <c r="K508" t="str">
        <f>IF(ISERROR(MATCH(B508,LUs!A:A,0)),"n","y")</f>
        <v>n</v>
      </c>
    </row>
    <row r="509" spans="1:11">
      <c r="A509" t="str">
        <f t="shared" si="21"/>
        <v>KlinakliniMSxvCCBLK_A</v>
      </c>
      <c r="B509" t="s">
        <v>140</v>
      </c>
      <c r="C509" t="s">
        <v>23</v>
      </c>
      <c r="D509" t="s">
        <v>97</v>
      </c>
      <c r="E509" t="str">
        <f t="shared" si="22"/>
        <v>A</v>
      </c>
      <c r="F509" t="s">
        <v>191</v>
      </c>
      <c r="G509" t="str">
        <f t="shared" si="23"/>
        <v>MSxv.CC.Klinaklini.A</v>
      </c>
      <c r="H509">
        <v>1954</v>
      </c>
      <c r="I509">
        <v>9.5</v>
      </c>
      <c r="J509">
        <v>15.8</v>
      </c>
      <c r="K509" t="str">
        <f>IF(ISERROR(MATCH(B509,LUs!A:A,0)),"n","y")</f>
        <v>n</v>
      </c>
    </row>
    <row r="510" spans="1:11">
      <c r="A510" t="str">
        <f t="shared" si="21"/>
        <v>KlinakliniMSxvCCBLK_B</v>
      </c>
      <c r="B510" t="s">
        <v>140</v>
      </c>
      <c r="C510" t="s">
        <v>23</v>
      </c>
      <c r="D510" t="s">
        <v>97</v>
      </c>
      <c r="E510" t="str">
        <f t="shared" si="22"/>
        <v>B</v>
      </c>
      <c r="F510" t="s">
        <v>192</v>
      </c>
      <c r="G510" t="str">
        <f t="shared" si="23"/>
        <v>MSxv.CC.Klinaklini.B</v>
      </c>
      <c r="H510">
        <v>2387</v>
      </c>
      <c r="I510">
        <v>9.6999999999999993</v>
      </c>
      <c r="J510">
        <v>16.7</v>
      </c>
      <c r="K510" t="str">
        <f>IF(ISERROR(MATCH(B510,LUs!A:A,0)),"n","y")</f>
        <v>n</v>
      </c>
    </row>
    <row r="511" spans="1:11">
      <c r="A511" t="str">
        <f t="shared" si="21"/>
        <v>KlinakliniSBPSxcCCBLK_A</v>
      </c>
      <c r="B511" t="s">
        <v>140</v>
      </c>
      <c r="C511" t="s">
        <v>27</v>
      </c>
      <c r="D511" t="s">
        <v>97</v>
      </c>
      <c r="E511" t="str">
        <f t="shared" si="22"/>
        <v>A</v>
      </c>
      <c r="F511" t="s">
        <v>191</v>
      </c>
      <c r="G511" t="str">
        <f t="shared" si="23"/>
        <v>SBPSxc.CC.Klinaklini.A</v>
      </c>
      <c r="H511">
        <v>525</v>
      </c>
      <c r="I511">
        <v>10.1</v>
      </c>
      <c r="J511">
        <v>13.2</v>
      </c>
      <c r="K511" t="str">
        <f>IF(ISERROR(MATCH(B511,LUs!A:A,0)),"n","y")</f>
        <v>n</v>
      </c>
    </row>
    <row r="512" spans="1:11">
      <c r="A512" t="str">
        <f t="shared" si="21"/>
        <v>KlinakliniSBPSxcCCBLK_B</v>
      </c>
      <c r="B512" t="s">
        <v>140</v>
      </c>
      <c r="C512" t="s">
        <v>27</v>
      </c>
      <c r="D512" t="s">
        <v>97</v>
      </c>
      <c r="E512" t="str">
        <f t="shared" si="22"/>
        <v>B</v>
      </c>
      <c r="F512" t="s">
        <v>192</v>
      </c>
      <c r="G512" t="str">
        <f t="shared" si="23"/>
        <v>SBPSxc.CC.Klinaklini.B</v>
      </c>
      <c r="H512">
        <v>963</v>
      </c>
      <c r="I512">
        <v>9.9</v>
      </c>
      <c r="J512">
        <v>13</v>
      </c>
      <c r="K512" t="str">
        <f>IF(ISERROR(MATCH(B512,LUs!A:A,0)),"n","y")</f>
        <v>n</v>
      </c>
    </row>
    <row r="513" spans="1:11">
      <c r="A513" t="str">
        <f t="shared" si="21"/>
        <v>KlinakliniZRepressedPineCCBLK_A</v>
      </c>
      <c r="B513" t="s">
        <v>140</v>
      </c>
      <c r="C513" t="s">
        <v>90</v>
      </c>
      <c r="D513" t="s">
        <v>97</v>
      </c>
      <c r="E513" t="str">
        <f t="shared" si="22"/>
        <v>A</v>
      </c>
      <c r="F513" t="s">
        <v>191</v>
      </c>
      <c r="G513" t="str">
        <f t="shared" si="23"/>
        <v>ZRepressedPine.CC.Klinaklini.A</v>
      </c>
      <c r="H513">
        <v>1046</v>
      </c>
      <c r="I513">
        <v>5.6</v>
      </c>
      <c r="J513">
        <v>10</v>
      </c>
      <c r="K513" t="str">
        <f>IF(ISERROR(MATCH(B513,LUs!A:A,0)),"n","y")</f>
        <v>n</v>
      </c>
    </row>
    <row r="514" spans="1:11">
      <c r="A514" t="str">
        <f t="shared" ref="A514:A577" si="24">B514&amp;C514&amp;D514&amp;F514</f>
        <v>KlinakliniZRepressedPineCCBLK_B</v>
      </c>
      <c r="B514" t="s">
        <v>140</v>
      </c>
      <c r="C514" t="s">
        <v>90</v>
      </c>
      <c r="D514" t="s">
        <v>97</v>
      </c>
      <c r="E514" t="str">
        <f t="shared" ref="E514:E577" si="25">RIGHT(F514,1)</f>
        <v>B</v>
      </c>
      <c r="F514" t="s">
        <v>192</v>
      </c>
      <c r="G514" t="str">
        <f t="shared" ref="G514:G577" si="26">C514&amp;"."&amp;D514&amp;"."&amp;B514&amp;"."&amp;E514</f>
        <v>ZRepressedPine.CC.Klinaklini.B</v>
      </c>
      <c r="H514">
        <v>353</v>
      </c>
      <c r="I514">
        <v>5.4</v>
      </c>
      <c r="J514">
        <v>8.6999999999999993</v>
      </c>
      <c r="K514" t="str">
        <f>IF(ISERROR(MATCH(B514,LUs!A:A,0)),"n","y")</f>
        <v>n</v>
      </c>
    </row>
    <row r="515" spans="1:11">
      <c r="A515" t="str">
        <f t="shared" si="24"/>
        <v>KosterLoneCabinESSFxv2CCBLK_A</v>
      </c>
      <c r="B515" t="s">
        <v>141</v>
      </c>
      <c r="C515" t="s">
        <v>91</v>
      </c>
      <c r="D515" t="s">
        <v>97</v>
      </c>
      <c r="E515" t="str">
        <f t="shared" si="25"/>
        <v>A</v>
      </c>
      <c r="F515" t="s">
        <v>191</v>
      </c>
      <c r="G515" t="str">
        <f t="shared" si="26"/>
        <v>ESSFxv2.CC.KosterLoneCabin.A</v>
      </c>
      <c r="H515">
        <v>577</v>
      </c>
      <c r="I515">
        <v>9.1</v>
      </c>
      <c r="J515">
        <v>9.1</v>
      </c>
      <c r="K515" t="str">
        <f>IF(ISERROR(MATCH(B515,LUs!A:A,0)),"n","y")</f>
        <v>n</v>
      </c>
    </row>
    <row r="516" spans="1:11">
      <c r="A516" t="str">
        <f t="shared" si="24"/>
        <v>KosterLoneCabinESSFxv2CCBLK_C</v>
      </c>
      <c r="B516" t="s">
        <v>141</v>
      </c>
      <c r="C516" t="s">
        <v>91</v>
      </c>
      <c r="D516" t="s">
        <v>97</v>
      </c>
      <c r="E516" t="str">
        <f t="shared" si="25"/>
        <v>C</v>
      </c>
      <c r="F516" t="s">
        <v>193</v>
      </c>
      <c r="G516" t="str">
        <f t="shared" si="26"/>
        <v>ESSFxv2.CC.KosterLoneCabin.C</v>
      </c>
      <c r="H516">
        <v>236</v>
      </c>
      <c r="I516">
        <v>8.5</v>
      </c>
      <c r="J516">
        <v>8.5</v>
      </c>
      <c r="K516" t="str">
        <f>IF(ISERROR(MATCH(B516,LUs!A:A,0)),"n","y")</f>
        <v>n</v>
      </c>
    </row>
    <row r="517" spans="1:11">
      <c r="A517" t="str">
        <f t="shared" si="24"/>
        <v>KosterLoneCabinIDFdk4CCBLK_A</v>
      </c>
      <c r="B517" t="s">
        <v>141</v>
      </c>
      <c r="C517" t="s">
        <v>17</v>
      </c>
      <c r="D517" t="s">
        <v>97</v>
      </c>
      <c r="E517" t="str">
        <f t="shared" si="25"/>
        <v>A</v>
      </c>
      <c r="F517" t="s">
        <v>191</v>
      </c>
      <c r="G517" t="str">
        <f t="shared" si="26"/>
        <v>IDFdk4.CC.KosterLoneCabin.A</v>
      </c>
      <c r="H517">
        <v>1242</v>
      </c>
      <c r="I517">
        <v>9.6999999999999993</v>
      </c>
      <c r="J517">
        <v>12.1</v>
      </c>
      <c r="K517" t="str">
        <f>IF(ISERROR(MATCH(B517,LUs!A:A,0)),"n","y")</f>
        <v>n</v>
      </c>
    </row>
    <row r="518" spans="1:11">
      <c r="A518" t="str">
        <f t="shared" si="24"/>
        <v>KosterLoneCabinIDFdk4CCBLK_C</v>
      </c>
      <c r="B518" t="s">
        <v>141</v>
      </c>
      <c r="C518" t="s">
        <v>17</v>
      </c>
      <c r="D518" t="s">
        <v>97</v>
      </c>
      <c r="E518" t="str">
        <f t="shared" si="25"/>
        <v>C</v>
      </c>
      <c r="F518" t="s">
        <v>193</v>
      </c>
      <c r="G518" t="str">
        <f t="shared" si="26"/>
        <v>IDFdk4.CC.KosterLoneCabin.C</v>
      </c>
      <c r="H518">
        <v>1764</v>
      </c>
      <c r="I518">
        <v>10.4</v>
      </c>
      <c r="J518">
        <v>12.1</v>
      </c>
      <c r="K518" t="str">
        <f>IF(ISERROR(MATCH(B518,LUs!A:A,0)),"n","y")</f>
        <v>n</v>
      </c>
    </row>
    <row r="519" spans="1:11">
      <c r="A519" t="str">
        <f t="shared" si="24"/>
        <v>KosterLoneCabinIDFdk4SelBLK_A</v>
      </c>
      <c r="B519" t="s">
        <v>141</v>
      </c>
      <c r="C519" t="s">
        <v>17</v>
      </c>
      <c r="D519" t="s">
        <v>98</v>
      </c>
      <c r="E519" t="str">
        <f t="shared" si="25"/>
        <v>A</v>
      </c>
      <c r="F519" t="s">
        <v>191</v>
      </c>
      <c r="G519" t="str">
        <f t="shared" si="26"/>
        <v>IDFdk4.Sel.KosterLoneCabin.A</v>
      </c>
      <c r="H519">
        <v>565</v>
      </c>
      <c r="I519">
        <v>10.4</v>
      </c>
      <c r="J519">
        <v>13.2</v>
      </c>
      <c r="K519" t="str">
        <f>IF(ISERROR(MATCH(B519,LUs!A:A,0)),"n","y")</f>
        <v>n</v>
      </c>
    </row>
    <row r="520" spans="1:11">
      <c r="A520" t="str">
        <f t="shared" si="24"/>
        <v>KosterLoneCabinIDFdk4SelBLK_C</v>
      </c>
      <c r="B520" t="s">
        <v>141</v>
      </c>
      <c r="C520" t="s">
        <v>17</v>
      </c>
      <c r="D520" t="s">
        <v>98</v>
      </c>
      <c r="E520" t="str">
        <f t="shared" si="25"/>
        <v>C</v>
      </c>
      <c r="F520" t="s">
        <v>193</v>
      </c>
      <c r="G520" t="str">
        <f t="shared" si="26"/>
        <v>IDFdk4.Sel.KosterLoneCabin.C</v>
      </c>
      <c r="H520">
        <v>1110</v>
      </c>
      <c r="I520">
        <v>11</v>
      </c>
      <c r="J520">
        <v>13.3</v>
      </c>
      <c r="K520" t="str">
        <f>IF(ISERROR(MATCH(B520,LUs!A:A,0)),"n","y")</f>
        <v>n</v>
      </c>
    </row>
    <row r="521" spans="1:11">
      <c r="A521" t="str">
        <f t="shared" si="24"/>
        <v>KosterLoneCabinIDFxmSelBLK_A</v>
      </c>
      <c r="B521" t="s">
        <v>141</v>
      </c>
      <c r="C521" t="s">
        <v>19</v>
      </c>
      <c r="D521" t="s">
        <v>98</v>
      </c>
      <c r="E521" t="str">
        <f t="shared" si="25"/>
        <v>A</v>
      </c>
      <c r="F521" t="s">
        <v>191</v>
      </c>
      <c r="G521" t="str">
        <f t="shared" si="26"/>
        <v>IDFxm.Sel.KosterLoneCabin.A</v>
      </c>
      <c r="H521">
        <v>193</v>
      </c>
      <c r="I521">
        <v>11.6</v>
      </c>
      <c r="J521">
        <v>15.1</v>
      </c>
      <c r="K521" t="str">
        <f>IF(ISERROR(MATCH(B521,LUs!A:A,0)),"n","y")</f>
        <v>n</v>
      </c>
    </row>
    <row r="522" spans="1:11">
      <c r="A522" t="str">
        <f t="shared" si="24"/>
        <v>KosterLoneCabinIDFxmSelBLK_C</v>
      </c>
      <c r="B522" t="s">
        <v>141</v>
      </c>
      <c r="C522" t="s">
        <v>19</v>
      </c>
      <c r="D522" t="s">
        <v>98</v>
      </c>
      <c r="E522" t="str">
        <f t="shared" si="25"/>
        <v>C</v>
      </c>
      <c r="F522" t="s">
        <v>193</v>
      </c>
      <c r="G522" t="str">
        <f t="shared" si="26"/>
        <v>IDFxm.Sel.KosterLoneCabin.C</v>
      </c>
      <c r="H522">
        <v>305</v>
      </c>
      <c r="I522">
        <v>11</v>
      </c>
      <c r="J522">
        <v>14.8</v>
      </c>
      <c r="K522" t="str">
        <f>IF(ISERROR(MATCH(B522,LUs!A:A,0)),"n","y")</f>
        <v>n</v>
      </c>
    </row>
    <row r="523" spans="1:11">
      <c r="A523" t="str">
        <f t="shared" si="24"/>
        <v>KosterLoneCabinMSxkCCBLK_A</v>
      </c>
      <c r="B523" t="s">
        <v>141</v>
      </c>
      <c r="C523" t="s">
        <v>22</v>
      </c>
      <c r="D523" t="s">
        <v>97</v>
      </c>
      <c r="E523" t="str">
        <f t="shared" si="25"/>
        <v>A</v>
      </c>
      <c r="F523" t="s">
        <v>191</v>
      </c>
      <c r="G523" t="str">
        <f t="shared" si="26"/>
        <v>MSxk.CC.KosterLoneCabin.A</v>
      </c>
      <c r="H523">
        <v>686</v>
      </c>
      <c r="I523">
        <v>9.6999999999999993</v>
      </c>
      <c r="J523">
        <v>13.7</v>
      </c>
      <c r="K523" t="str">
        <f>IF(ISERROR(MATCH(B523,LUs!A:A,0)),"n","y")</f>
        <v>n</v>
      </c>
    </row>
    <row r="524" spans="1:11">
      <c r="A524" t="str">
        <f t="shared" si="24"/>
        <v>KosterLoneCabinMSxkCCBLK_C</v>
      </c>
      <c r="B524" t="s">
        <v>141</v>
      </c>
      <c r="C524" t="s">
        <v>22</v>
      </c>
      <c r="D524" t="s">
        <v>97</v>
      </c>
      <c r="E524" t="str">
        <f t="shared" si="25"/>
        <v>C</v>
      </c>
      <c r="F524" t="s">
        <v>193</v>
      </c>
      <c r="G524" t="str">
        <f t="shared" si="26"/>
        <v>MSxk.CC.KosterLoneCabin.C</v>
      </c>
      <c r="H524">
        <v>383</v>
      </c>
      <c r="I524">
        <v>9.6999999999999993</v>
      </c>
      <c r="J524">
        <v>14</v>
      </c>
      <c r="K524" t="str">
        <f>IF(ISERROR(MATCH(B524,LUs!A:A,0)),"n","y")</f>
        <v>n</v>
      </c>
    </row>
    <row r="525" spans="1:11">
      <c r="A525" t="str">
        <f t="shared" si="24"/>
        <v>KosterLoneCabinMSxvCCBLK_A</v>
      </c>
      <c r="B525" t="s">
        <v>141</v>
      </c>
      <c r="C525" t="s">
        <v>23</v>
      </c>
      <c r="D525" t="s">
        <v>97</v>
      </c>
      <c r="E525" t="str">
        <f t="shared" si="25"/>
        <v>A</v>
      </c>
      <c r="F525" t="s">
        <v>191</v>
      </c>
      <c r="G525" t="str">
        <f t="shared" si="26"/>
        <v>MSxv.CC.KosterLoneCabin.A</v>
      </c>
      <c r="H525">
        <v>999</v>
      </c>
      <c r="I525">
        <v>10.3</v>
      </c>
      <c r="J525">
        <v>15.3</v>
      </c>
      <c r="K525" t="str">
        <f>IF(ISERROR(MATCH(B525,LUs!A:A,0)),"n","y")</f>
        <v>n</v>
      </c>
    </row>
    <row r="526" spans="1:11">
      <c r="A526" t="str">
        <f t="shared" si="24"/>
        <v>KosterLoneCabinMSxvCCBLK_C</v>
      </c>
      <c r="B526" t="s">
        <v>141</v>
      </c>
      <c r="C526" t="s">
        <v>23</v>
      </c>
      <c r="D526" t="s">
        <v>97</v>
      </c>
      <c r="E526" t="str">
        <f t="shared" si="25"/>
        <v>C</v>
      </c>
      <c r="F526" t="s">
        <v>193</v>
      </c>
      <c r="G526" t="str">
        <f t="shared" si="26"/>
        <v>MSxv.CC.KosterLoneCabin.C</v>
      </c>
      <c r="H526">
        <v>427</v>
      </c>
      <c r="I526">
        <v>9</v>
      </c>
      <c r="J526">
        <v>16.899999999999999</v>
      </c>
      <c r="K526" t="str">
        <f>IF(ISERROR(MATCH(B526,LUs!A:A,0)),"n","y")</f>
        <v>n</v>
      </c>
    </row>
    <row r="527" spans="1:11">
      <c r="A527" t="str">
        <f t="shared" si="24"/>
        <v>KosterLoneCabinZRepressedPineCCBLK_A</v>
      </c>
      <c r="B527" t="s">
        <v>141</v>
      </c>
      <c r="C527" t="s">
        <v>90</v>
      </c>
      <c r="D527" t="s">
        <v>97</v>
      </c>
      <c r="E527" t="str">
        <f t="shared" si="25"/>
        <v>A</v>
      </c>
      <c r="F527" t="s">
        <v>191</v>
      </c>
      <c r="G527" t="str">
        <f t="shared" si="26"/>
        <v>ZRepressedPine.CC.KosterLoneCabin.A</v>
      </c>
      <c r="H527">
        <v>1954</v>
      </c>
      <c r="I527">
        <v>6.4</v>
      </c>
      <c r="J527">
        <v>12.4</v>
      </c>
      <c r="K527" t="str">
        <f>IF(ISERROR(MATCH(B527,LUs!A:A,0)),"n","y")</f>
        <v>n</v>
      </c>
    </row>
    <row r="528" spans="1:11">
      <c r="A528" t="str">
        <f t="shared" si="24"/>
        <v>KosterLoneCabinZRepressedPineCCBLK_C</v>
      </c>
      <c r="B528" t="s">
        <v>141</v>
      </c>
      <c r="C528" t="s">
        <v>90</v>
      </c>
      <c r="D528" t="s">
        <v>97</v>
      </c>
      <c r="E528" t="str">
        <f t="shared" si="25"/>
        <v>C</v>
      </c>
      <c r="F528" t="s">
        <v>193</v>
      </c>
      <c r="G528" t="str">
        <f t="shared" si="26"/>
        <v>ZRepressedPine.CC.KosterLoneCabin.C</v>
      </c>
      <c r="H528">
        <v>435</v>
      </c>
      <c r="I528">
        <v>6.1</v>
      </c>
      <c r="J528">
        <v>12</v>
      </c>
      <c r="K528" t="str">
        <f>IF(ISERROR(MATCH(B528,LUs!A:A,0)),"n","y")</f>
        <v>n</v>
      </c>
    </row>
    <row r="529" spans="1:11">
      <c r="A529" t="str">
        <f t="shared" si="24"/>
        <v>LikelyESSFwk1CCBLK_B</v>
      </c>
      <c r="B529" t="s">
        <v>142</v>
      </c>
      <c r="C529" t="s">
        <v>11</v>
      </c>
      <c r="D529" t="s">
        <v>97</v>
      </c>
      <c r="E529" t="str">
        <f t="shared" si="25"/>
        <v>B</v>
      </c>
      <c r="F529" t="s">
        <v>192</v>
      </c>
      <c r="G529" t="str">
        <f t="shared" si="26"/>
        <v>ESSFwk1.CC.Likely.B</v>
      </c>
      <c r="H529">
        <v>111</v>
      </c>
      <c r="I529">
        <v>15</v>
      </c>
      <c r="J529">
        <v>16.100000000000001</v>
      </c>
      <c r="K529" t="str">
        <f>IF(ISERROR(MATCH(B529,LUs!A:A,0)),"n","y")</f>
        <v>n</v>
      </c>
    </row>
    <row r="530" spans="1:11">
      <c r="A530" t="str">
        <f t="shared" si="24"/>
        <v>LikelyESSFwk1CCBLK_E</v>
      </c>
      <c r="B530" t="s">
        <v>142</v>
      </c>
      <c r="C530" t="s">
        <v>11</v>
      </c>
      <c r="D530" t="s">
        <v>97</v>
      </c>
      <c r="E530" t="str">
        <f t="shared" si="25"/>
        <v>E</v>
      </c>
      <c r="F530" t="s">
        <v>195</v>
      </c>
      <c r="G530" t="str">
        <f t="shared" si="26"/>
        <v>ESSFwk1.CC.Likely.E</v>
      </c>
      <c r="H530">
        <v>730</v>
      </c>
      <c r="I530">
        <v>14.4</v>
      </c>
      <c r="J530">
        <v>14.5</v>
      </c>
      <c r="K530" t="str">
        <f>IF(ISERROR(MATCH(B530,LUs!A:A,0)),"n","y")</f>
        <v>n</v>
      </c>
    </row>
    <row r="531" spans="1:11">
      <c r="A531" t="str">
        <f t="shared" si="24"/>
        <v>LikelyICHmk3CCBLK_A</v>
      </c>
      <c r="B531" t="s">
        <v>142</v>
      </c>
      <c r="C531" t="s">
        <v>14</v>
      </c>
      <c r="D531" t="s">
        <v>97</v>
      </c>
      <c r="E531" t="str">
        <f t="shared" si="25"/>
        <v>A</v>
      </c>
      <c r="F531" t="s">
        <v>191</v>
      </c>
      <c r="G531" t="str">
        <f t="shared" si="26"/>
        <v>ICHmk3.CC.Likely.A</v>
      </c>
      <c r="H531">
        <v>242</v>
      </c>
      <c r="I531">
        <v>17.600000000000001</v>
      </c>
      <c r="J531">
        <v>22</v>
      </c>
      <c r="K531" t="str">
        <f>IF(ISERROR(MATCH(B531,LUs!A:A,0)),"n","y")</f>
        <v>n</v>
      </c>
    </row>
    <row r="532" spans="1:11">
      <c r="A532" t="str">
        <f t="shared" si="24"/>
        <v>LikelyICHwk2CCBLK_B</v>
      </c>
      <c r="B532" t="s">
        <v>142</v>
      </c>
      <c r="C532" t="s">
        <v>41</v>
      </c>
      <c r="D532" t="s">
        <v>97</v>
      </c>
      <c r="E532" t="str">
        <f t="shared" si="25"/>
        <v>B</v>
      </c>
      <c r="F532" t="s">
        <v>192</v>
      </c>
      <c r="G532" t="str">
        <f t="shared" si="26"/>
        <v>ICHwk2.CC.Likely.B</v>
      </c>
      <c r="H532">
        <v>114</v>
      </c>
      <c r="I532">
        <v>16.399999999999999</v>
      </c>
      <c r="J532">
        <v>22.8</v>
      </c>
      <c r="K532" t="str">
        <f>IF(ISERROR(MATCH(B532,LUs!A:A,0)),"n","y")</f>
        <v>n</v>
      </c>
    </row>
    <row r="533" spans="1:11">
      <c r="A533" t="str">
        <f t="shared" si="24"/>
        <v>LikelyICHwk2CCBLK_C</v>
      </c>
      <c r="B533" t="s">
        <v>142</v>
      </c>
      <c r="C533" t="s">
        <v>41</v>
      </c>
      <c r="D533" t="s">
        <v>97</v>
      </c>
      <c r="E533" t="str">
        <f t="shared" si="25"/>
        <v>C</v>
      </c>
      <c r="F533" t="s">
        <v>193</v>
      </c>
      <c r="G533" t="str">
        <f t="shared" si="26"/>
        <v>ICHwk2.CC.Likely.C</v>
      </c>
      <c r="H533">
        <v>1955</v>
      </c>
      <c r="I533">
        <v>16</v>
      </c>
      <c r="J533">
        <v>21.3</v>
      </c>
      <c r="K533" t="str">
        <f>IF(ISERROR(MATCH(B533,LUs!A:A,0)),"n","y")</f>
        <v>n</v>
      </c>
    </row>
    <row r="534" spans="1:11">
      <c r="A534" t="str">
        <f t="shared" si="24"/>
        <v>LikelyICHwk2CCBLK_D</v>
      </c>
      <c r="B534" t="s">
        <v>142</v>
      </c>
      <c r="C534" t="s">
        <v>41</v>
      </c>
      <c r="D534" t="s">
        <v>97</v>
      </c>
      <c r="E534" t="str">
        <f t="shared" si="25"/>
        <v>D</v>
      </c>
      <c r="F534" t="s">
        <v>194</v>
      </c>
      <c r="G534" t="str">
        <f t="shared" si="26"/>
        <v>ICHwk2.CC.Likely.D</v>
      </c>
      <c r="H534">
        <v>2677</v>
      </c>
      <c r="I534">
        <v>15.2</v>
      </c>
      <c r="J534">
        <v>18.2</v>
      </c>
      <c r="K534" t="str">
        <f>IF(ISERROR(MATCH(B534,LUs!A:A,0)),"n","y")</f>
        <v>n</v>
      </c>
    </row>
    <row r="535" spans="1:11">
      <c r="A535" t="str">
        <f t="shared" si="24"/>
        <v>LikelyICHwk2CCBLK_E</v>
      </c>
      <c r="B535" t="s">
        <v>142</v>
      </c>
      <c r="C535" t="s">
        <v>41</v>
      </c>
      <c r="D535" t="s">
        <v>97</v>
      </c>
      <c r="E535" t="str">
        <f t="shared" si="25"/>
        <v>E</v>
      </c>
      <c r="F535" t="s">
        <v>195</v>
      </c>
      <c r="G535" t="str">
        <f t="shared" si="26"/>
        <v>ICHwk2.CC.Likely.E</v>
      </c>
      <c r="H535">
        <v>2652</v>
      </c>
      <c r="I535">
        <v>16.8</v>
      </c>
      <c r="J535">
        <v>20.9</v>
      </c>
      <c r="K535" t="str">
        <f>IF(ISERROR(MATCH(B535,LUs!A:A,0)),"n","y")</f>
        <v>n</v>
      </c>
    </row>
    <row r="536" spans="1:11">
      <c r="A536" t="str">
        <f t="shared" si="24"/>
        <v>LittleRiverESSFwc3CCBLK_A</v>
      </c>
      <c r="B536" t="s">
        <v>143</v>
      </c>
      <c r="C536" t="s">
        <v>10</v>
      </c>
      <c r="D536" t="s">
        <v>97</v>
      </c>
      <c r="E536" t="str">
        <f t="shared" si="25"/>
        <v>A</v>
      </c>
      <c r="F536" t="s">
        <v>191</v>
      </c>
      <c r="G536" t="str">
        <f t="shared" si="26"/>
        <v>ESSFwc3.CC.LittleRiver.A</v>
      </c>
      <c r="H536">
        <v>393</v>
      </c>
      <c r="I536">
        <v>9.5</v>
      </c>
      <c r="J536">
        <v>14.3</v>
      </c>
      <c r="K536" t="str">
        <f>IF(ISERROR(MATCH(B536,LUs!A:A,0)),"n","y")</f>
        <v>n</v>
      </c>
    </row>
    <row r="537" spans="1:11">
      <c r="A537" t="str">
        <f t="shared" si="24"/>
        <v>LittleRiverESSFwc3CCBLK_B</v>
      </c>
      <c r="B537" t="s">
        <v>143</v>
      </c>
      <c r="C537" t="s">
        <v>10</v>
      </c>
      <c r="D537" t="s">
        <v>97</v>
      </c>
      <c r="E537" t="str">
        <f t="shared" si="25"/>
        <v>B</v>
      </c>
      <c r="F537" t="s">
        <v>192</v>
      </c>
      <c r="G537" t="str">
        <f t="shared" si="26"/>
        <v>ESSFwc3.CC.LittleRiver.B</v>
      </c>
      <c r="H537">
        <v>179</v>
      </c>
      <c r="I537">
        <v>11</v>
      </c>
      <c r="J537">
        <v>13.7</v>
      </c>
      <c r="K537" t="str">
        <f>IF(ISERROR(MATCH(B537,LUs!A:A,0)),"n","y")</f>
        <v>n</v>
      </c>
    </row>
    <row r="538" spans="1:11">
      <c r="A538" t="str">
        <f t="shared" si="24"/>
        <v>LittleRiverESSFwc3CCBLK_C</v>
      </c>
      <c r="B538" t="s">
        <v>143</v>
      </c>
      <c r="C538" t="s">
        <v>10</v>
      </c>
      <c r="D538" t="s">
        <v>97</v>
      </c>
      <c r="E538" t="str">
        <f t="shared" si="25"/>
        <v>C</v>
      </c>
      <c r="F538" t="s">
        <v>193</v>
      </c>
      <c r="G538" t="str">
        <f t="shared" si="26"/>
        <v>ESSFwc3.CC.LittleRiver.C</v>
      </c>
      <c r="H538">
        <v>164</v>
      </c>
      <c r="I538">
        <v>12.1</v>
      </c>
      <c r="J538">
        <v>13.9</v>
      </c>
      <c r="K538" t="str">
        <f>IF(ISERROR(MATCH(B538,LUs!A:A,0)),"n","y")</f>
        <v>n</v>
      </c>
    </row>
    <row r="539" spans="1:11">
      <c r="A539" t="str">
        <f t="shared" si="24"/>
        <v>LittleRiverESSFwk1CCBLK_A</v>
      </c>
      <c r="B539" t="s">
        <v>143</v>
      </c>
      <c r="C539" t="s">
        <v>11</v>
      </c>
      <c r="D539" t="s">
        <v>97</v>
      </c>
      <c r="E539" t="str">
        <f t="shared" si="25"/>
        <v>A</v>
      </c>
      <c r="F539" t="s">
        <v>191</v>
      </c>
      <c r="G539" t="str">
        <f t="shared" si="26"/>
        <v>ESSFwk1.CC.LittleRiver.A</v>
      </c>
      <c r="H539">
        <v>911</v>
      </c>
      <c r="I539">
        <v>13.7</v>
      </c>
      <c r="J539">
        <v>14.1</v>
      </c>
      <c r="K539" t="str">
        <f>IF(ISERROR(MATCH(B539,LUs!A:A,0)),"n","y")</f>
        <v>n</v>
      </c>
    </row>
    <row r="540" spans="1:11">
      <c r="A540" t="str">
        <f t="shared" si="24"/>
        <v>LittleRiverESSFwk1CCBLK_B</v>
      </c>
      <c r="B540" t="s">
        <v>143</v>
      </c>
      <c r="C540" t="s">
        <v>11</v>
      </c>
      <c r="D540" t="s">
        <v>97</v>
      </c>
      <c r="E540" t="str">
        <f t="shared" si="25"/>
        <v>B</v>
      </c>
      <c r="F540" t="s">
        <v>192</v>
      </c>
      <c r="G540" t="str">
        <f t="shared" si="26"/>
        <v>ESSFwk1.CC.LittleRiver.B</v>
      </c>
      <c r="H540">
        <v>2075</v>
      </c>
      <c r="I540">
        <v>14.8</v>
      </c>
      <c r="J540">
        <v>14.9</v>
      </c>
      <c r="K540" t="str">
        <f>IF(ISERROR(MATCH(B540,LUs!A:A,0)),"n","y")</f>
        <v>n</v>
      </c>
    </row>
    <row r="541" spans="1:11">
      <c r="A541" t="str">
        <f t="shared" si="24"/>
        <v>LittleRiverESSFwk1CCBLK_C</v>
      </c>
      <c r="B541" t="s">
        <v>143</v>
      </c>
      <c r="C541" t="s">
        <v>11</v>
      </c>
      <c r="D541" t="s">
        <v>97</v>
      </c>
      <c r="E541" t="str">
        <f t="shared" si="25"/>
        <v>C</v>
      </c>
      <c r="F541" t="s">
        <v>193</v>
      </c>
      <c r="G541" t="str">
        <f t="shared" si="26"/>
        <v>ESSFwk1.CC.LittleRiver.C</v>
      </c>
      <c r="H541">
        <v>1766</v>
      </c>
      <c r="I541">
        <v>14.2</v>
      </c>
      <c r="J541">
        <v>14.1</v>
      </c>
      <c r="K541" t="str">
        <f>IF(ISERROR(MATCH(B541,LUs!A:A,0)),"n","y")</f>
        <v>n</v>
      </c>
    </row>
    <row r="542" spans="1:11">
      <c r="A542" t="str">
        <f t="shared" si="24"/>
        <v>LittleRiverICHwk4CCBLK_A</v>
      </c>
      <c r="B542" t="s">
        <v>143</v>
      </c>
      <c r="C542" t="s">
        <v>15</v>
      </c>
      <c r="D542" t="s">
        <v>97</v>
      </c>
      <c r="E542" t="str">
        <f t="shared" si="25"/>
        <v>A</v>
      </c>
      <c r="F542" t="s">
        <v>191</v>
      </c>
      <c r="G542" t="str">
        <f t="shared" si="26"/>
        <v>ICHwk4.CC.LittleRiver.A</v>
      </c>
      <c r="H542">
        <v>989</v>
      </c>
      <c r="I542">
        <v>15.9</v>
      </c>
      <c r="J542">
        <v>21.6</v>
      </c>
      <c r="K542" t="str">
        <f>IF(ISERROR(MATCH(B542,LUs!A:A,0)),"n","y")</f>
        <v>n</v>
      </c>
    </row>
    <row r="543" spans="1:11">
      <c r="A543" t="str">
        <f t="shared" si="24"/>
        <v>LittleRiverICHwk4CCBLK_B</v>
      </c>
      <c r="B543" t="s">
        <v>143</v>
      </c>
      <c r="C543" t="s">
        <v>15</v>
      </c>
      <c r="D543" t="s">
        <v>97</v>
      </c>
      <c r="E543" t="str">
        <f t="shared" si="25"/>
        <v>B</v>
      </c>
      <c r="F543" t="s">
        <v>192</v>
      </c>
      <c r="G543" t="str">
        <f t="shared" si="26"/>
        <v>ICHwk4.CC.LittleRiver.B</v>
      </c>
      <c r="H543">
        <v>2164</v>
      </c>
      <c r="I543">
        <v>17.7</v>
      </c>
      <c r="J543">
        <v>21.5</v>
      </c>
      <c r="K543" t="str">
        <f>IF(ISERROR(MATCH(B543,LUs!A:A,0)),"n","y")</f>
        <v>n</v>
      </c>
    </row>
    <row r="544" spans="1:11">
      <c r="A544" t="str">
        <f t="shared" si="24"/>
        <v>LittleRiverICHwk4CCBLK_C</v>
      </c>
      <c r="B544" t="s">
        <v>143</v>
      </c>
      <c r="C544" t="s">
        <v>15</v>
      </c>
      <c r="D544" t="s">
        <v>97</v>
      </c>
      <c r="E544" t="str">
        <f t="shared" si="25"/>
        <v>C</v>
      </c>
      <c r="F544" t="s">
        <v>193</v>
      </c>
      <c r="G544" t="str">
        <f t="shared" si="26"/>
        <v>ICHwk4.CC.LittleRiver.C</v>
      </c>
      <c r="H544">
        <v>2097</v>
      </c>
      <c r="I544">
        <v>18.100000000000001</v>
      </c>
      <c r="J544">
        <v>21.6</v>
      </c>
      <c r="K544" t="str">
        <f>IF(ISERROR(MATCH(B544,LUs!A:A,0)),"n","y")</f>
        <v>n</v>
      </c>
    </row>
    <row r="545" spans="1:11">
      <c r="A545" t="str">
        <f t="shared" si="24"/>
        <v>LordRiverESSFxv1CCBLK_B</v>
      </c>
      <c r="B545" t="s">
        <v>144</v>
      </c>
      <c r="C545" t="s">
        <v>12</v>
      </c>
      <c r="D545" t="s">
        <v>97</v>
      </c>
      <c r="E545" t="str">
        <f t="shared" si="25"/>
        <v>B</v>
      </c>
      <c r="F545" t="s">
        <v>192</v>
      </c>
      <c r="G545" t="str">
        <f t="shared" si="26"/>
        <v>ESSFxv1.CC.LordRiver.B</v>
      </c>
      <c r="H545">
        <v>212</v>
      </c>
      <c r="I545">
        <v>8.5</v>
      </c>
      <c r="J545">
        <v>11</v>
      </c>
      <c r="K545" t="str">
        <f>IF(ISERROR(MATCH(B545,LUs!A:A,0)),"n","y")</f>
        <v>n</v>
      </c>
    </row>
    <row r="546" spans="1:11">
      <c r="A546" t="str">
        <f t="shared" si="24"/>
        <v>LordRiverMSdvCCBLK_B</v>
      </c>
      <c r="B546" t="s">
        <v>144</v>
      </c>
      <c r="C546" t="s">
        <v>21</v>
      </c>
      <c r="D546" t="s">
        <v>97</v>
      </c>
      <c r="E546" t="str">
        <f t="shared" si="25"/>
        <v>B</v>
      </c>
      <c r="F546" t="s">
        <v>192</v>
      </c>
      <c r="G546" t="str">
        <f t="shared" si="26"/>
        <v>MSdv.CC.LordRiver.B</v>
      </c>
      <c r="H546">
        <v>500</v>
      </c>
      <c r="I546">
        <v>10.199999999999999</v>
      </c>
      <c r="J546">
        <v>15.5</v>
      </c>
      <c r="K546" t="str">
        <f>IF(ISERROR(MATCH(B546,LUs!A:A,0)),"n","y")</f>
        <v>n</v>
      </c>
    </row>
    <row r="547" spans="1:11">
      <c r="A547" t="str">
        <f t="shared" si="24"/>
        <v>LordRiverZRepressedPineCCBLK_B</v>
      </c>
      <c r="B547" t="s">
        <v>144</v>
      </c>
      <c r="C547" t="s">
        <v>90</v>
      </c>
      <c r="D547" t="s">
        <v>97</v>
      </c>
      <c r="E547" t="str">
        <f t="shared" si="25"/>
        <v>B</v>
      </c>
      <c r="F547" t="s">
        <v>192</v>
      </c>
      <c r="G547" t="str">
        <f t="shared" si="26"/>
        <v>ZRepressedPine.CC.LordRiver.B</v>
      </c>
      <c r="H547">
        <v>177</v>
      </c>
      <c r="I547">
        <v>6.1</v>
      </c>
      <c r="J547">
        <v>15.5</v>
      </c>
      <c r="K547" t="str">
        <f>IF(ISERROR(MATCH(B547,LUs!A:A,0)),"n","y")</f>
        <v>n</v>
      </c>
    </row>
    <row r="548" spans="1:11">
      <c r="A548" t="str">
        <f t="shared" si="24"/>
        <v>LowerCaribooESSFwc3CCBLK_E</v>
      </c>
      <c r="B548" t="s">
        <v>145</v>
      </c>
      <c r="C548" t="s">
        <v>10</v>
      </c>
      <c r="D548" t="s">
        <v>97</v>
      </c>
      <c r="E548" t="str">
        <f t="shared" si="25"/>
        <v>E</v>
      </c>
      <c r="F548" t="s">
        <v>195</v>
      </c>
      <c r="G548" t="str">
        <f t="shared" si="26"/>
        <v>ESSFwc3.CC.LowerCariboo.E</v>
      </c>
      <c r="H548">
        <v>376</v>
      </c>
      <c r="I548">
        <v>12.4</v>
      </c>
      <c r="J548">
        <v>14.7</v>
      </c>
      <c r="K548" t="str">
        <f>IF(ISERROR(MATCH(B548,LUs!A:A,0)),"n","y")</f>
        <v>n</v>
      </c>
    </row>
    <row r="549" spans="1:11">
      <c r="A549" t="str">
        <f t="shared" si="24"/>
        <v>LowerCaribooESSFwk1CCBLK_A</v>
      </c>
      <c r="B549" t="s">
        <v>145</v>
      </c>
      <c r="C549" t="s">
        <v>11</v>
      </c>
      <c r="D549" t="s">
        <v>97</v>
      </c>
      <c r="E549" t="str">
        <f t="shared" si="25"/>
        <v>A</v>
      </c>
      <c r="F549" t="s">
        <v>191</v>
      </c>
      <c r="G549" t="str">
        <f t="shared" si="26"/>
        <v>ESSFwk1.CC.LowerCariboo.A</v>
      </c>
      <c r="H549">
        <v>117</v>
      </c>
      <c r="I549">
        <v>15.2</v>
      </c>
      <c r="J549">
        <v>14.5</v>
      </c>
      <c r="K549" t="str">
        <f>IF(ISERROR(MATCH(B549,LUs!A:A,0)),"n","y")</f>
        <v>n</v>
      </c>
    </row>
    <row r="550" spans="1:11">
      <c r="A550" t="str">
        <f t="shared" si="24"/>
        <v>LowerCaribooESSFwk1CCBLK_B</v>
      </c>
      <c r="B550" t="s">
        <v>145</v>
      </c>
      <c r="C550" t="s">
        <v>11</v>
      </c>
      <c r="D550" t="s">
        <v>97</v>
      </c>
      <c r="E550" t="str">
        <f t="shared" si="25"/>
        <v>B</v>
      </c>
      <c r="F550" t="s">
        <v>192</v>
      </c>
      <c r="G550" t="str">
        <f t="shared" si="26"/>
        <v>ESSFwk1.CC.LowerCariboo.B</v>
      </c>
      <c r="H550">
        <v>180</v>
      </c>
      <c r="I550">
        <v>15.4</v>
      </c>
      <c r="J550">
        <v>15.2</v>
      </c>
      <c r="K550" t="str">
        <f>IF(ISERROR(MATCH(B550,LUs!A:A,0)),"n","y")</f>
        <v>n</v>
      </c>
    </row>
    <row r="551" spans="1:11">
      <c r="A551" t="str">
        <f t="shared" si="24"/>
        <v>LowerCaribooESSFwk1CCBLK_C</v>
      </c>
      <c r="B551" t="s">
        <v>145</v>
      </c>
      <c r="C551" t="s">
        <v>11</v>
      </c>
      <c r="D551" t="s">
        <v>97</v>
      </c>
      <c r="E551" t="str">
        <f t="shared" si="25"/>
        <v>C</v>
      </c>
      <c r="F551" t="s">
        <v>193</v>
      </c>
      <c r="G551" t="str">
        <f t="shared" si="26"/>
        <v>ESSFwk1.CC.LowerCariboo.C</v>
      </c>
      <c r="H551">
        <v>401</v>
      </c>
      <c r="I551">
        <v>14.1</v>
      </c>
      <c r="J551">
        <v>15.2</v>
      </c>
      <c r="K551" t="str">
        <f>IF(ISERROR(MATCH(B551,LUs!A:A,0)),"n","y")</f>
        <v>n</v>
      </c>
    </row>
    <row r="552" spans="1:11">
      <c r="A552" t="str">
        <f t="shared" si="24"/>
        <v>LowerCaribooESSFwk1CCBLK_D</v>
      </c>
      <c r="B552" t="s">
        <v>145</v>
      </c>
      <c r="C552" t="s">
        <v>11</v>
      </c>
      <c r="D552" t="s">
        <v>97</v>
      </c>
      <c r="E552" t="str">
        <f t="shared" si="25"/>
        <v>D</v>
      </c>
      <c r="F552" t="s">
        <v>194</v>
      </c>
      <c r="G552" t="str">
        <f t="shared" si="26"/>
        <v>ESSFwk1.CC.LowerCariboo.D</v>
      </c>
      <c r="H552">
        <v>1429</v>
      </c>
      <c r="I552">
        <v>13.5</v>
      </c>
      <c r="J552">
        <v>14.9</v>
      </c>
      <c r="K552" t="str">
        <f>IF(ISERROR(MATCH(B552,LUs!A:A,0)),"n","y")</f>
        <v>n</v>
      </c>
    </row>
    <row r="553" spans="1:11">
      <c r="A553" t="str">
        <f t="shared" si="24"/>
        <v>LowerCaribooESSFwk1CCBLK_E</v>
      </c>
      <c r="B553" t="s">
        <v>145</v>
      </c>
      <c r="C553" t="s">
        <v>11</v>
      </c>
      <c r="D553" t="s">
        <v>97</v>
      </c>
      <c r="E553" t="str">
        <f t="shared" si="25"/>
        <v>E</v>
      </c>
      <c r="F553" t="s">
        <v>195</v>
      </c>
      <c r="G553" t="str">
        <f t="shared" si="26"/>
        <v>ESSFwk1.CC.LowerCariboo.E</v>
      </c>
      <c r="H553">
        <v>1440</v>
      </c>
      <c r="I553">
        <v>13</v>
      </c>
      <c r="J553">
        <v>14.9</v>
      </c>
      <c r="K553" t="str">
        <f>IF(ISERROR(MATCH(B553,LUs!A:A,0)),"n","y")</f>
        <v>n</v>
      </c>
    </row>
    <row r="554" spans="1:11">
      <c r="A554" t="str">
        <f t="shared" si="24"/>
        <v>LowerCaribooICHmk3CCBLK_D</v>
      </c>
      <c r="B554" t="s">
        <v>145</v>
      </c>
      <c r="C554" t="s">
        <v>14</v>
      </c>
      <c r="D554" t="s">
        <v>97</v>
      </c>
      <c r="E554" t="str">
        <f t="shared" si="25"/>
        <v>D</v>
      </c>
      <c r="F554" t="s">
        <v>194</v>
      </c>
      <c r="G554" t="str">
        <f t="shared" si="26"/>
        <v>ICHmk3.CC.LowerCariboo.D</v>
      </c>
      <c r="H554">
        <v>597</v>
      </c>
      <c r="I554">
        <v>18.899999999999999</v>
      </c>
      <c r="J554">
        <v>22.7</v>
      </c>
      <c r="K554" t="str">
        <f>IF(ISERROR(MATCH(B554,LUs!A:A,0)),"n","y")</f>
        <v>n</v>
      </c>
    </row>
    <row r="555" spans="1:11">
      <c r="A555" t="str">
        <f t="shared" si="24"/>
        <v>LowerCaribooICHwk2CCBLK_D</v>
      </c>
      <c r="B555" t="s">
        <v>145</v>
      </c>
      <c r="C555" t="s">
        <v>41</v>
      </c>
      <c r="D555" t="s">
        <v>97</v>
      </c>
      <c r="E555" t="str">
        <f t="shared" si="25"/>
        <v>D</v>
      </c>
      <c r="F555" t="s">
        <v>194</v>
      </c>
      <c r="G555" t="str">
        <f t="shared" si="26"/>
        <v>ICHwk2.CC.LowerCariboo.D</v>
      </c>
      <c r="H555">
        <v>1107</v>
      </c>
      <c r="I555">
        <v>17.8</v>
      </c>
      <c r="J555">
        <v>22.4</v>
      </c>
      <c r="K555" t="str">
        <f>IF(ISERROR(MATCH(B555,LUs!A:A,0)),"n","y")</f>
        <v>n</v>
      </c>
    </row>
    <row r="556" spans="1:11">
      <c r="A556" t="str">
        <f t="shared" si="24"/>
        <v>LowerCaribooICHwk2CCBLK_E</v>
      </c>
      <c r="B556" t="s">
        <v>145</v>
      </c>
      <c r="C556" t="s">
        <v>41</v>
      </c>
      <c r="D556" t="s">
        <v>97</v>
      </c>
      <c r="E556" t="str">
        <f t="shared" si="25"/>
        <v>E</v>
      </c>
      <c r="F556" t="s">
        <v>195</v>
      </c>
      <c r="G556" t="str">
        <f t="shared" si="26"/>
        <v>ICHwk2.CC.LowerCariboo.E</v>
      </c>
      <c r="H556">
        <v>2767</v>
      </c>
      <c r="I556">
        <v>15.8</v>
      </c>
      <c r="J556">
        <v>22</v>
      </c>
      <c r="K556" t="str">
        <f>IF(ISERROR(MATCH(B556,LUs!A:A,0)),"n","y")</f>
        <v>n</v>
      </c>
    </row>
    <row r="557" spans="1:11">
      <c r="A557" t="str">
        <f t="shared" si="24"/>
        <v>LowerCaribooICHwk4CCBLK_B</v>
      </c>
      <c r="B557" t="s">
        <v>145</v>
      </c>
      <c r="C557" t="s">
        <v>15</v>
      </c>
      <c r="D557" t="s">
        <v>97</v>
      </c>
      <c r="E557" t="str">
        <f t="shared" si="25"/>
        <v>B</v>
      </c>
      <c r="F557" t="s">
        <v>192</v>
      </c>
      <c r="G557" t="str">
        <f t="shared" si="26"/>
        <v>ICHwk4.CC.LowerCariboo.B</v>
      </c>
      <c r="H557">
        <v>227</v>
      </c>
      <c r="I557">
        <v>17.600000000000001</v>
      </c>
      <c r="J557">
        <v>22.5</v>
      </c>
      <c r="K557" t="str">
        <f>IF(ISERROR(MATCH(B557,LUs!A:A,0)),"n","y")</f>
        <v>n</v>
      </c>
    </row>
    <row r="558" spans="1:11">
      <c r="A558" t="str">
        <f t="shared" si="24"/>
        <v>LowerCaribooICHwk4CCBLK_C</v>
      </c>
      <c r="B558" t="s">
        <v>145</v>
      </c>
      <c r="C558" t="s">
        <v>15</v>
      </c>
      <c r="D558" t="s">
        <v>97</v>
      </c>
      <c r="E558" t="str">
        <f t="shared" si="25"/>
        <v>C</v>
      </c>
      <c r="F558" t="s">
        <v>193</v>
      </c>
      <c r="G558" t="str">
        <f t="shared" si="26"/>
        <v>ICHwk4.CC.LowerCariboo.C</v>
      </c>
      <c r="H558">
        <v>418</v>
      </c>
      <c r="I558">
        <v>15.9</v>
      </c>
      <c r="J558">
        <v>21.9</v>
      </c>
      <c r="K558" t="str">
        <f>IF(ISERROR(MATCH(B558,LUs!A:A,0)),"n","y")</f>
        <v>n</v>
      </c>
    </row>
    <row r="559" spans="1:11">
      <c r="A559" t="str">
        <f t="shared" si="24"/>
        <v>LowerCaribooICHwk4CCBLK_D</v>
      </c>
      <c r="B559" t="s">
        <v>145</v>
      </c>
      <c r="C559" t="s">
        <v>15</v>
      </c>
      <c r="D559" t="s">
        <v>97</v>
      </c>
      <c r="E559" t="str">
        <f t="shared" si="25"/>
        <v>D</v>
      </c>
      <c r="F559" t="s">
        <v>194</v>
      </c>
      <c r="G559" t="str">
        <f t="shared" si="26"/>
        <v>ICHwk4.CC.LowerCariboo.D</v>
      </c>
      <c r="H559">
        <v>597</v>
      </c>
      <c r="I559">
        <v>16.600000000000001</v>
      </c>
      <c r="J559">
        <v>21.6</v>
      </c>
      <c r="K559" t="str">
        <f>IF(ISERROR(MATCH(B559,LUs!A:A,0)),"n","y")</f>
        <v>n</v>
      </c>
    </row>
    <row r="560" spans="1:11">
      <c r="A560" t="str">
        <f t="shared" si="24"/>
        <v>LowerCaribooSBSmwCCBLK_A</v>
      </c>
      <c r="B560" t="s">
        <v>145</v>
      </c>
      <c r="C560" t="s">
        <v>32</v>
      </c>
      <c r="D560" t="s">
        <v>97</v>
      </c>
      <c r="E560" t="str">
        <f t="shared" si="25"/>
        <v>A</v>
      </c>
      <c r="F560" t="s">
        <v>191</v>
      </c>
      <c r="G560" t="str">
        <f t="shared" si="26"/>
        <v>SBSmw.CC.LowerCariboo.A</v>
      </c>
      <c r="H560">
        <v>816</v>
      </c>
      <c r="I560">
        <v>20.7</v>
      </c>
      <c r="J560">
        <v>14.7</v>
      </c>
      <c r="K560" t="str">
        <f>IF(ISERROR(MATCH(B560,LUs!A:A,0)),"n","y")</f>
        <v>n</v>
      </c>
    </row>
    <row r="561" spans="1:11">
      <c r="A561" t="str">
        <f t="shared" si="24"/>
        <v>LowerCaribooSBSmwCCBLK_B</v>
      </c>
      <c r="B561" t="s">
        <v>145</v>
      </c>
      <c r="C561" t="s">
        <v>32</v>
      </c>
      <c r="D561" t="s">
        <v>97</v>
      </c>
      <c r="E561" t="str">
        <f t="shared" si="25"/>
        <v>B</v>
      </c>
      <c r="F561" t="s">
        <v>192</v>
      </c>
      <c r="G561" t="str">
        <f t="shared" si="26"/>
        <v>SBSmw.CC.LowerCariboo.B</v>
      </c>
      <c r="H561">
        <v>354</v>
      </c>
      <c r="I561">
        <v>19.399999999999999</v>
      </c>
      <c r="J561">
        <v>17.7</v>
      </c>
      <c r="K561" t="str">
        <f>IF(ISERROR(MATCH(B561,LUs!A:A,0)),"n","y")</f>
        <v>n</v>
      </c>
    </row>
    <row r="562" spans="1:11">
      <c r="A562" t="str">
        <f t="shared" si="24"/>
        <v>LowerCaribooSBSwk1CCBLK_A</v>
      </c>
      <c r="B562" t="s">
        <v>145</v>
      </c>
      <c r="C562" t="s">
        <v>33</v>
      </c>
      <c r="D562" t="s">
        <v>97</v>
      </c>
      <c r="E562" t="str">
        <f t="shared" si="25"/>
        <v>A</v>
      </c>
      <c r="F562" t="s">
        <v>191</v>
      </c>
      <c r="G562" t="str">
        <f t="shared" si="26"/>
        <v>SBSwk1.CC.LowerCariboo.A</v>
      </c>
      <c r="H562">
        <v>3254</v>
      </c>
      <c r="I562">
        <v>20</v>
      </c>
      <c r="J562">
        <v>17.2</v>
      </c>
      <c r="K562" t="str">
        <f>IF(ISERROR(MATCH(B562,LUs!A:A,0)),"n","y")</f>
        <v>n</v>
      </c>
    </row>
    <row r="563" spans="1:11">
      <c r="A563" t="str">
        <f t="shared" si="24"/>
        <v>LowerCaribooSBSwk1CCBLK_B</v>
      </c>
      <c r="B563" t="s">
        <v>145</v>
      </c>
      <c r="C563" t="s">
        <v>33</v>
      </c>
      <c r="D563" t="s">
        <v>97</v>
      </c>
      <c r="E563" t="str">
        <f t="shared" si="25"/>
        <v>B</v>
      </c>
      <c r="F563" t="s">
        <v>192</v>
      </c>
      <c r="G563" t="str">
        <f t="shared" si="26"/>
        <v>SBSwk1.CC.LowerCariboo.B</v>
      </c>
      <c r="H563">
        <v>859</v>
      </c>
      <c r="I563">
        <v>16.7</v>
      </c>
      <c r="J563">
        <v>16.5</v>
      </c>
      <c r="K563" t="str">
        <f>IF(ISERROR(MATCH(B563,LUs!A:A,0)),"n","y")</f>
        <v>n</v>
      </c>
    </row>
    <row r="564" spans="1:11">
      <c r="A564" t="str">
        <f t="shared" si="24"/>
        <v>MackinIDFdk3CCBLK_A</v>
      </c>
      <c r="B564" t="s">
        <v>146</v>
      </c>
      <c r="C564" t="s">
        <v>16</v>
      </c>
      <c r="D564" t="s">
        <v>97</v>
      </c>
      <c r="E564" t="str">
        <f t="shared" si="25"/>
        <v>A</v>
      </c>
      <c r="F564" t="s">
        <v>191</v>
      </c>
      <c r="G564" t="str">
        <f t="shared" si="26"/>
        <v>IDFdk3.CC.Mackin.A</v>
      </c>
      <c r="H564">
        <v>405</v>
      </c>
      <c r="I564">
        <v>12.6</v>
      </c>
      <c r="J564">
        <v>18</v>
      </c>
      <c r="K564" t="str">
        <f>IF(ISERROR(MATCH(B564,LUs!A:A,0)),"n","y")</f>
        <v>n</v>
      </c>
    </row>
    <row r="565" spans="1:11">
      <c r="A565" t="str">
        <f t="shared" si="24"/>
        <v>MackinIDFdk3CCBLK_B</v>
      </c>
      <c r="B565" t="s">
        <v>146</v>
      </c>
      <c r="C565" t="s">
        <v>16</v>
      </c>
      <c r="D565" t="s">
        <v>97</v>
      </c>
      <c r="E565" t="str">
        <f t="shared" si="25"/>
        <v>B</v>
      </c>
      <c r="F565" t="s">
        <v>192</v>
      </c>
      <c r="G565" t="str">
        <f t="shared" si="26"/>
        <v>IDFdk3.CC.Mackin.B</v>
      </c>
      <c r="H565">
        <v>544</v>
      </c>
      <c r="I565">
        <v>12.8</v>
      </c>
      <c r="J565">
        <v>17.899999999999999</v>
      </c>
      <c r="K565" t="str">
        <f>IF(ISERROR(MATCH(B565,LUs!A:A,0)),"n","y")</f>
        <v>n</v>
      </c>
    </row>
    <row r="566" spans="1:11">
      <c r="A566" t="str">
        <f t="shared" si="24"/>
        <v>MackinIDFdk3CCBLK_C</v>
      </c>
      <c r="B566" t="s">
        <v>146</v>
      </c>
      <c r="C566" t="s">
        <v>16</v>
      </c>
      <c r="D566" t="s">
        <v>97</v>
      </c>
      <c r="E566" t="str">
        <f t="shared" si="25"/>
        <v>C</v>
      </c>
      <c r="F566" t="s">
        <v>193</v>
      </c>
      <c r="G566" t="str">
        <f t="shared" si="26"/>
        <v>IDFdk3.CC.Mackin.C</v>
      </c>
      <c r="H566">
        <v>675</v>
      </c>
      <c r="I566">
        <v>13.6</v>
      </c>
      <c r="J566">
        <v>17.899999999999999</v>
      </c>
      <c r="K566" t="str">
        <f>IF(ISERROR(MATCH(B566,LUs!A:A,0)),"n","y")</f>
        <v>n</v>
      </c>
    </row>
    <row r="567" spans="1:11">
      <c r="A567" t="str">
        <f t="shared" si="24"/>
        <v>MackinIDFdk3CCBLK_D</v>
      </c>
      <c r="B567" t="s">
        <v>146</v>
      </c>
      <c r="C567" t="s">
        <v>16</v>
      </c>
      <c r="D567" t="s">
        <v>97</v>
      </c>
      <c r="E567" t="str">
        <f t="shared" si="25"/>
        <v>D</v>
      </c>
      <c r="F567" t="s">
        <v>194</v>
      </c>
      <c r="G567" t="str">
        <f t="shared" si="26"/>
        <v>IDFdk3.CC.Mackin.D</v>
      </c>
      <c r="H567">
        <v>311</v>
      </c>
      <c r="I567">
        <v>13.6</v>
      </c>
      <c r="J567">
        <v>17.8</v>
      </c>
      <c r="K567" t="str">
        <f>IF(ISERROR(MATCH(B567,LUs!A:A,0)),"n","y")</f>
        <v>n</v>
      </c>
    </row>
    <row r="568" spans="1:11">
      <c r="A568" t="str">
        <f t="shared" si="24"/>
        <v>MackinIDFdk3CCBLK_E</v>
      </c>
      <c r="B568" t="s">
        <v>146</v>
      </c>
      <c r="C568" t="s">
        <v>16</v>
      </c>
      <c r="D568" t="s">
        <v>97</v>
      </c>
      <c r="E568" t="str">
        <f t="shared" si="25"/>
        <v>E</v>
      </c>
      <c r="F568" t="s">
        <v>195</v>
      </c>
      <c r="G568" t="str">
        <f t="shared" si="26"/>
        <v>IDFdk3.CC.Mackin.E</v>
      </c>
      <c r="H568">
        <v>504</v>
      </c>
      <c r="I568">
        <v>15</v>
      </c>
      <c r="J568">
        <v>18.2</v>
      </c>
      <c r="K568" t="str">
        <f>IF(ISERROR(MATCH(B568,LUs!A:A,0)),"n","y")</f>
        <v>n</v>
      </c>
    </row>
    <row r="569" spans="1:11">
      <c r="A569" t="str">
        <f t="shared" si="24"/>
        <v>MackinIDFdk3SelBLK_E</v>
      </c>
      <c r="B569" t="s">
        <v>146</v>
      </c>
      <c r="C569" t="s">
        <v>16</v>
      </c>
      <c r="D569" t="s">
        <v>98</v>
      </c>
      <c r="E569" t="str">
        <f t="shared" si="25"/>
        <v>E</v>
      </c>
      <c r="F569" t="s">
        <v>195</v>
      </c>
      <c r="G569" t="str">
        <f t="shared" si="26"/>
        <v>IDFdk3.Sel.Mackin.E</v>
      </c>
      <c r="H569">
        <v>127</v>
      </c>
      <c r="I569">
        <v>14.6</v>
      </c>
      <c r="J569">
        <v>17.899999999999999</v>
      </c>
      <c r="K569" t="str">
        <f>IF(ISERROR(MATCH(B569,LUs!A:A,0)),"n","y")</f>
        <v>n</v>
      </c>
    </row>
    <row r="570" spans="1:11">
      <c r="A570" t="str">
        <f t="shared" si="24"/>
        <v>MackinIDFxmCCBLK_E</v>
      </c>
      <c r="B570" t="s">
        <v>146</v>
      </c>
      <c r="C570" t="s">
        <v>19</v>
      </c>
      <c r="D570" t="s">
        <v>97</v>
      </c>
      <c r="E570" t="str">
        <f t="shared" si="25"/>
        <v>E</v>
      </c>
      <c r="F570" t="s">
        <v>195</v>
      </c>
      <c r="G570" t="str">
        <f t="shared" si="26"/>
        <v>IDFxm.CC.Mackin.E</v>
      </c>
      <c r="H570">
        <v>115</v>
      </c>
      <c r="I570">
        <v>15.5</v>
      </c>
      <c r="J570">
        <v>15.1</v>
      </c>
      <c r="K570" t="str">
        <f>IF(ISERROR(MATCH(B570,LUs!A:A,0)),"n","y")</f>
        <v>n</v>
      </c>
    </row>
    <row r="571" spans="1:11">
      <c r="A571" t="str">
        <f t="shared" si="24"/>
        <v>MackinIDFxmSelBLK_E</v>
      </c>
      <c r="B571" t="s">
        <v>146</v>
      </c>
      <c r="C571" t="s">
        <v>19</v>
      </c>
      <c r="D571" t="s">
        <v>98</v>
      </c>
      <c r="E571" t="str">
        <f t="shared" si="25"/>
        <v>E</v>
      </c>
      <c r="F571" t="s">
        <v>195</v>
      </c>
      <c r="G571" t="str">
        <f t="shared" si="26"/>
        <v>IDFxm.Sel.Mackin.E</v>
      </c>
      <c r="H571">
        <v>248</v>
      </c>
      <c r="I571">
        <v>13.7</v>
      </c>
      <c r="J571">
        <v>15</v>
      </c>
      <c r="K571" t="str">
        <f>IF(ISERROR(MATCH(B571,LUs!A:A,0)),"n","y")</f>
        <v>n</v>
      </c>
    </row>
    <row r="572" spans="1:11">
      <c r="A572" t="str">
        <f t="shared" si="24"/>
        <v>MackinSBPSdcCCBLK_C</v>
      </c>
      <c r="B572" t="s">
        <v>146</v>
      </c>
      <c r="C572" t="s">
        <v>24</v>
      </c>
      <c r="D572" t="s">
        <v>97</v>
      </c>
      <c r="E572" t="str">
        <f t="shared" si="25"/>
        <v>C</v>
      </c>
      <c r="F572" t="s">
        <v>193</v>
      </c>
      <c r="G572" t="str">
        <f t="shared" si="26"/>
        <v>SBPSdc.CC.Mackin.C</v>
      </c>
      <c r="H572">
        <v>580</v>
      </c>
      <c r="I572">
        <v>12.7</v>
      </c>
      <c r="J572">
        <v>16.7</v>
      </c>
      <c r="K572" t="str">
        <f>IF(ISERROR(MATCH(B572,LUs!A:A,0)),"n","y")</f>
        <v>n</v>
      </c>
    </row>
    <row r="573" spans="1:11">
      <c r="A573" t="str">
        <f t="shared" si="24"/>
        <v>MackinSBPSxcCCBLK_A</v>
      </c>
      <c r="B573" t="s">
        <v>146</v>
      </c>
      <c r="C573" t="s">
        <v>27</v>
      </c>
      <c r="D573" t="s">
        <v>97</v>
      </c>
      <c r="E573" t="str">
        <f t="shared" si="25"/>
        <v>A</v>
      </c>
      <c r="F573" t="s">
        <v>191</v>
      </c>
      <c r="G573" t="str">
        <f t="shared" si="26"/>
        <v>SBPSxc.CC.Mackin.A</v>
      </c>
      <c r="H573">
        <v>8061</v>
      </c>
      <c r="I573">
        <v>11.6</v>
      </c>
      <c r="J573">
        <v>13.7</v>
      </c>
      <c r="K573" t="str">
        <f>IF(ISERROR(MATCH(B573,LUs!A:A,0)),"n","y")</f>
        <v>n</v>
      </c>
    </row>
    <row r="574" spans="1:11">
      <c r="A574" t="str">
        <f t="shared" si="24"/>
        <v>MackinSBPSxcCCBLK_B</v>
      </c>
      <c r="B574" t="s">
        <v>146</v>
      </c>
      <c r="C574" t="s">
        <v>27</v>
      </c>
      <c r="D574" t="s">
        <v>97</v>
      </c>
      <c r="E574" t="str">
        <f t="shared" si="25"/>
        <v>B</v>
      </c>
      <c r="F574" t="s">
        <v>192</v>
      </c>
      <c r="G574" t="str">
        <f t="shared" si="26"/>
        <v>SBPSxc.CC.Mackin.B</v>
      </c>
      <c r="H574">
        <v>5903</v>
      </c>
      <c r="I574">
        <v>11.8</v>
      </c>
      <c r="J574">
        <v>13.5</v>
      </c>
      <c r="K574" t="str">
        <f>IF(ISERROR(MATCH(B574,LUs!A:A,0)),"n","y")</f>
        <v>n</v>
      </c>
    </row>
    <row r="575" spans="1:11">
      <c r="A575" t="str">
        <f t="shared" si="24"/>
        <v>MackinSBPSxcCCBLK_C</v>
      </c>
      <c r="B575" t="s">
        <v>146</v>
      </c>
      <c r="C575" t="s">
        <v>27</v>
      </c>
      <c r="D575" t="s">
        <v>97</v>
      </c>
      <c r="E575" t="str">
        <f t="shared" si="25"/>
        <v>C</v>
      </c>
      <c r="F575" t="s">
        <v>193</v>
      </c>
      <c r="G575" t="str">
        <f t="shared" si="26"/>
        <v>SBPSxc.CC.Mackin.C</v>
      </c>
      <c r="H575">
        <v>690</v>
      </c>
      <c r="I575">
        <v>11.5</v>
      </c>
      <c r="J575">
        <v>12.7</v>
      </c>
      <c r="K575" t="str">
        <f>IF(ISERROR(MATCH(B575,LUs!A:A,0)),"n","y")</f>
        <v>n</v>
      </c>
    </row>
    <row r="576" spans="1:11">
      <c r="A576" t="str">
        <f t="shared" si="24"/>
        <v>MackinZRepressedPineCCBLK_A</v>
      </c>
      <c r="B576" t="s">
        <v>146</v>
      </c>
      <c r="C576" t="s">
        <v>90</v>
      </c>
      <c r="D576" t="s">
        <v>97</v>
      </c>
      <c r="E576" t="str">
        <f t="shared" si="25"/>
        <v>A</v>
      </c>
      <c r="F576" t="s">
        <v>191</v>
      </c>
      <c r="G576" t="str">
        <f t="shared" si="26"/>
        <v>ZRepressedPine.CC.Mackin.A</v>
      </c>
      <c r="H576">
        <v>126</v>
      </c>
      <c r="I576">
        <v>4.5</v>
      </c>
      <c r="J576">
        <v>13.5</v>
      </c>
      <c r="K576" t="str">
        <f>IF(ISERROR(MATCH(B576,LUs!A:A,0)),"n","y")</f>
        <v>n</v>
      </c>
    </row>
    <row r="577" spans="1:11">
      <c r="A577" t="str">
        <f t="shared" si="24"/>
        <v>MackinZRepressedPineCCBLK_C</v>
      </c>
      <c r="B577" t="s">
        <v>146</v>
      </c>
      <c r="C577" t="s">
        <v>90</v>
      </c>
      <c r="D577" t="s">
        <v>97</v>
      </c>
      <c r="E577" t="str">
        <f t="shared" si="25"/>
        <v>C</v>
      </c>
      <c r="F577" t="s">
        <v>193</v>
      </c>
      <c r="G577" t="str">
        <f t="shared" si="26"/>
        <v>ZRepressedPine.CC.Mackin.C</v>
      </c>
      <c r="H577">
        <v>203</v>
      </c>
      <c r="I577">
        <v>4</v>
      </c>
      <c r="J577">
        <v>12.7</v>
      </c>
      <c r="K577" t="str">
        <f>IF(ISERROR(MATCH(B577,LUs!A:A,0)),"n","y")</f>
        <v>n</v>
      </c>
    </row>
    <row r="578" spans="1:11">
      <c r="A578" t="str">
        <f t="shared" ref="A578:A641" si="27">B578&amp;C578&amp;D578&amp;F578</f>
        <v>McKayESSFwc3CCBLK_A</v>
      </c>
      <c r="B578" t="s">
        <v>147</v>
      </c>
      <c r="C578" t="s">
        <v>10</v>
      </c>
      <c r="D578" t="s">
        <v>97</v>
      </c>
      <c r="E578" t="str">
        <f t="shared" ref="E578:E641" si="28">RIGHT(F578,1)</f>
        <v>A</v>
      </c>
      <c r="F578" t="s">
        <v>191</v>
      </c>
      <c r="G578" t="str">
        <f t="shared" ref="G578:G641" si="29">C578&amp;"."&amp;D578&amp;"."&amp;B578&amp;"."&amp;E578</f>
        <v>ESSFwc3.CC.McKay.A</v>
      </c>
      <c r="H578">
        <v>805</v>
      </c>
      <c r="I578">
        <v>13.1</v>
      </c>
      <c r="J578">
        <v>14.2</v>
      </c>
      <c r="K578" t="str">
        <f>IF(ISERROR(MATCH(B578,LUs!A:A,0)),"n","y")</f>
        <v>n</v>
      </c>
    </row>
    <row r="579" spans="1:11">
      <c r="A579" t="str">
        <f t="shared" si="27"/>
        <v>McKayESSFwc3CCBLK_B</v>
      </c>
      <c r="B579" t="s">
        <v>147</v>
      </c>
      <c r="C579" t="s">
        <v>10</v>
      </c>
      <c r="D579" t="s">
        <v>97</v>
      </c>
      <c r="E579" t="str">
        <f t="shared" si="28"/>
        <v>B</v>
      </c>
      <c r="F579" t="s">
        <v>192</v>
      </c>
      <c r="G579" t="str">
        <f t="shared" si="29"/>
        <v>ESSFwc3.CC.McKay.B</v>
      </c>
      <c r="H579">
        <v>635</v>
      </c>
      <c r="I579">
        <v>11</v>
      </c>
      <c r="J579">
        <v>14.9</v>
      </c>
      <c r="K579" t="str">
        <f>IF(ISERROR(MATCH(B579,LUs!A:A,0)),"n","y")</f>
        <v>n</v>
      </c>
    </row>
    <row r="580" spans="1:11">
      <c r="A580" t="str">
        <f t="shared" si="27"/>
        <v>McKayESSFwc3CCBLK_C</v>
      </c>
      <c r="B580" t="s">
        <v>147</v>
      </c>
      <c r="C580" t="s">
        <v>10</v>
      </c>
      <c r="D580" t="s">
        <v>97</v>
      </c>
      <c r="E580" t="str">
        <f t="shared" si="28"/>
        <v>C</v>
      </c>
      <c r="F580" t="s">
        <v>193</v>
      </c>
      <c r="G580" t="str">
        <f t="shared" si="29"/>
        <v>ESSFwc3.CC.McKay.C</v>
      </c>
      <c r="H580">
        <v>1400</v>
      </c>
      <c r="I580">
        <v>12</v>
      </c>
      <c r="J580">
        <v>14.2</v>
      </c>
      <c r="K580" t="str">
        <f>IF(ISERROR(MATCH(B580,LUs!A:A,0)),"n","y")</f>
        <v>n</v>
      </c>
    </row>
    <row r="581" spans="1:11">
      <c r="A581" t="str">
        <f t="shared" si="27"/>
        <v>McKayESSFwk1CCBLK_A</v>
      </c>
      <c r="B581" t="s">
        <v>147</v>
      </c>
      <c r="C581" t="s">
        <v>11</v>
      </c>
      <c r="D581" t="s">
        <v>97</v>
      </c>
      <c r="E581" t="str">
        <f t="shared" si="28"/>
        <v>A</v>
      </c>
      <c r="F581" t="s">
        <v>191</v>
      </c>
      <c r="G581" t="str">
        <f t="shared" si="29"/>
        <v>ESSFwk1.CC.McKay.A</v>
      </c>
      <c r="H581">
        <v>1264</v>
      </c>
      <c r="I581">
        <v>15.4</v>
      </c>
      <c r="J581">
        <v>15.2</v>
      </c>
      <c r="K581" t="str">
        <f>IF(ISERROR(MATCH(B581,LUs!A:A,0)),"n","y")</f>
        <v>n</v>
      </c>
    </row>
    <row r="582" spans="1:11">
      <c r="A582" t="str">
        <f t="shared" si="27"/>
        <v>McKayESSFwk1CCBLK_B</v>
      </c>
      <c r="B582" t="s">
        <v>147</v>
      </c>
      <c r="C582" t="s">
        <v>11</v>
      </c>
      <c r="D582" t="s">
        <v>97</v>
      </c>
      <c r="E582" t="str">
        <f t="shared" si="28"/>
        <v>B</v>
      </c>
      <c r="F582" t="s">
        <v>192</v>
      </c>
      <c r="G582" t="str">
        <f t="shared" si="29"/>
        <v>ESSFwk1.CC.McKay.B</v>
      </c>
      <c r="H582">
        <v>1092</v>
      </c>
      <c r="I582">
        <v>14.1</v>
      </c>
      <c r="J582">
        <v>12.7</v>
      </c>
      <c r="K582" t="str">
        <f>IF(ISERROR(MATCH(B582,LUs!A:A,0)),"n","y")</f>
        <v>n</v>
      </c>
    </row>
    <row r="583" spans="1:11">
      <c r="A583" t="str">
        <f t="shared" si="27"/>
        <v>McKayESSFwk1CCBLK_C</v>
      </c>
      <c r="B583" t="s">
        <v>147</v>
      </c>
      <c r="C583" t="s">
        <v>11</v>
      </c>
      <c r="D583" t="s">
        <v>97</v>
      </c>
      <c r="E583" t="str">
        <f t="shared" si="28"/>
        <v>C</v>
      </c>
      <c r="F583" t="s">
        <v>193</v>
      </c>
      <c r="G583" t="str">
        <f t="shared" si="29"/>
        <v>ESSFwk1.CC.McKay.C</v>
      </c>
      <c r="H583">
        <v>1742</v>
      </c>
      <c r="I583">
        <v>15.4</v>
      </c>
      <c r="J583">
        <v>13.6</v>
      </c>
      <c r="K583" t="str">
        <f>IF(ISERROR(MATCH(B583,LUs!A:A,0)),"n","y")</f>
        <v>n</v>
      </c>
    </row>
    <row r="584" spans="1:11">
      <c r="A584" t="str">
        <f t="shared" si="27"/>
        <v>McKayICHwk2CCBLK_A</v>
      </c>
      <c r="B584" t="s">
        <v>147</v>
      </c>
      <c r="C584" t="s">
        <v>41</v>
      </c>
      <c r="D584" t="s">
        <v>97</v>
      </c>
      <c r="E584" t="str">
        <f t="shared" si="28"/>
        <v>A</v>
      </c>
      <c r="F584" t="s">
        <v>191</v>
      </c>
      <c r="G584" t="str">
        <f t="shared" si="29"/>
        <v>ICHwk2.CC.McKay.A</v>
      </c>
      <c r="H584">
        <v>1651</v>
      </c>
      <c r="I584">
        <v>15.6</v>
      </c>
      <c r="J584">
        <v>21.9</v>
      </c>
      <c r="K584" t="str">
        <f>IF(ISERROR(MATCH(B584,LUs!A:A,0)),"n","y")</f>
        <v>n</v>
      </c>
    </row>
    <row r="585" spans="1:11">
      <c r="A585" t="str">
        <f t="shared" si="27"/>
        <v>McKayICHwk2CCBLK_B</v>
      </c>
      <c r="B585" t="s">
        <v>147</v>
      </c>
      <c r="C585" t="s">
        <v>41</v>
      </c>
      <c r="D585" t="s">
        <v>97</v>
      </c>
      <c r="E585" t="str">
        <f t="shared" si="28"/>
        <v>B</v>
      </c>
      <c r="F585" t="s">
        <v>192</v>
      </c>
      <c r="G585" t="str">
        <f t="shared" si="29"/>
        <v>ICHwk2.CC.McKay.B</v>
      </c>
      <c r="H585">
        <v>354</v>
      </c>
      <c r="I585">
        <v>18.399999999999999</v>
      </c>
      <c r="J585">
        <v>21.5</v>
      </c>
      <c r="K585" t="str">
        <f>IF(ISERROR(MATCH(B585,LUs!A:A,0)),"n","y")</f>
        <v>n</v>
      </c>
    </row>
    <row r="586" spans="1:11">
      <c r="A586" t="str">
        <f t="shared" si="27"/>
        <v>McKayICHwk2CCBLK_C</v>
      </c>
      <c r="B586" t="s">
        <v>147</v>
      </c>
      <c r="C586" t="s">
        <v>41</v>
      </c>
      <c r="D586" t="s">
        <v>97</v>
      </c>
      <c r="E586" t="str">
        <f t="shared" si="28"/>
        <v>C</v>
      </c>
      <c r="F586" t="s">
        <v>193</v>
      </c>
      <c r="G586" t="str">
        <f t="shared" si="29"/>
        <v>ICHwk2.CC.McKay.C</v>
      </c>
      <c r="H586">
        <v>273</v>
      </c>
      <c r="I586">
        <v>18.5</v>
      </c>
      <c r="J586">
        <v>20.9</v>
      </c>
      <c r="K586" t="str">
        <f>IF(ISERROR(MATCH(B586,LUs!A:A,0)),"n","y")</f>
        <v>n</v>
      </c>
    </row>
    <row r="587" spans="1:11">
      <c r="A587" t="str">
        <f t="shared" si="27"/>
        <v>McKinleyESSFwc3CCBLK_B</v>
      </c>
      <c r="B587" t="s">
        <v>148</v>
      </c>
      <c r="C587" t="s">
        <v>10</v>
      </c>
      <c r="D587" t="s">
        <v>97</v>
      </c>
      <c r="E587" t="str">
        <f t="shared" si="28"/>
        <v>B</v>
      </c>
      <c r="F587" t="s">
        <v>192</v>
      </c>
      <c r="G587" t="str">
        <f t="shared" si="29"/>
        <v>ESSFwc3.CC.McKinley.B</v>
      </c>
      <c r="H587">
        <v>844</v>
      </c>
      <c r="I587">
        <v>10.7</v>
      </c>
      <c r="J587">
        <v>14.7</v>
      </c>
      <c r="K587" t="str">
        <f>IF(ISERROR(MATCH(B587,LUs!A:A,0)),"n","y")</f>
        <v>n</v>
      </c>
    </row>
    <row r="588" spans="1:11">
      <c r="A588" t="str">
        <f t="shared" si="27"/>
        <v>McKinleyESSFwk1CCBLK_A</v>
      </c>
      <c r="B588" t="s">
        <v>148</v>
      </c>
      <c r="C588" t="s">
        <v>11</v>
      </c>
      <c r="D588" t="s">
        <v>97</v>
      </c>
      <c r="E588" t="str">
        <f t="shared" si="28"/>
        <v>A</v>
      </c>
      <c r="F588" t="s">
        <v>191</v>
      </c>
      <c r="G588" t="str">
        <f t="shared" si="29"/>
        <v>ESSFwk1.CC.McKinley.A</v>
      </c>
      <c r="H588">
        <v>250</v>
      </c>
      <c r="I588">
        <v>15.1</v>
      </c>
      <c r="J588">
        <v>15.1</v>
      </c>
      <c r="K588" t="str">
        <f>IF(ISERROR(MATCH(B588,LUs!A:A,0)),"n","y")</f>
        <v>n</v>
      </c>
    </row>
    <row r="589" spans="1:11">
      <c r="A589" t="str">
        <f t="shared" si="27"/>
        <v>McKinleyESSFwk1CCBLK_B</v>
      </c>
      <c r="B589" t="s">
        <v>148</v>
      </c>
      <c r="C589" t="s">
        <v>11</v>
      </c>
      <c r="D589" t="s">
        <v>97</v>
      </c>
      <c r="E589" t="str">
        <f t="shared" si="28"/>
        <v>B</v>
      </c>
      <c r="F589" t="s">
        <v>192</v>
      </c>
      <c r="G589" t="str">
        <f t="shared" si="29"/>
        <v>ESSFwk1.CC.McKinley.B</v>
      </c>
      <c r="H589">
        <v>1319</v>
      </c>
      <c r="I589">
        <v>15.1</v>
      </c>
      <c r="J589">
        <v>15.6</v>
      </c>
      <c r="K589" t="str">
        <f>IF(ISERROR(MATCH(B589,LUs!A:A,0)),"n","y")</f>
        <v>n</v>
      </c>
    </row>
    <row r="590" spans="1:11">
      <c r="A590" t="str">
        <f t="shared" si="27"/>
        <v>McKinleyESSFwk1CCBLK_C</v>
      </c>
      <c r="B590" t="s">
        <v>148</v>
      </c>
      <c r="C590" t="s">
        <v>11</v>
      </c>
      <c r="D590" t="s">
        <v>97</v>
      </c>
      <c r="E590" t="str">
        <f t="shared" si="28"/>
        <v>C</v>
      </c>
      <c r="F590" t="s">
        <v>193</v>
      </c>
      <c r="G590" t="str">
        <f t="shared" si="29"/>
        <v>ESSFwk1.CC.McKinley.C</v>
      </c>
      <c r="H590">
        <v>218</v>
      </c>
      <c r="I590">
        <v>15</v>
      </c>
      <c r="J590">
        <v>14.5</v>
      </c>
      <c r="K590" t="str">
        <f>IF(ISERROR(MATCH(B590,LUs!A:A,0)),"n","y")</f>
        <v>n</v>
      </c>
    </row>
    <row r="591" spans="1:11">
      <c r="A591" t="str">
        <f t="shared" si="27"/>
        <v>McKinleyICHmk3CCBLK_A</v>
      </c>
      <c r="B591" t="s">
        <v>148</v>
      </c>
      <c r="C591" t="s">
        <v>14</v>
      </c>
      <c r="D591" t="s">
        <v>97</v>
      </c>
      <c r="E591" t="str">
        <f t="shared" si="28"/>
        <v>A</v>
      </c>
      <c r="F591" t="s">
        <v>191</v>
      </c>
      <c r="G591" t="str">
        <f t="shared" si="29"/>
        <v>ICHmk3.CC.McKinley.A</v>
      </c>
      <c r="H591">
        <v>2437</v>
      </c>
      <c r="I591">
        <v>16.600000000000001</v>
      </c>
      <c r="J591">
        <v>22.2</v>
      </c>
      <c r="K591" t="str">
        <f>IF(ISERROR(MATCH(B591,LUs!A:A,0)),"n","y")</f>
        <v>n</v>
      </c>
    </row>
    <row r="592" spans="1:11">
      <c r="A592" t="str">
        <f t="shared" si="27"/>
        <v>McKinleyICHmk3CCBLK_B</v>
      </c>
      <c r="B592" t="s">
        <v>148</v>
      </c>
      <c r="C592" t="s">
        <v>14</v>
      </c>
      <c r="D592" t="s">
        <v>97</v>
      </c>
      <c r="E592" t="str">
        <f t="shared" si="28"/>
        <v>B</v>
      </c>
      <c r="F592" t="s">
        <v>192</v>
      </c>
      <c r="G592" t="str">
        <f t="shared" si="29"/>
        <v>ICHmk3.CC.McKinley.B</v>
      </c>
      <c r="H592">
        <v>2544</v>
      </c>
      <c r="I592">
        <v>16.600000000000001</v>
      </c>
      <c r="J592">
        <v>22</v>
      </c>
      <c r="K592" t="str">
        <f>IF(ISERROR(MATCH(B592,LUs!A:A,0)),"n","y")</f>
        <v>n</v>
      </c>
    </row>
    <row r="593" spans="1:11">
      <c r="A593" t="str">
        <f t="shared" si="27"/>
        <v>McKinleyICHmk3CCBLK_C</v>
      </c>
      <c r="B593" t="s">
        <v>148</v>
      </c>
      <c r="C593" t="s">
        <v>14</v>
      </c>
      <c r="D593" t="s">
        <v>97</v>
      </c>
      <c r="E593" t="str">
        <f t="shared" si="28"/>
        <v>C</v>
      </c>
      <c r="F593" t="s">
        <v>193</v>
      </c>
      <c r="G593" t="str">
        <f t="shared" si="29"/>
        <v>ICHmk3.CC.McKinley.C</v>
      </c>
      <c r="H593">
        <v>2473</v>
      </c>
      <c r="I593">
        <v>16.7</v>
      </c>
      <c r="J593">
        <v>22.2</v>
      </c>
      <c r="K593" t="str">
        <f>IF(ISERROR(MATCH(B593,LUs!A:A,0)),"n","y")</f>
        <v>n</v>
      </c>
    </row>
    <row r="594" spans="1:11">
      <c r="A594" t="str">
        <f t="shared" si="27"/>
        <v>McKinleyICHmk3CCBLK_D</v>
      </c>
      <c r="B594" t="s">
        <v>148</v>
      </c>
      <c r="C594" t="s">
        <v>14</v>
      </c>
      <c r="D594" t="s">
        <v>97</v>
      </c>
      <c r="E594" t="str">
        <f t="shared" si="28"/>
        <v>D</v>
      </c>
      <c r="F594" t="s">
        <v>194</v>
      </c>
      <c r="G594" t="str">
        <f t="shared" si="29"/>
        <v>ICHmk3.CC.McKinley.D</v>
      </c>
      <c r="H594">
        <v>242</v>
      </c>
      <c r="I594">
        <v>19</v>
      </c>
      <c r="J594">
        <v>23</v>
      </c>
      <c r="K594" t="str">
        <f>IF(ISERROR(MATCH(B594,LUs!A:A,0)),"n","y")</f>
        <v>n</v>
      </c>
    </row>
    <row r="595" spans="1:11">
      <c r="A595" t="str">
        <f t="shared" si="27"/>
        <v>McKinleyICHwk2CCBLK_A</v>
      </c>
      <c r="B595" t="s">
        <v>148</v>
      </c>
      <c r="C595" t="s">
        <v>41</v>
      </c>
      <c r="D595" t="s">
        <v>97</v>
      </c>
      <c r="E595" t="str">
        <f t="shared" si="28"/>
        <v>A</v>
      </c>
      <c r="F595" t="s">
        <v>191</v>
      </c>
      <c r="G595" t="str">
        <f t="shared" si="29"/>
        <v>ICHwk2.CC.McKinley.A</v>
      </c>
      <c r="H595">
        <v>694</v>
      </c>
      <c r="I595">
        <v>13.4</v>
      </c>
      <c r="J595">
        <v>22.3</v>
      </c>
      <c r="K595" t="str">
        <f>IF(ISERROR(MATCH(B595,LUs!A:A,0)),"n","y")</f>
        <v>n</v>
      </c>
    </row>
    <row r="596" spans="1:11">
      <c r="A596" t="str">
        <f t="shared" si="27"/>
        <v>McKinleyICHwk2CCBLK_C</v>
      </c>
      <c r="B596" t="s">
        <v>148</v>
      </c>
      <c r="C596" t="s">
        <v>41</v>
      </c>
      <c r="D596" t="s">
        <v>97</v>
      </c>
      <c r="E596" t="str">
        <f t="shared" si="28"/>
        <v>C</v>
      </c>
      <c r="F596" t="s">
        <v>193</v>
      </c>
      <c r="G596" t="str">
        <f t="shared" si="29"/>
        <v>ICHwk2.CC.McKinley.C</v>
      </c>
      <c r="H596">
        <v>1712</v>
      </c>
      <c r="I596">
        <v>16.100000000000001</v>
      </c>
      <c r="J596">
        <v>22.2</v>
      </c>
      <c r="K596" t="str">
        <f>IF(ISERROR(MATCH(B596,LUs!A:A,0)),"n","y")</f>
        <v>n</v>
      </c>
    </row>
    <row r="597" spans="1:11">
      <c r="A597" t="str">
        <f t="shared" si="27"/>
        <v>McKinleySBSdw1CCBLK_A</v>
      </c>
      <c r="B597" t="s">
        <v>148</v>
      </c>
      <c r="C597" t="s">
        <v>28</v>
      </c>
      <c r="D597" t="s">
        <v>97</v>
      </c>
      <c r="E597" t="str">
        <f t="shared" si="28"/>
        <v>A</v>
      </c>
      <c r="F597" t="s">
        <v>191</v>
      </c>
      <c r="G597" t="str">
        <f t="shared" si="29"/>
        <v>SBSdw1.CC.McKinley.A</v>
      </c>
      <c r="H597">
        <v>871</v>
      </c>
      <c r="I597">
        <v>18.7</v>
      </c>
      <c r="J597">
        <v>20.3</v>
      </c>
      <c r="K597" t="str">
        <f>IF(ISERROR(MATCH(B597,LUs!A:A,0)),"n","y")</f>
        <v>n</v>
      </c>
    </row>
    <row r="598" spans="1:11">
      <c r="A598" t="str">
        <f t="shared" si="27"/>
        <v>McKinleySBSdw1CCBLK_B</v>
      </c>
      <c r="B598" t="s">
        <v>148</v>
      </c>
      <c r="C598" t="s">
        <v>28</v>
      </c>
      <c r="D598" t="s">
        <v>97</v>
      </c>
      <c r="E598" t="str">
        <f t="shared" si="28"/>
        <v>B</v>
      </c>
      <c r="F598" t="s">
        <v>192</v>
      </c>
      <c r="G598" t="str">
        <f t="shared" si="29"/>
        <v>SBSdw1.CC.McKinley.B</v>
      </c>
      <c r="H598">
        <v>167</v>
      </c>
      <c r="I598">
        <v>19.5</v>
      </c>
      <c r="J598">
        <v>21.1</v>
      </c>
      <c r="K598" t="str">
        <f>IF(ISERROR(MATCH(B598,LUs!A:A,0)),"n","y")</f>
        <v>n</v>
      </c>
    </row>
    <row r="599" spans="1:11">
      <c r="A599" t="str">
        <f t="shared" si="27"/>
        <v>McKinleySBSdw1SelBLK_A</v>
      </c>
      <c r="B599" t="s">
        <v>148</v>
      </c>
      <c r="C599" t="s">
        <v>28</v>
      </c>
      <c r="D599" t="s">
        <v>98</v>
      </c>
      <c r="E599" t="str">
        <f t="shared" si="28"/>
        <v>A</v>
      </c>
      <c r="F599" t="s">
        <v>191</v>
      </c>
      <c r="G599" t="str">
        <f t="shared" si="29"/>
        <v>SBSdw1.Sel.McKinley.A</v>
      </c>
      <c r="H599">
        <v>102</v>
      </c>
      <c r="I599">
        <v>17.2</v>
      </c>
      <c r="J599">
        <v>19.7</v>
      </c>
      <c r="K599" t="str">
        <f>IF(ISERROR(MATCH(B599,LUs!A:A,0)),"n","y")</f>
        <v>n</v>
      </c>
    </row>
    <row r="600" spans="1:11">
      <c r="A600" t="str">
        <f t="shared" si="27"/>
        <v>McKinleyZRepressedPineCCBLK_C</v>
      </c>
      <c r="B600" t="s">
        <v>148</v>
      </c>
      <c r="C600" t="s">
        <v>90</v>
      </c>
      <c r="D600" t="s">
        <v>97</v>
      </c>
      <c r="E600" t="str">
        <f t="shared" si="28"/>
        <v>C</v>
      </c>
      <c r="F600" t="s">
        <v>193</v>
      </c>
      <c r="G600" t="str">
        <f t="shared" si="29"/>
        <v>ZRepressedPine.CC.McKinley.C</v>
      </c>
      <c r="H600">
        <v>139</v>
      </c>
      <c r="I600">
        <v>4</v>
      </c>
      <c r="J600">
        <v>22.6</v>
      </c>
      <c r="K600" t="str">
        <f>IF(ISERROR(MATCH(B600,LUs!A:A,0)),"n","y")</f>
        <v>n</v>
      </c>
    </row>
    <row r="601" spans="1:11">
      <c r="A601" t="str">
        <f t="shared" si="27"/>
        <v>McKuskyESSFwc3CCBLK_A</v>
      </c>
      <c r="B601" t="s">
        <v>149</v>
      </c>
      <c r="C601" t="s">
        <v>10</v>
      </c>
      <c r="D601" t="s">
        <v>97</v>
      </c>
      <c r="E601" t="str">
        <f t="shared" si="28"/>
        <v>A</v>
      </c>
      <c r="F601" t="s">
        <v>191</v>
      </c>
      <c r="G601" t="str">
        <f t="shared" si="29"/>
        <v>ESSFwc3.CC.McKusky.A</v>
      </c>
      <c r="H601">
        <v>723</v>
      </c>
      <c r="I601">
        <v>12.8</v>
      </c>
      <c r="J601">
        <v>14.2</v>
      </c>
      <c r="K601" t="str">
        <f>IF(ISERROR(MATCH(B601,LUs!A:A,0)),"n","y")</f>
        <v>n</v>
      </c>
    </row>
    <row r="602" spans="1:11">
      <c r="A602" t="str">
        <f t="shared" si="27"/>
        <v>McKuskyESSFwc3CCBLK_B</v>
      </c>
      <c r="B602" t="s">
        <v>149</v>
      </c>
      <c r="C602" t="s">
        <v>10</v>
      </c>
      <c r="D602" t="s">
        <v>97</v>
      </c>
      <c r="E602" t="str">
        <f t="shared" si="28"/>
        <v>B</v>
      </c>
      <c r="F602" t="s">
        <v>192</v>
      </c>
      <c r="G602" t="str">
        <f t="shared" si="29"/>
        <v>ESSFwc3.CC.McKusky.B</v>
      </c>
      <c r="H602">
        <v>170</v>
      </c>
      <c r="I602">
        <v>13.4</v>
      </c>
      <c r="J602">
        <v>12.2</v>
      </c>
      <c r="K602" t="str">
        <f>IF(ISERROR(MATCH(B602,LUs!A:A,0)),"n","y")</f>
        <v>n</v>
      </c>
    </row>
    <row r="603" spans="1:11">
      <c r="A603" t="str">
        <f t="shared" si="27"/>
        <v>McKuskyESSFwc3CCBLK_C</v>
      </c>
      <c r="B603" t="s">
        <v>149</v>
      </c>
      <c r="C603" t="s">
        <v>10</v>
      </c>
      <c r="D603" t="s">
        <v>97</v>
      </c>
      <c r="E603" t="str">
        <f t="shared" si="28"/>
        <v>C</v>
      </c>
      <c r="F603" t="s">
        <v>193</v>
      </c>
      <c r="G603" t="str">
        <f t="shared" si="29"/>
        <v>ESSFwc3.CC.McKusky.C</v>
      </c>
      <c r="H603">
        <v>127</v>
      </c>
      <c r="I603">
        <v>11.7</v>
      </c>
      <c r="J603">
        <v>14</v>
      </c>
      <c r="K603" t="str">
        <f>IF(ISERROR(MATCH(B603,LUs!A:A,0)),"n","y")</f>
        <v>n</v>
      </c>
    </row>
    <row r="604" spans="1:11">
      <c r="A604" t="str">
        <f t="shared" si="27"/>
        <v>McKuskyESSFwk1CCBLK_A</v>
      </c>
      <c r="B604" t="s">
        <v>149</v>
      </c>
      <c r="C604" t="s">
        <v>11</v>
      </c>
      <c r="D604" t="s">
        <v>97</v>
      </c>
      <c r="E604" t="str">
        <f t="shared" si="28"/>
        <v>A</v>
      </c>
      <c r="F604" t="s">
        <v>191</v>
      </c>
      <c r="G604" t="str">
        <f t="shared" si="29"/>
        <v>ESSFwk1.CC.McKusky.A</v>
      </c>
      <c r="H604">
        <v>1045</v>
      </c>
      <c r="I604">
        <v>15.3</v>
      </c>
      <c r="J604">
        <v>14.7</v>
      </c>
      <c r="K604" t="str">
        <f>IF(ISERROR(MATCH(B604,LUs!A:A,0)),"n","y")</f>
        <v>n</v>
      </c>
    </row>
    <row r="605" spans="1:11">
      <c r="A605" t="str">
        <f t="shared" si="27"/>
        <v>McKuskyESSFwk1CCBLK_B</v>
      </c>
      <c r="B605" t="s">
        <v>149</v>
      </c>
      <c r="C605" t="s">
        <v>11</v>
      </c>
      <c r="D605" t="s">
        <v>97</v>
      </c>
      <c r="E605" t="str">
        <f t="shared" si="28"/>
        <v>B</v>
      </c>
      <c r="F605" t="s">
        <v>192</v>
      </c>
      <c r="G605" t="str">
        <f t="shared" si="29"/>
        <v>ESSFwk1.CC.McKusky.B</v>
      </c>
      <c r="H605">
        <v>211</v>
      </c>
      <c r="I605">
        <v>14</v>
      </c>
      <c r="J605">
        <v>14.2</v>
      </c>
      <c r="K605" t="str">
        <f>IF(ISERROR(MATCH(B605,LUs!A:A,0)),"n","y")</f>
        <v>n</v>
      </c>
    </row>
    <row r="606" spans="1:11">
      <c r="A606" t="str">
        <f t="shared" si="27"/>
        <v>McKuskyESSFwk1CCBLK_C</v>
      </c>
      <c r="B606" t="s">
        <v>149</v>
      </c>
      <c r="C606" t="s">
        <v>11</v>
      </c>
      <c r="D606" t="s">
        <v>97</v>
      </c>
      <c r="E606" t="str">
        <f t="shared" si="28"/>
        <v>C</v>
      </c>
      <c r="F606" t="s">
        <v>193</v>
      </c>
      <c r="G606" t="str">
        <f t="shared" si="29"/>
        <v>ESSFwk1.CC.McKusky.C</v>
      </c>
      <c r="H606">
        <v>535</v>
      </c>
      <c r="I606">
        <v>12.9</v>
      </c>
      <c r="J606">
        <v>13.3</v>
      </c>
      <c r="K606" t="str">
        <f>IF(ISERROR(MATCH(B606,LUs!A:A,0)),"n","y")</f>
        <v>n</v>
      </c>
    </row>
    <row r="607" spans="1:11">
      <c r="A607" t="str">
        <f t="shared" si="27"/>
        <v>McKuskyICHwk2CCBLK_A</v>
      </c>
      <c r="B607" t="s">
        <v>149</v>
      </c>
      <c r="C607" t="s">
        <v>41</v>
      </c>
      <c r="D607" t="s">
        <v>97</v>
      </c>
      <c r="E607" t="str">
        <f t="shared" si="28"/>
        <v>A</v>
      </c>
      <c r="F607" t="s">
        <v>191</v>
      </c>
      <c r="G607" t="str">
        <f t="shared" si="29"/>
        <v>ICHwk2.CC.McKusky.A</v>
      </c>
      <c r="H607">
        <v>1659</v>
      </c>
      <c r="I607">
        <v>15.9</v>
      </c>
      <c r="J607">
        <v>20</v>
      </c>
      <c r="K607" t="str">
        <f>IF(ISERROR(MATCH(B607,LUs!A:A,0)),"n","y")</f>
        <v>n</v>
      </c>
    </row>
    <row r="608" spans="1:11">
      <c r="A608" t="str">
        <f t="shared" si="27"/>
        <v>McKuskyICHwk2CCBLK_B</v>
      </c>
      <c r="B608" t="s">
        <v>149</v>
      </c>
      <c r="C608" t="s">
        <v>41</v>
      </c>
      <c r="D608" t="s">
        <v>97</v>
      </c>
      <c r="E608" t="str">
        <f t="shared" si="28"/>
        <v>B</v>
      </c>
      <c r="F608" t="s">
        <v>192</v>
      </c>
      <c r="G608" t="str">
        <f t="shared" si="29"/>
        <v>ICHwk2.CC.McKusky.B</v>
      </c>
      <c r="H608">
        <v>1538</v>
      </c>
      <c r="I608">
        <v>18.8</v>
      </c>
      <c r="J608">
        <v>19.399999999999999</v>
      </c>
      <c r="K608" t="str">
        <f>IF(ISERROR(MATCH(B608,LUs!A:A,0)),"n","y")</f>
        <v>n</v>
      </c>
    </row>
    <row r="609" spans="1:11">
      <c r="A609" t="str">
        <f t="shared" si="27"/>
        <v>McKuskyICHwk2CCBLK_C</v>
      </c>
      <c r="B609" t="s">
        <v>149</v>
      </c>
      <c r="C609" t="s">
        <v>41</v>
      </c>
      <c r="D609" t="s">
        <v>97</v>
      </c>
      <c r="E609" t="str">
        <f t="shared" si="28"/>
        <v>C</v>
      </c>
      <c r="F609" t="s">
        <v>193</v>
      </c>
      <c r="G609" t="str">
        <f t="shared" si="29"/>
        <v>ICHwk2.CC.McKusky.C</v>
      </c>
      <c r="H609">
        <v>1018</v>
      </c>
      <c r="I609">
        <v>13.6</v>
      </c>
      <c r="J609">
        <v>16.600000000000001</v>
      </c>
      <c r="K609" t="str">
        <f>IF(ISERROR(MATCH(B609,LUs!A:A,0)),"n","y")</f>
        <v>n</v>
      </c>
    </row>
    <row r="610" spans="1:11">
      <c r="A610" t="str">
        <f t="shared" si="27"/>
        <v>McLinchyMSxvCCBLK_B</v>
      </c>
      <c r="B610" t="s">
        <v>150</v>
      </c>
      <c r="C610" t="s">
        <v>23</v>
      </c>
      <c r="D610" t="s">
        <v>97</v>
      </c>
      <c r="E610" t="str">
        <f t="shared" si="28"/>
        <v>B</v>
      </c>
      <c r="F610" t="s">
        <v>192</v>
      </c>
      <c r="G610" t="str">
        <f t="shared" si="29"/>
        <v>MSxv.CC.McLinchy.B</v>
      </c>
      <c r="H610">
        <v>356</v>
      </c>
      <c r="I610">
        <v>10.199999999999999</v>
      </c>
      <c r="J610">
        <v>17.100000000000001</v>
      </c>
      <c r="K610" t="str">
        <f>IF(ISERROR(MATCH(B610,LUs!A:A,0)),"n","y")</f>
        <v>n</v>
      </c>
    </row>
    <row r="611" spans="1:11">
      <c r="A611" t="str">
        <f t="shared" si="27"/>
        <v>McLinchyMSxvCCBLK_C</v>
      </c>
      <c r="B611" t="s">
        <v>150</v>
      </c>
      <c r="C611" t="s">
        <v>23</v>
      </c>
      <c r="D611" t="s">
        <v>97</v>
      </c>
      <c r="E611" t="str">
        <f t="shared" si="28"/>
        <v>C</v>
      </c>
      <c r="F611" t="s">
        <v>193</v>
      </c>
      <c r="G611" t="str">
        <f t="shared" si="29"/>
        <v>MSxv.CC.McLinchy.C</v>
      </c>
      <c r="H611">
        <v>321</v>
      </c>
      <c r="I611">
        <v>8.8000000000000007</v>
      </c>
      <c r="J611">
        <v>17.399999999999999</v>
      </c>
      <c r="K611" t="str">
        <f>IF(ISERROR(MATCH(B611,LUs!A:A,0)),"n","y")</f>
        <v>n</v>
      </c>
    </row>
    <row r="612" spans="1:11">
      <c r="A612" t="str">
        <f t="shared" si="27"/>
        <v>McLinchySBPSxcCCBLK_A</v>
      </c>
      <c r="B612" t="s">
        <v>150</v>
      </c>
      <c r="C612" t="s">
        <v>27</v>
      </c>
      <c r="D612" t="s">
        <v>97</v>
      </c>
      <c r="E612" t="str">
        <f t="shared" si="28"/>
        <v>A</v>
      </c>
      <c r="F612" t="s">
        <v>191</v>
      </c>
      <c r="G612" t="str">
        <f t="shared" si="29"/>
        <v>SBPSxc.CC.McLinchy.A</v>
      </c>
      <c r="H612">
        <v>4979</v>
      </c>
      <c r="I612">
        <v>8.1</v>
      </c>
      <c r="J612">
        <v>13.8</v>
      </c>
      <c r="K612" t="str">
        <f>IF(ISERROR(MATCH(B612,LUs!A:A,0)),"n","y")</f>
        <v>n</v>
      </c>
    </row>
    <row r="613" spans="1:11">
      <c r="A613" t="str">
        <f t="shared" si="27"/>
        <v>McLinchySBPSxcCCBLK_B</v>
      </c>
      <c r="B613" t="s">
        <v>150</v>
      </c>
      <c r="C613" t="s">
        <v>27</v>
      </c>
      <c r="D613" t="s">
        <v>97</v>
      </c>
      <c r="E613" t="str">
        <f t="shared" si="28"/>
        <v>B</v>
      </c>
      <c r="F613" t="s">
        <v>192</v>
      </c>
      <c r="G613" t="str">
        <f t="shared" si="29"/>
        <v>SBPSxc.CC.McLinchy.B</v>
      </c>
      <c r="H613">
        <v>1817</v>
      </c>
      <c r="I613">
        <v>7.8</v>
      </c>
      <c r="J613">
        <v>14.2</v>
      </c>
      <c r="K613" t="str">
        <f>IF(ISERROR(MATCH(B613,LUs!A:A,0)),"n","y")</f>
        <v>n</v>
      </c>
    </row>
    <row r="614" spans="1:11">
      <c r="A614" t="str">
        <f t="shared" si="27"/>
        <v>McLinchySBPSxcCCBLK_C</v>
      </c>
      <c r="B614" t="s">
        <v>150</v>
      </c>
      <c r="C614" t="s">
        <v>27</v>
      </c>
      <c r="D614" t="s">
        <v>97</v>
      </c>
      <c r="E614" t="str">
        <f t="shared" si="28"/>
        <v>C</v>
      </c>
      <c r="F614" t="s">
        <v>193</v>
      </c>
      <c r="G614" t="str">
        <f t="shared" si="29"/>
        <v>SBPSxc.CC.McLinchy.C</v>
      </c>
      <c r="H614">
        <v>875</v>
      </c>
      <c r="I614">
        <v>8</v>
      </c>
      <c r="J614">
        <v>13.6</v>
      </c>
      <c r="K614" t="str">
        <f>IF(ISERROR(MATCH(B614,LUs!A:A,0)),"n","y")</f>
        <v>n</v>
      </c>
    </row>
    <row r="615" spans="1:11">
      <c r="A615" t="str">
        <f t="shared" si="27"/>
        <v>McLinchyZRepressedPineCCBLK_A</v>
      </c>
      <c r="B615" t="s">
        <v>150</v>
      </c>
      <c r="C615" t="s">
        <v>90</v>
      </c>
      <c r="D615" t="s">
        <v>97</v>
      </c>
      <c r="E615" t="str">
        <f t="shared" si="28"/>
        <v>A</v>
      </c>
      <c r="F615" t="s">
        <v>191</v>
      </c>
      <c r="G615" t="str">
        <f t="shared" si="29"/>
        <v>ZRepressedPine.CC.McLinchy.A</v>
      </c>
      <c r="H615">
        <v>1159</v>
      </c>
      <c r="I615">
        <v>6</v>
      </c>
      <c r="J615">
        <v>13.8</v>
      </c>
      <c r="K615" t="str">
        <f>IF(ISERROR(MATCH(B615,LUs!A:A,0)),"n","y")</f>
        <v>n</v>
      </c>
    </row>
    <row r="616" spans="1:11">
      <c r="A616" t="str">
        <f t="shared" si="27"/>
        <v>McLinchyZRepressedPineCCBLK_B</v>
      </c>
      <c r="B616" t="s">
        <v>150</v>
      </c>
      <c r="C616" t="s">
        <v>90</v>
      </c>
      <c r="D616" t="s">
        <v>97</v>
      </c>
      <c r="E616" t="str">
        <f t="shared" si="28"/>
        <v>B</v>
      </c>
      <c r="F616" t="s">
        <v>192</v>
      </c>
      <c r="G616" t="str">
        <f t="shared" si="29"/>
        <v>ZRepressedPine.CC.McLinchy.B</v>
      </c>
      <c r="H616">
        <v>980</v>
      </c>
      <c r="I616">
        <v>6</v>
      </c>
      <c r="J616">
        <v>15</v>
      </c>
      <c r="K616" t="str">
        <f>IF(ISERROR(MATCH(B616,LUs!A:A,0)),"n","y")</f>
        <v>n</v>
      </c>
    </row>
    <row r="617" spans="1:11">
      <c r="A617" t="str">
        <f t="shared" si="27"/>
        <v>McLinchyZRepressedPineCCBLK_C</v>
      </c>
      <c r="B617" t="s">
        <v>150</v>
      </c>
      <c r="C617" t="s">
        <v>90</v>
      </c>
      <c r="D617" t="s">
        <v>97</v>
      </c>
      <c r="E617" t="str">
        <f t="shared" si="28"/>
        <v>C</v>
      </c>
      <c r="F617" t="s">
        <v>193</v>
      </c>
      <c r="G617" t="str">
        <f t="shared" si="29"/>
        <v>ZRepressedPine.CC.McLinchy.C</v>
      </c>
      <c r="H617">
        <v>792</v>
      </c>
      <c r="I617">
        <v>6</v>
      </c>
      <c r="J617">
        <v>14.5</v>
      </c>
      <c r="K617" t="str">
        <f>IF(ISERROR(MATCH(B617,LUs!A:A,0)),"n","y")</f>
        <v>n</v>
      </c>
    </row>
    <row r="618" spans="1:11">
      <c r="A618" t="str">
        <f t="shared" si="27"/>
        <v>McLinchyZRepressedPineCCBLK_D</v>
      </c>
      <c r="B618" t="s">
        <v>150</v>
      </c>
      <c r="C618" t="s">
        <v>90</v>
      </c>
      <c r="D618" t="s">
        <v>97</v>
      </c>
      <c r="E618" t="str">
        <f t="shared" si="28"/>
        <v>D</v>
      </c>
      <c r="F618" t="s">
        <v>194</v>
      </c>
      <c r="G618" t="str">
        <f t="shared" si="29"/>
        <v>ZRepressedPine.CC.McLinchy.D</v>
      </c>
      <c r="H618">
        <v>306</v>
      </c>
      <c r="I618">
        <v>5.8</v>
      </c>
      <c r="J618">
        <v>8.1</v>
      </c>
      <c r="K618" t="str">
        <f>IF(ISERROR(MATCH(B618,LUs!A:A,0)),"n","y")</f>
        <v>n</v>
      </c>
    </row>
    <row r="619" spans="1:11">
      <c r="A619" t="str">
        <f t="shared" si="27"/>
        <v>McLinchyZRepressedPineCCBLK_E</v>
      </c>
      <c r="B619" t="s">
        <v>150</v>
      </c>
      <c r="C619" t="s">
        <v>90</v>
      </c>
      <c r="D619" t="s">
        <v>97</v>
      </c>
      <c r="E619" t="str">
        <f t="shared" si="28"/>
        <v>E</v>
      </c>
      <c r="F619" t="s">
        <v>195</v>
      </c>
      <c r="G619" t="str">
        <f t="shared" si="29"/>
        <v>ZRepressedPine.CC.McLinchy.E</v>
      </c>
      <c r="H619">
        <v>146</v>
      </c>
      <c r="I619">
        <v>5.3</v>
      </c>
      <c r="J619">
        <v>8.4</v>
      </c>
      <c r="K619" t="str">
        <f>IF(ISERROR(MATCH(B619,LUs!A:A,0)),"n","y")</f>
        <v>n</v>
      </c>
    </row>
    <row r="620" spans="1:11">
      <c r="A620" t="str">
        <f t="shared" si="27"/>
        <v>MeldrumIDFdk3CCBLK_C</v>
      </c>
      <c r="B620" t="s">
        <v>151</v>
      </c>
      <c r="C620" t="s">
        <v>16</v>
      </c>
      <c r="D620" t="s">
        <v>97</v>
      </c>
      <c r="E620" t="str">
        <f t="shared" si="28"/>
        <v>C</v>
      </c>
      <c r="F620" t="s">
        <v>193</v>
      </c>
      <c r="G620" t="str">
        <f t="shared" si="29"/>
        <v>IDFdk3.CC.Meldrum.C</v>
      </c>
      <c r="H620">
        <v>630</v>
      </c>
      <c r="I620">
        <v>13.2</v>
      </c>
      <c r="J620">
        <v>18.100000000000001</v>
      </c>
      <c r="K620" t="str">
        <f>IF(ISERROR(MATCH(B620,LUs!A:A,0)),"n","y")</f>
        <v>n</v>
      </c>
    </row>
    <row r="621" spans="1:11">
      <c r="A621" t="str">
        <f t="shared" si="27"/>
        <v>MeldrumIDFdk3SelBLK_B</v>
      </c>
      <c r="B621" t="s">
        <v>151</v>
      </c>
      <c r="C621" t="s">
        <v>16</v>
      </c>
      <c r="D621" t="s">
        <v>98</v>
      </c>
      <c r="E621" t="str">
        <f t="shared" si="28"/>
        <v>B</v>
      </c>
      <c r="F621" t="s">
        <v>192</v>
      </c>
      <c r="G621" t="str">
        <f t="shared" si="29"/>
        <v>IDFdk3.Sel.Meldrum.B</v>
      </c>
      <c r="H621">
        <v>215</v>
      </c>
      <c r="I621">
        <v>12.5</v>
      </c>
      <c r="J621">
        <v>17.8</v>
      </c>
      <c r="K621" t="str">
        <f>IF(ISERROR(MATCH(B621,LUs!A:A,0)),"n","y")</f>
        <v>n</v>
      </c>
    </row>
    <row r="622" spans="1:11">
      <c r="A622" t="str">
        <f t="shared" si="27"/>
        <v>MeldrumIDFdk3SelBLK_C</v>
      </c>
      <c r="B622" t="s">
        <v>151</v>
      </c>
      <c r="C622" t="s">
        <v>16</v>
      </c>
      <c r="D622" t="s">
        <v>98</v>
      </c>
      <c r="E622" t="str">
        <f t="shared" si="28"/>
        <v>C</v>
      </c>
      <c r="F622" t="s">
        <v>193</v>
      </c>
      <c r="G622" t="str">
        <f t="shared" si="29"/>
        <v>IDFdk3.Sel.Meldrum.C</v>
      </c>
      <c r="H622">
        <v>1168</v>
      </c>
      <c r="I622">
        <v>13</v>
      </c>
      <c r="J622">
        <v>17.899999999999999</v>
      </c>
      <c r="K622" t="str">
        <f>IF(ISERROR(MATCH(B622,LUs!A:A,0)),"n","y")</f>
        <v>n</v>
      </c>
    </row>
    <row r="623" spans="1:11">
      <c r="A623" t="str">
        <f t="shared" si="27"/>
        <v>MeldrumIDFxmSelBLK_B</v>
      </c>
      <c r="B623" t="s">
        <v>151</v>
      </c>
      <c r="C623" t="s">
        <v>19</v>
      </c>
      <c r="D623" t="s">
        <v>98</v>
      </c>
      <c r="E623" t="str">
        <f t="shared" si="28"/>
        <v>B</v>
      </c>
      <c r="F623" t="s">
        <v>192</v>
      </c>
      <c r="G623" t="str">
        <f t="shared" si="29"/>
        <v>IDFxm.Sel.Meldrum.B</v>
      </c>
      <c r="H623">
        <v>594</v>
      </c>
      <c r="I623">
        <v>13.3</v>
      </c>
      <c r="J623">
        <v>14.8</v>
      </c>
      <c r="K623" t="str">
        <f>IF(ISERROR(MATCH(B623,LUs!A:A,0)),"n","y")</f>
        <v>n</v>
      </c>
    </row>
    <row r="624" spans="1:11">
      <c r="A624" t="str">
        <f t="shared" si="27"/>
        <v>MeldrumIDFxmSelBLK_C</v>
      </c>
      <c r="B624" t="s">
        <v>151</v>
      </c>
      <c r="C624" t="s">
        <v>19</v>
      </c>
      <c r="D624" t="s">
        <v>98</v>
      </c>
      <c r="E624" t="str">
        <f t="shared" si="28"/>
        <v>C</v>
      </c>
      <c r="F624" t="s">
        <v>193</v>
      </c>
      <c r="G624" t="str">
        <f t="shared" si="29"/>
        <v>IDFxm.Sel.Meldrum.C</v>
      </c>
      <c r="H624">
        <v>1704</v>
      </c>
      <c r="I624">
        <v>13.6</v>
      </c>
      <c r="J624">
        <v>14.9</v>
      </c>
      <c r="K624" t="str">
        <f>IF(ISERROR(MATCH(B624,LUs!A:A,0)),"n","y")</f>
        <v>n</v>
      </c>
    </row>
    <row r="625" spans="1:11">
      <c r="A625" t="str">
        <f t="shared" si="27"/>
        <v>MiddleLakeIDFdwCCBLK_B</v>
      </c>
      <c r="B625" t="s">
        <v>152</v>
      </c>
      <c r="C625" t="s">
        <v>18</v>
      </c>
      <c r="D625" t="s">
        <v>97</v>
      </c>
      <c r="E625" t="str">
        <f t="shared" si="28"/>
        <v>B</v>
      </c>
      <c r="F625" t="s">
        <v>192</v>
      </c>
      <c r="G625" t="str">
        <f t="shared" si="29"/>
        <v>IDFdw.CC.MiddleLake.B</v>
      </c>
      <c r="H625">
        <v>1374</v>
      </c>
      <c r="I625">
        <v>10.9</v>
      </c>
      <c r="J625">
        <v>13.7</v>
      </c>
      <c r="K625" t="str">
        <f>IF(ISERROR(MATCH(B625,LUs!A:A,0)),"n","y")</f>
        <v>n</v>
      </c>
    </row>
    <row r="626" spans="1:11">
      <c r="A626" t="str">
        <f t="shared" si="27"/>
        <v>MiddleLakeIDFdwSelBLK_B</v>
      </c>
      <c r="B626" t="s">
        <v>152</v>
      </c>
      <c r="C626" t="s">
        <v>18</v>
      </c>
      <c r="D626" t="s">
        <v>98</v>
      </c>
      <c r="E626" t="str">
        <f t="shared" si="28"/>
        <v>B</v>
      </c>
      <c r="F626" t="s">
        <v>192</v>
      </c>
      <c r="G626" t="str">
        <f t="shared" si="29"/>
        <v>IDFdw.Sel.MiddleLake.B</v>
      </c>
      <c r="H626">
        <v>738</v>
      </c>
      <c r="I626">
        <v>12.7</v>
      </c>
      <c r="J626">
        <v>13.6</v>
      </c>
      <c r="K626" t="str">
        <f>IF(ISERROR(MATCH(B626,LUs!A:A,0)),"n","y")</f>
        <v>n</v>
      </c>
    </row>
    <row r="627" spans="1:11">
      <c r="A627" t="str">
        <f t="shared" si="27"/>
        <v>MiddleLakeMSdc2CCBLK_A</v>
      </c>
      <c r="B627" t="s">
        <v>152</v>
      </c>
      <c r="C627" t="s">
        <v>20</v>
      </c>
      <c r="D627" t="s">
        <v>97</v>
      </c>
      <c r="E627" t="str">
        <f t="shared" si="28"/>
        <v>A</v>
      </c>
      <c r="F627" t="s">
        <v>191</v>
      </c>
      <c r="G627" t="str">
        <f t="shared" si="29"/>
        <v>MSdc2.CC.MiddleLake.A</v>
      </c>
      <c r="H627">
        <v>212</v>
      </c>
      <c r="I627">
        <v>11.8</v>
      </c>
      <c r="J627">
        <v>15.4</v>
      </c>
      <c r="K627" t="str">
        <f>IF(ISERROR(MATCH(B627,LUs!A:A,0)),"n","y")</f>
        <v>n</v>
      </c>
    </row>
    <row r="628" spans="1:11">
      <c r="A628" t="str">
        <f t="shared" si="27"/>
        <v>MiddleLakeMSdc2CCBLK_B</v>
      </c>
      <c r="B628" t="s">
        <v>152</v>
      </c>
      <c r="C628" t="s">
        <v>20</v>
      </c>
      <c r="D628" t="s">
        <v>97</v>
      </c>
      <c r="E628" t="str">
        <f t="shared" si="28"/>
        <v>B</v>
      </c>
      <c r="F628" t="s">
        <v>192</v>
      </c>
      <c r="G628" t="str">
        <f t="shared" si="29"/>
        <v>MSdc2.CC.MiddleLake.B</v>
      </c>
      <c r="H628">
        <v>381</v>
      </c>
      <c r="I628">
        <v>12.6</v>
      </c>
      <c r="J628">
        <v>16.2</v>
      </c>
      <c r="K628" t="str">
        <f>IF(ISERROR(MATCH(B628,LUs!A:A,0)),"n","y")</f>
        <v>n</v>
      </c>
    </row>
    <row r="629" spans="1:11">
      <c r="A629" t="str">
        <f t="shared" si="27"/>
        <v>MiddleLakeZRepressedPineCCBLK_B</v>
      </c>
      <c r="B629" t="s">
        <v>152</v>
      </c>
      <c r="C629" t="s">
        <v>90</v>
      </c>
      <c r="D629" t="s">
        <v>97</v>
      </c>
      <c r="E629" t="str">
        <f t="shared" si="28"/>
        <v>B</v>
      </c>
      <c r="F629" t="s">
        <v>192</v>
      </c>
      <c r="G629" t="str">
        <f t="shared" si="29"/>
        <v>ZRepressedPine.CC.MiddleLake.B</v>
      </c>
      <c r="H629">
        <v>450</v>
      </c>
      <c r="I629">
        <v>6</v>
      </c>
      <c r="J629">
        <v>11.8</v>
      </c>
      <c r="K629" t="str">
        <f>IF(ISERROR(MATCH(B629,LUs!A:A,0)),"n","y")</f>
        <v>n</v>
      </c>
    </row>
    <row r="630" spans="1:11">
      <c r="A630" t="str">
        <f t="shared" si="27"/>
        <v>MiddleLakeZRepressedPineCCBLK_C</v>
      </c>
      <c r="B630" t="s">
        <v>152</v>
      </c>
      <c r="C630" t="s">
        <v>90</v>
      </c>
      <c r="D630" t="s">
        <v>97</v>
      </c>
      <c r="E630" t="str">
        <f t="shared" si="28"/>
        <v>C</v>
      </c>
      <c r="F630" t="s">
        <v>193</v>
      </c>
      <c r="G630" t="str">
        <f t="shared" si="29"/>
        <v>ZRepressedPine.CC.MiddleLake.C</v>
      </c>
      <c r="H630">
        <v>236</v>
      </c>
      <c r="I630">
        <v>5</v>
      </c>
      <c r="J630">
        <v>11.1</v>
      </c>
      <c r="K630" t="str">
        <f>IF(ISERROR(MATCH(B630,LUs!A:A,0)),"n","y")</f>
        <v>n</v>
      </c>
    </row>
    <row r="631" spans="1:11">
      <c r="A631" t="str">
        <f t="shared" si="27"/>
        <v>MitchellLakeESSFwk1CCBLK_A</v>
      </c>
      <c r="B631" t="s">
        <v>154</v>
      </c>
      <c r="C631" t="s">
        <v>11</v>
      </c>
      <c r="D631" t="s">
        <v>97</v>
      </c>
      <c r="E631" t="str">
        <f t="shared" si="28"/>
        <v>A</v>
      </c>
      <c r="F631" t="s">
        <v>191</v>
      </c>
      <c r="G631" t="str">
        <f t="shared" si="29"/>
        <v>ESSFwk1.CC.MitchellLake.A</v>
      </c>
      <c r="H631">
        <v>426</v>
      </c>
      <c r="I631">
        <v>13.7</v>
      </c>
      <c r="J631">
        <v>12.9</v>
      </c>
      <c r="K631" t="str">
        <f>IF(ISERROR(MATCH(B631,LUs!A:A,0)),"n","y")</f>
        <v>n</v>
      </c>
    </row>
    <row r="632" spans="1:11">
      <c r="A632" t="str">
        <f t="shared" si="27"/>
        <v>MitchellLakeICHwk2CCBLK_A</v>
      </c>
      <c r="B632" t="s">
        <v>154</v>
      </c>
      <c r="C632" t="s">
        <v>41</v>
      </c>
      <c r="D632" t="s">
        <v>97</v>
      </c>
      <c r="E632" t="str">
        <f t="shared" si="28"/>
        <v>A</v>
      </c>
      <c r="F632" t="s">
        <v>191</v>
      </c>
      <c r="G632" t="str">
        <f t="shared" si="29"/>
        <v>ICHwk2.CC.MitchellLake.A</v>
      </c>
      <c r="H632">
        <v>1036</v>
      </c>
      <c r="I632">
        <v>15.4</v>
      </c>
      <c r="J632">
        <v>18.399999999999999</v>
      </c>
      <c r="K632" t="str">
        <f>IF(ISERROR(MATCH(B632,LUs!A:A,0)),"n","y")</f>
        <v>n</v>
      </c>
    </row>
    <row r="633" spans="1:11">
      <c r="A633" t="str">
        <f t="shared" si="27"/>
        <v>MitchellLakeICHwk4CCBLK_A</v>
      </c>
      <c r="B633" t="s">
        <v>154</v>
      </c>
      <c r="C633" t="s">
        <v>15</v>
      </c>
      <c r="D633" t="s">
        <v>97</v>
      </c>
      <c r="E633" t="str">
        <f t="shared" si="28"/>
        <v>A</v>
      </c>
      <c r="F633" t="s">
        <v>191</v>
      </c>
      <c r="G633" t="str">
        <f t="shared" si="29"/>
        <v>ICHwk4.CC.MitchellLake.A</v>
      </c>
      <c r="H633">
        <v>130</v>
      </c>
      <c r="I633">
        <v>15.7</v>
      </c>
      <c r="J633">
        <v>20.9</v>
      </c>
      <c r="K633" t="str">
        <f>IF(ISERROR(MATCH(B633,LUs!A:A,0)),"n","y")</f>
        <v>n</v>
      </c>
    </row>
    <row r="634" spans="1:11">
      <c r="A634" t="str">
        <f t="shared" si="27"/>
        <v>MoffatESSFwc3CCBLK_A</v>
      </c>
      <c r="B634" t="s">
        <v>155</v>
      </c>
      <c r="C634" t="s">
        <v>10</v>
      </c>
      <c r="D634" t="s">
        <v>97</v>
      </c>
      <c r="E634" t="str">
        <f t="shared" si="28"/>
        <v>A</v>
      </c>
      <c r="F634" t="s">
        <v>191</v>
      </c>
      <c r="G634" t="str">
        <f t="shared" si="29"/>
        <v>ESSFwc3.CC.Moffat.A</v>
      </c>
      <c r="H634">
        <v>2173</v>
      </c>
      <c r="I634">
        <v>13.3</v>
      </c>
      <c r="J634">
        <v>14.1</v>
      </c>
      <c r="K634" t="str">
        <f>IF(ISERROR(MATCH(B634,LUs!A:A,0)),"n","y")</f>
        <v>n</v>
      </c>
    </row>
    <row r="635" spans="1:11">
      <c r="A635" t="str">
        <f t="shared" si="27"/>
        <v>MoffatESSFwk1CCBLK_A</v>
      </c>
      <c r="B635" t="s">
        <v>155</v>
      </c>
      <c r="C635" t="s">
        <v>11</v>
      </c>
      <c r="D635" t="s">
        <v>97</v>
      </c>
      <c r="E635" t="str">
        <f t="shared" si="28"/>
        <v>A</v>
      </c>
      <c r="F635" t="s">
        <v>191</v>
      </c>
      <c r="G635" t="str">
        <f t="shared" si="29"/>
        <v>ESSFwk1.CC.Moffat.A</v>
      </c>
      <c r="H635">
        <v>2590</v>
      </c>
      <c r="I635">
        <v>17.100000000000001</v>
      </c>
      <c r="J635">
        <v>16</v>
      </c>
      <c r="K635" t="str">
        <f>IF(ISERROR(MATCH(B635,LUs!A:A,0)),"n","y")</f>
        <v>n</v>
      </c>
    </row>
    <row r="636" spans="1:11">
      <c r="A636" t="str">
        <f t="shared" si="27"/>
        <v>MoffatESSFwk1CCBLK_B</v>
      </c>
      <c r="B636" t="s">
        <v>155</v>
      </c>
      <c r="C636" t="s">
        <v>11</v>
      </c>
      <c r="D636" t="s">
        <v>97</v>
      </c>
      <c r="E636" t="str">
        <f t="shared" si="28"/>
        <v>B</v>
      </c>
      <c r="F636" t="s">
        <v>192</v>
      </c>
      <c r="G636" t="str">
        <f t="shared" si="29"/>
        <v>ESSFwk1.CC.Moffat.B</v>
      </c>
      <c r="H636">
        <v>883</v>
      </c>
      <c r="I636">
        <v>18.5</v>
      </c>
      <c r="J636">
        <v>15.8</v>
      </c>
      <c r="K636" t="str">
        <f>IF(ISERROR(MATCH(B636,LUs!A:A,0)),"n","y")</f>
        <v>n</v>
      </c>
    </row>
    <row r="637" spans="1:11">
      <c r="A637" t="str">
        <f t="shared" si="27"/>
        <v>MoffatSBPSmkCCBLK_B</v>
      </c>
      <c r="B637" t="s">
        <v>155</v>
      </c>
      <c r="C637" t="s">
        <v>26</v>
      </c>
      <c r="D637" t="s">
        <v>97</v>
      </c>
      <c r="E637" t="str">
        <f t="shared" si="28"/>
        <v>B</v>
      </c>
      <c r="F637" t="s">
        <v>192</v>
      </c>
      <c r="G637" t="str">
        <f t="shared" si="29"/>
        <v>SBPSmk.CC.Moffat.B</v>
      </c>
      <c r="H637">
        <v>398</v>
      </c>
      <c r="I637">
        <v>17.7</v>
      </c>
      <c r="J637">
        <v>18.899999999999999</v>
      </c>
      <c r="K637" t="str">
        <f>IF(ISERROR(MATCH(B637,LUs!A:A,0)),"n","y")</f>
        <v>n</v>
      </c>
    </row>
    <row r="638" spans="1:11">
      <c r="A638" t="str">
        <f t="shared" si="27"/>
        <v>MoffatSBPSmkCCBLK_C</v>
      </c>
      <c r="B638" t="s">
        <v>155</v>
      </c>
      <c r="C638" t="s">
        <v>26</v>
      </c>
      <c r="D638" t="s">
        <v>97</v>
      </c>
      <c r="E638" t="str">
        <f t="shared" si="28"/>
        <v>C</v>
      </c>
      <c r="F638" t="s">
        <v>193</v>
      </c>
      <c r="G638" t="str">
        <f t="shared" si="29"/>
        <v>SBPSmk.CC.Moffat.C</v>
      </c>
      <c r="H638">
        <v>2437</v>
      </c>
      <c r="I638">
        <v>17.7</v>
      </c>
      <c r="J638">
        <v>18.399999999999999</v>
      </c>
      <c r="K638" t="str">
        <f>IF(ISERROR(MATCH(B638,LUs!A:A,0)),"n","y")</f>
        <v>n</v>
      </c>
    </row>
    <row r="639" spans="1:11">
      <c r="A639" t="str">
        <f t="shared" si="27"/>
        <v>MoffatSBPSmkCCBLK_D</v>
      </c>
      <c r="B639" t="s">
        <v>155</v>
      </c>
      <c r="C639" t="s">
        <v>26</v>
      </c>
      <c r="D639" t="s">
        <v>97</v>
      </c>
      <c r="E639" t="str">
        <f t="shared" si="28"/>
        <v>D</v>
      </c>
      <c r="F639" t="s">
        <v>194</v>
      </c>
      <c r="G639" t="str">
        <f t="shared" si="29"/>
        <v>SBPSmk.CC.Moffat.D</v>
      </c>
      <c r="H639">
        <v>1915</v>
      </c>
      <c r="I639">
        <v>17.399999999999999</v>
      </c>
      <c r="J639">
        <v>18.399999999999999</v>
      </c>
      <c r="K639" t="str">
        <f>IF(ISERROR(MATCH(B639,LUs!A:A,0)),"n","y")</f>
        <v>n</v>
      </c>
    </row>
    <row r="640" spans="1:11">
      <c r="A640" t="str">
        <f t="shared" si="27"/>
        <v>MoffatSBPSmkCCBLK_F</v>
      </c>
      <c r="B640" t="s">
        <v>155</v>
      </c>
      <c r="C640" t="s">
        <v>26</v>
      </c>
      <c r="D640" t="s">
        <v>97</v>
      </c>
      <c r="E640" t="str">
        <f t="shared" si="28"/>
        <v>F</v>
      </c>
      <c r="F640" t="s">
        <v>196</v>
      </c>
      <c r="G640" t="str">
        <f t="shared" si="29"/>
        <v>SBPSmk.CC.Moffat.F</v>
      </c>
      <c r="H640">
        <v>3146</v>
      </c>
      <c r="I640">
        <v>16.8</v>
      </c>
      <c r="J640">
        <v>18</v>
      </c>
      <c r="K640" t="str">
        <f>IF(ISERROR(MATCH(B640,LUs!A:A,0)),"n","y")</f>
        <v>n</v>
      </c>
    </row>
    <row r="641" spans="1:11">
      <c r="A641" t="str">
        <f t="shared" si="27"/>
        <v>MoffatSBPSmkCCBLK_G</v>
      </c>
      <c r="B641" t="s">
        <v>155</v>
      </c>
      <c r="C641" t="s">
        <v>26</v>
      </c>
      <c r="D641" t="s">
        <v>97</v>
      </c>
      <c r="E641" t="str">
        <f t="shared" si="28"/>
        <v>G</v>
      </c>
      <c r="F641" t="s">
        <v>197</v>
      </c>
      <c r="G641" t="str">
        <f t="shared" si="29"/>
        <v>SBPSmk.CC.Moffat.G</v>
      </c>
      <c r="H641">
        <v>3005</v>
      </c>
      <c r="I641">
        <v>15.2</v>
      </c>
      <c r="J641">
        <v>18.3</v>
      </c>
      <c r="K641" t="str">
        <f>IF(ISERROR(MATCH(B641,LUs!A:A,0)),"n","y")</f>
        <v>n</v>
      </c>
    </row>
    <row r="642" spans="1:11">
      <c r="A642" t="str">
        <f t="shared" ref="A642:A705" si="30">B642&amp;C642&amp;D642&amp;F642</f>
        <v>MoffatSBPSmkCCBLK_H</v>
      </c>
      <c r="B642" t="s">
        <v>155</v>
      </c>
      <c r="C642" t="s">
        <v>26</v>
      </c>
      <c r="D642" t="s">
        <v>97</v>
      </c>
      <c r="E642" t="str">
        <f t="shared" ref="E642:E705" si="31">RIGHT(F642,1)</f>
        <v>H</v>
      </c>
      <c r="F642" t="s">
        <v>198</v>
      </c>
      <c r="G642" t="str">
        <f t="shared" ref="G642:G705" si="32">C642&amp;"."&amp;D642&amp;"."&amp;B642&amp;"."&amp;E642</f>
        <v>SBPSmk.CC.Moffat.H</v>
      </c>
      <c r="H642">
        <v>2181</v>
      </c>
      <c r="I642">
        <v>18</v>
      </c>
      <c r="J642">
        <v>18.3</v>
      </c>
      <c r="K642" t="str">
        <f>IF(ISERROR(MATCH(B642,LUs!A:A,0)),"n","y")</f>
        <v>n</v>
      </c>
    </row>
    <row r="643" spans="1:11">
      <c r="A643" t="str">
        <f t="shared" si="30"/>
        <v>MoffatSBSdw1CCBLK_C</v>
      </c>
      <c r="B643" t="s">
        <v>155</v>
      </c>
      <c r="C643" t="s">
        <v>28</v>
      </c>
      <c r="D643" t="s">
        <v>97</v>
      </c>
      <c r="E643" t="str">
        <f t="shared" si="31"/>
        <v>C</v>
      </c>
      <c r="F643" t="s">
        <v>193</v>
      </c>
      <c r="G643" t="str">
        <f t="shared" si="32"/>
        <v>SBSdw1.CC.Moffat.C</v>
      </c>
      <c r="H643">
        <v>119</v>
      </c>
      <c r="I643">
        <v>18</v>
      </c>
      <c r="J643">
        <v>20.3</v>
      </c>
      <c r="K643" t="str">
        <f>IF(ISERROR(MATCH(B643,LUs!A:A,0)),"n","y")</f>
        <v>n</v>
      </c>
    </row>
    <row r="644" spans="1:11">
      <c r="A644" t="str">
        <f t="shared" si="30"/>
        <v>MoffatSBSdw1CCBLK_E</v>
      </c>
      <c r="B644" t="s">
        <v>155</v>
      </c>
      <c r="C644" t="s">
        <v>28</v>
      </c>
      <c r="D644" t="s">
        <v>97</v>
      </c>
      <c r="E644" t="str">
        <f t="shared" si="31"/>
        <v>E</v>
      </c>
      <c r="F644" t="s">
        <v>195</v>
      </c>
      <c r="G644" t="str">
        <f t="shared" si="32"/>
        <v>SBSdw1.CC.Moffat.E</v>
      </c>
      <c r="H644">
        <v>1266</v>
      </c>
      <c r="I644">
        <v>17.8</v>
      </c>
      <c r="J644">
        <v>20.5</v>
      </c>
      <c r="K644" t="str">
        <f>IF(ISERROR(MATCH(B644,LUs!A:A,0)),"n","y")</f>
        <v>n</v>
      </c>
    </row>
    <row r="645" spans="1:11">
      <c r="A645" t="str">
        <f t="shared" si="30"/>
        <v>MoffatSBSdw1SelBLK_E</v>
      </c>
      <c r="B645" t="s">
        <v>155</v>
      </c>
      <c r="C645" t="s">
        <v>28</v>
      </c>
      <c r="D645" t="s">
        <v>98</v>
      </c>
      <c r="E645" t="str">
        <f t="shared" si="31"/>
        <v>E</v>
      </c>
      <c r="F645" t="s">
        <v>195</v>
      </c>
      <c r="G645" t="str">
        <f t="shared" si="32"/>
        <v>SBSdw1.Sel.Moffat.E</v>
      </c>
      <c r="H645">
        <v>122</v>
      </c>
      <c r="I645">
        <v>16.8</v>
      </c>
      <c r="J645">
        <v>20.9</v>
      </c>
      <c r="K645" t="str">
        <f>IF(ISERROR(MATCH(B645,LUs!A:A,0)),"n","y")</f>
        <v>n</v>
      </c>
    </row>
    <row r="646" spans="1:11">
      <c r="A646" t="str">
        <f t="shared" si="30"/>
        <v>MoffatSBSdw2CCBLK_C</v>
      </c>
      <c r="B646" t="s">
        <v>155</v>
      </c>
      <c r="C646" t="s">
        <v>29</v>
      </c>
      <c r="D646" t="s">
        <v>97</v>
      </c>
      <c r="E646" t="str">
        <f t="shared" si="31"/>
        <v>C</v>
      </c>
      <c r="F646" t="s">
        <v>193</v>
      </c>
      <c r="G646" t="str">
        <f t="shared" si="32"/>
        <v>SBSdw2.CC.Moffat.C</v>
      </c>
      <c r="H646">
        <v>621</v>
      </c>
      <c r="I646">
        <v>18</v>
      </c>
      <c r="J646">
        <v>12.8</v>
      </c>
      <c r="K646" t="str">
        <f>IF(ISERROR(MATCH(B646,LUs!A:A,0)),"n","y")</f>
        <v>n</v>
      </c>
    </row>
    <row r="647" spans="1:11">
      <c r="A647" t="str">
        <f t="shared" si="30"/>
        <v>MoffatSBSdw2CCBLK_D</v>
      </c>
      <c r="B647" t="s">
        <v>155</v>
      </c>
      <c r="C647" t="s">
        <v>29</v>
      </c>
      <c r="D647" t="s">
        <v>97</v>
      </c>
      <c r="E647" t="str">
        <f t="shared" si="31"/>
        <v>D</v>
      </c>
      <c r="F647" t="s">
        <v>194</v>
      </c>
      <c r="G647" t="str">
        <f t="shared" si="32"/>
        <v>SBSdw2.CC.Moffat.D</v>
      </c>
      <c r="H647">
        <v>2702</v>
      </c>
      <c r="I647">
        <v>17.8</v>
      </c>
      <c r="J647">
        <v>13</v>
      </c>
      <c r="K647" t="str">
        <f>IF(ISERROR(MATCH(B647,LUs!A:A,0)),"n","y")</f>
        <v>n</v>
      </c>
    </row>
    <row r="648" spans="1:11">
      <c r="A648" t="str">
        <f t="shared" si="30"/>
        <v>MoffatSBSdw2CCBLK_E</v>
      </c>
      <c r="B648" t="s">
        <v>155</v>
      </c>
      <c r="C648" t="s">
        <v>29</v>
      </c>
      <c r="D648" t="s">
        <v>97</v>
      </c>
      <c r="E648" t="str">
        <f t="shared" si="31"/>
        <v>E</v>
      </c>
      <c r="F648" t="s">
        <v>195</v>
      </c>
      <c r="G648" t="str">
        <f t="shared" si="32"/>
        <v>SBSdw2.CC.Moffat.E</v>
      </c>
      <c r="H648">
        <v>871</v>
      </c>
      <c r="I648">
        <v>17.2</v>
      </c>
      <c r="J648">
        <v>13</v>
      </c>
      <c r="K648" t="str">
        <f>IF(ISERROR(MATCH(B648,LUs!A:A,0)),"n","y")</f>
        <v>n</v>
      </c>
    </row>
    <row r="649" spans="1:11">
      <c r="A649" t="str">
        <f t="shared" si="30"/>
        <v>MoffatSBSdw2CCBLK_F</v>
      </c>
      <c r="B649" t="s">
        <v>155</v>
      </c>
      <c r="C649" t="s">
        <v>29</v>
      </c>
      <c r="D649" t="s">
        <v>97</v>
      </c>
      <c r="E649" t="str">
        <f t="shared" si="31"/>
        <v>F</v>
      </c>
      <c r="F649" t="s">
        <v>196</v>
      </c>
      <c r="G649" t="str">
        <f t="shared" si="32"/>
        <v>SBSdw2.CC.Moffat.F</v>
      </c>
      <c r="H649">
        <v>386</v>
      </c>
      <c r="I649">
        <v>16.2</v>
      </c>
      <c r="J649">
        <v>12.5</v>
      </c>
      <c r="K649" t="str">
        <f>IF(ISERROR(MATCH(B649,LUs!A:A,0)),"n","y")</f>
        <v>n</v>
      </c>
    </row>
    <row r="650" spans="1:11">
      <c r="A650" t="str">
        <f t="shared" si="30"/>
        <v>MoffatSBSdw2SelBLK_D</v>
      </c>
      <c r="B650" t="s">
        <v>155</v>
      </c>
      <c r="C650" t="s">
        <v>29</v>
      </c>
      <c r="D650" t="s">
        <v>98</v>
      </c>
      <c r="E650" t="str">
        <f t="shared" si="31"/>
        <v>D</v>
      </c>
      <c r="F650" t="s">
        <v>194</v>
      </c>
      <c r="G650" t="str">
        <f t="shared" si="32"/>
        <v>SBSdw2.Sel.Moffat.D</v>
      </c>
      <c r="H650">
        <v>157</v>
      </c>
      <c r="I650">
        <v>16.5</v>
      </c>
      <c r="J650">
        <v>18</v>
      </c>
      <c r="K650" t="str">
        <f>IF(ISERROR(MATCH(B650,LUs!A:A,0)),"n","y")</f>
        <v>n</v>
      </c>
    </row>
    <row r="651" spans="1:11">
      <c r="A651" t="str">
        <f t="shared" si="30"/>
        <v>MoffatSBSmc1CCBLK_A</v>
      </c>
      <c r="B651" t="s">
        <v>155</v>
      </c>
      <c r="C651" t="s">
        <v>30</v>
      </c>
      <c r="D651" t="s">
        <v>97</v>
      </c>
      <c r="E651" t="str">
        <f t="shared" si="31"/>
        <v>A</v>
      </c>
      <c r="F651" t="s">
        <v>191</v>
      </c>
      <c r="G651" t="str">
        <f t="shared" si="32"/>
        <v>SBSmc1.CC.Moffat.A</v>
      </c>
      <c r="H651">
        <v>1989</v>
      </c>
      <c r="I651">
        <v>18.5</v>
      </c>
      <c r="J651">
        <v>18.100000000000001</v>
      </c>
      <c r="K651" t="str">
        <f>IF(ISERROR(MATCH(B651,LUs!A:A,0)),"n","y")</f>
        <v>n</v>
      </c>
    </row>
    <row r="652" spans="1:11">
      <c r="A652" t="str">
        <f t="shared" si="30"/>
        <v>MoffatSBSmc1CCBLK_B</v>
      </c>
      <c r="B652" t="s">
        <v>155</v>
      </c>
      <c r="C652" t="s">
        <v>30</v>
      </c>
      <c r="D652" t="s">
        <v>97</v>
      </c>
      <c r="E652" t="str">
        <f t="shared" si="31"/>
        <v>B</v>
      </c>
      <c r="F652" t="s">
        <v>192</v>
      </c>
      <c r="G652" t="str">
        <f t="shared" si="32"/>
        <v>SBSmc1.CC.Moffat.B</v>
      </c>
      <c r="H652">
        <v>956</v>
      </c>
      <c r="I652">
        <v>18.2</v>
      </c>
      <c r="J652">
        <v>18.100000000000001</v>
      </c>
      <c r="K652" t="str">
        <f>IF(ISERROR(MATCH(B652,LUs!A:A,0)),"n","y")</f>
        <v>n</v>
      </c>
    </row>
    <row r="653" spans="1:11">
      <c r="A653" t="str">
        <f t="shared" si="30"/>
        <v>NadilaESSFxv2CCBLK_A</v>
      </c>
      <c r="B653" t="s">
        <v>156</v>
      </c>
      <c r="C653" t="s">
        <v>91</v>
      </c>
      <c r="D653" t="s">
        <v>97</v>
      </c>
      <c r="E653" t="str">
        <f t="shared" si="31"/>
        <v>A</v>
      </c>
      <c r="F653" t="s">
        <v>191</v>
      </c>
      <c r="G653" t="str">
        <f t="shared" si="32"/>
        <v>ESSFxv2.CC.Nadila.A</v>
      </c>
      <c r="H653">
        <v>217</v>
      </c>
      <c r="I653">
        <v>9.3000000000000007</v>
      </c>
      <c r="J653">
        <v>9.3000000000000007</v>
      </c>
      <c r="K653" t="str">
        <f>IF(ISERROR(MATCH(B653,LUs!A:A,0)),"n","y")</f>
        <v>n</v>
      </c>
    </row>
    <row r="654" spans="1:11">
      <c r="A654" t="str">
        <f t="shared" si="30"/>
        <v>NadilaMSxvCCBLK_A</v>
      </c>
      <c r="B654" t="s">
        <v>156</v>
      </c>
      <c r="C654" t="s">
        <v>23</v>
      </c>
      <c r="D654" t="s">
        <v>97</v>
      </c>
      <c r="E654" t="str">
        <f t="shared" si="31"/>
        <v>A</v>
      </c>
      <c r="F654" t="s">
        <v>191</v>
      </c>
      <c r="G654" t="str">
        <f t="shared" si="32"/>
        <v>MSxv.CC.Nadila.A</v>
      </c>
      <c r="H654">
        <v>1284</v>
      </c>
      <c r="I654">
        <v>9.6</v>
      </c>
      <c r="J654">
        <v>17.2</v>
      </c>
      <c r="K654" t="str">
        <f>IF(ISERROR(MATCH(B654,LUs!A:A,0)),"n","y")</f>
        <v>n</v>
      </c>
    </row>
    <row r="655" spans="1:11">
      <c r="A655" t="str">
        <f t="shared" si="30"/>
        <v>NadilaSBPSxcCCBLK_A</v>
      </c>
      <c r="B655" t="s">
        <v>156</v>
      </c>
      <c r="C655" t="s">
        <v>27</v>
      </c>
      <c r="D655" t="s">
        <v>97</v>
      </c>
      <c r="E655" t="str">
        <f t="shared" si="31"/>
        <v>A</v>
      </c>
      <c r="F655" t="s">
        <v>191</v>
      </c>
      <c r="G655" t="str">
        <f t="shared" si="32"/>
        <v>SBPSxc.CC.Nadila.A</v>
      </c>
      <c r="H655">
        <v>1141</v>
      </c>
      <c r="I655">
        <v>8.6999999999999993</v>
      </c>
      <c r="J655">
        <v>13.6</v>
      </c>
      <c r="K655" t="str">
        <f>IF(ISERROR(MATCH(B655,LUs!A:A,0)),"n","y")</f>
        <v>n</v>
      </c>
    </row>
    <row r="656" spans="1:11">
      <c r="A656" t="str">
        <f t="shared" si="30"/>
        <v>NadilaZRepressedPineCCBLK_A</v>
      </c>
      <c r="B656" t="s">
        <v>156</v>
      </c>
      <c r="C656" t="s">
        <v>90</v>
      </c>
      <c r="D656" t="s">
        <v>97</v>
      </c>
      <c r="E656" t="str">
        <f t="shared" si="31"/>
        <v>A</v>
      </c>
      <c r="F656" t="s">
        <v>191</v>
      </c>
      <c r="G656" t="str">
        <f t="shared" si="32"/>
        <v>ZRepressedPine.CC.Nadila.A</v>
      </c>
      <c r="H656">
        <v>332</v>
      </c>
      <c r="I656">
        <v>5.4</v>
      </c>
      <c r="J656">
        <v>8.3000000000000007</v>
      </c>
      <c r="K656" t="str">
        <f>IF(ISERROR(MATCH(B656,LUs!A:A,0)),"n","y")</f>
        <v>n</v>
      </c>
    </row>
    <row r="657" spans="1:11">
      <c r="A657" t="str">
        <f t="shared" si="30"/>
        <v>NazkoIDFdk4CCBLK_B</v>
      </c>
      <c r="B657" t="s">
        <v>157</v>
      </c>
      <c r="C657" t="s">
        <v>17</v>
      </c>
      <c r="D657" t="s">
        <v>97</v>
      </c>
      <c r="E657" t="str">
        <f t="shared" si="31"/>
        <v>B</v>
      </c>
      <c r="F657" t="s">
        <v>192</v>
      </c>
      <c r="G657" t="str">
        <f t="shared" si="32"/>
        <v>IDFdk4.CC.Nazko.B</v>
      </c>
      <c r="H657">
        <v>3284</v>
      </c>
      <c r="I657">
        <v>9.9</v>
      </c>
      <c r="J657">
        <v>11.8</v>
      </c>
      <c r="K657" t="str">
        <f>IF(ISERROR(MATCH(B657,LUs!A:A,0)),"n","y")</f>
        <v>n</v>
      </c>
    </row>
    <row r="658" spans="1:11">
      <c r="A658" t="str">
        <f t="shared" si="30"/>
        <v>NazkoIDFdk4CCBLK_C</v>
      </c>
      <c r="B658" t="s">
        <v>157</v>
      </c>
      <c r="C658" t="s">
        <v>17</v>
      </c>
      <c r="D658" t="s">
        <v>97</v>
      </c>
      <c r="E658" t="str">
        <f t="shared" si="31"/>
        <v>C</v>
      </c>
      <c r="F658" t="s">
        <v>193</v>
      </c>
      <c r="G658" t="str">
        <f t="shared" si="32"/>
        <v>IDFdk4.CC.Nazko.C</v>
      </c>
      <c r="H658">
        <v>162</v>
      </c>
      <c r="I658">
        <v>7.7</v>
      </c>
      <c r="J658">
        <v>12.2</v>
      </c>
      <c r="K658" t="str">
        <f>IF(ISERROR(MATCH(B658,LUs!A:A,0)),"n","y")</f>
        <v>n</v>
      </c>
    </row>
    <row r="659" spans="1:11">
      <c r="A659" t="str">
        <f t="shared" si="30"/>
        <v>NazkoIDFdk4SelBLK_B</v>
      </c>
      <c r="B659" t="s">
        <v>157</v>
      </c>
      <c r="C659" t="s">
        <v>17</v>
      </c>
      <c r="D659" t="s">
        <v>98</v>
      </c>
      <c r="E659" t="str">
        <f t="shared" si="31"/>
        <v>B</v>
      </c>
      <c r="F659" t="s">
        <v>192</v>
      </c>
      <c r="G659" t="str">
        <f t="shared" si="32"/>
        <v>IDFdk4.Sel.Nazko.B</v>
      </c>
      <c r="H659">
        <v>239</v>
      </c>
      <c r="I659">
        <v>11.1</v>
      </c>
      <c r="J659">
        <v>14</v>
      </c>
      <c r="K659" t="str">
        <f>IF(ISERROR(MATCH(B659,LUs!A:A,0)),"n","y")</f>
        <v>n</v>
      </c>
    </row>
    <row r="660" spans="1:11">
      <c r="A660" t="str">
        <f t="shared" si="30"/>
        <v>NazkoMSxvCCBLK_D</v>
      </c>
      <c r="B660" t="s">
        <v>157</v>
      </c>
      <c r="C660" t="s">
        <v>23</v>
      </c>
      <c r="D660" t="s">
        <v>97</v>
      </c>
      <c r="E660" t="str">
        <f t="shared" si="31"/>
        <v>D</v>
      </c>
      <c r="F660" t="s">
        <v>194</v>
      </c>
      <c r="G660" t="str">
        <f t="shared" si="32"/>
        <v>MSxv.CC.Nazko.D</v>
      </c>
      <c r="H660">
        <v>7622</v>
      </c>
      <c r="I660">
        <v>10.1</v>
      </c>
      <c r="J660">
        <v>17.3</v>
      </c>
      <c r="K660" t="str">
        <f>IF(ISERROR(MATCH(B660,LUs!A:A,0)),"n","y")</f>
        <v>n</v>
      </c>
    </row>
    <row r="661" spans="1:11">
      <c r="A661" t="str">
        <f t="shared" si="30"/>
        <v>NazkoMSxvCCBLK_E</v>
      </c>
      <c r="B661" t="s">
        <v>157</v>
      </c>
      <c r="C661" t="s">
        <v>23</v>
      </c>
      <c r="D661" t="s">
        <v>97</v>
      </c>
      <c r="E661" t="str">
        <f t="shared" si="31"/>
        <v>E</v>
      </c>
      <c r="F661" t="s">
        <v>195</v>
      </c>
      <c r="G661" t="str">
        <f t="shared" si="32"/>
        <v>MSxv.CC.Nazko.E</v>
      </c>
      <c r="H661">
        <v>112</v>
      </c>
      <c r="I661">
        <v>8.9</v>
      </c>
      <c r="J661">
        <v>17.100000000000001</v>
      </c>
      <c r="K661" t="str">
        <f>IF(ISERROR(MATCH(B661,LUs!A:A,0)),"n","y")</f>
        <v>n</v>
      </c>
    </row>
    <row r="662" spans="1:11">
      <c r="A662" t="str">
        <f t="shared" si="30"/>
        <v>NazkoSBPSdcCCBLK_A</v>
      </c>
      <c r="B662" t="s">
        <v>157</v>
      </c>
      <c r="C662" t="s">
        <v>24</v>
      </c>
      <c r="D662" t="s">
        <v>97</v>
      </c>
      <c r="E662" t="str">
        <f t="shared" si="31"/>
        <v>A</v>
      </c>
      <c r="F662" t="s">
        <v>191</v>
      </c>
      <c r="G662" t="str">
        <f t="shared" si="32"/>
        <v>SBPSdc.CC.Nazko.A</v>
      </c>
      <c r="H662">
        <v>6221</v>
      </c>
      <c r="I662">
        <v>10.5</v>
      </c>
      <c r="J662">
        <v>17</v>
      </c>
      <c r="K662" t="str">
        <f>IF(ISERROR(MATCH(B662,LUs!A:A,0)),"n","y")</f>
        <v>n</v>
      </c>
    </row>
    <row r="663" spans="1:11">
      <c r="A663" t="str">
        <f t="shared" si="30"/>
        <v>NazkoSBPSdcCCBLK_E</v>
      </c>
      <c r="B663" t="s">
        <v>157</v>
      </c>
      <c r="C663" t="s">
        <v>24</v>
      </c>
      <c r="D663" t="s">
        <v>97</v>
      </c>
      <c r="E663" t="str">
        <f t="shared" si="31"/>
        <v>E</v>
      </c>
      <c r="F663" t="s">
        <v>195</v>
      </c>
      <c r="G663" t="str">
        <f t="shared" si="32"/>
        <v>SBPSdc.CC.Nazko.E</v>
      </c>
      <c r="H663">
        <v>6340</v>
      </c>
      <c r="I663">
        <v>10.6</v>
      </c>
      <c r="J663">
        <v>17</v>
      </c>
      <c r="K663" t="str">
        <f>IF(ISERROR(MATCH(B663,LUs!A:A,0)),"n","y")</f>
        <v>n</v>
      </c>
    </row>
    <row r="664" spans="1:11">
      <c r="A664" t="str">
        <f t="shared" si="30"/>
        <v>NazkoSBPSmkCCBLK_E</v>
      </c>
      <c r="B664" t="s">
        <v>157</v>
      </c>
      <c r="C664" t="s">
        <v>26</v>
      </c>
      <c r="D664" t="s">
        <v>97</v>
      </c>
      <c r="E664" t="str">
        <f t="shared" si="31"/>
        <v>E</v>
      </c>
      <c r="F664" t="s">
        <v>195</v>
      </c>
      <c r="G664" t="str">
        <f t="shared" si="32"/>
        <v>SBPSmk.CC.Nazko.E</v>
      </c>
      <c r="H664">
        <v>905</v>
      </c>
      <c r="I664">
        <v>11.5</v>
      </c>
      <c r="J664">
        <v>17.8</v>
      </c>
      <c r="K664" t="str">
        <f>IF(ISERROR(MATCH(B664,LUs!A:A,0)),"n","y")</f>
        <v>n</v>
      </c>
    </row>
    <row r="665" spans="1:11">
      <c r="A665" t="str">
        <f t="shared" si="30"/>
        <v>NazkoSBPSxcCCBLK_A</v>
      </c>
      <c r="B665" t="s">
        <v>157</v>
      </c>
      <c r="C665" t="s">
        <v>27</v>
      </c>
      <c r="D665" t="s">
        <v>97</v>
      </c>
      <c r="E665" t="str">
        <f t="shared" si="31"/>
        <v>A</v>
      </c>
      <c r="F665" t="s">
        <v>191</v>
      </c>
      <c r="G665" t="str">
        <f t="shared" si="32"/>
        <v>SBPSxc.CC.Nazko.A</v>
      </c>
      <c r="H665">
        <v>9762</v>
      </c>
      <c r="I665">
        <v>11.3</v>
      </c>
      <c r="J665">
        <v>13.6</v>
      </c>
      <c r="K665" t="str">
        <f>IF(ISERROR(MATCH(B665,LUs!A:A,0)),"n","y")</f>
        <v>n</v>
      </c>
    </row>
    <row r="666" spans="1:11">
      <c r="A666" t="str">
        <f t="shared" si="30"/>
        <v>NazkoSBPSxcCCBLK_B</v>
      </c>
      <c r="B666" t="s">
        <v>157</v>
      </c>
      <c r="C666" t="s">
        <v>27</v>
      </c>
      <c r="D666" t="s">
        <v>97</v>
      </c>
      <c r="E666" t="str">
        <f t="shared" si="31"/>
        <v>B</v>
      </c>
      <c r="F666" t="s">
        <v>192</v>
      </c>
      <c r="G666" t="str">
        <f t="shared" si="32"/>
        <v>SBPSxc.CC.Nazko.B</v>
      </c>
      <c r="H666">
        <v>8179</v>
      </c>
      <c r="I666">
        <v>9.8000000000000007</v>
      </c>
      <c r="J666">
        <v>13.5</v>
      </c>
      <c r="K666" t="str">
        <f>IF(ISERROR(MATCH(B666,LUs!A:A,0)),"n","y")</f>
        <v>n</v>
      </c>
    </row>
    <row r="667" spans="1:11">
      <c r="A667" t="str">
        <f t="shared" si="30"/>
        <v>NazkoSBPSxcCCBLK_C</v>
      </c>
      <c r="B667" t="s">
        <v>157</v>
      </c>
      <c r="C667" t="s">
        <v>27</v>
      </c>
      <c r="D667" t="s">
        <v>97</v>
      </c>
      <c r="E667" t="str">
        <f t="shared" si="31"/>
        <v>C</v>
      </c>
      <c r="F667" t="s">
        <v>193</v>
      </c>
      <c r="G667" t="str">
        <f t="shared" si="32"/>
        <v>SBPSxc.CC.Nazko.C</v>
      </c>
      <c r="H667">
        <v>2009</v>
      </c>
      <c r="I667">
        <v>9</v>
      </c>
      <c r="J667">
        <v>13.6</v>
      </c>
      <c r="K667" t="str">
        <f>IF(ISERROR(MATCH(B667,LUs!A:A,0)),"n","y")</f>
        <v>n</v>
      </c>
    </row>
    <row r="668" spans="1:11">
      <c r="A668" t="str">
        <f t="shared" si="30"/>
        <v>NazkoSBPSxcCCBLK_D</v>
      </c>
      <c r="B668" t="s">
        <v>157</v>
      </c>
      <c r="C668" t="s">
        <v>27</v>
      </c>
      <c r="D668" t="s">
        <v>97</v>
      </c>
      <c r="E668" t="str">
        <f t="shared" si="31"/>
        <v>D</v>
      </c>
      <c r="F668" t="s">
        <v>194</v>
      </c>
      <c r="G668" t="str">
        <f t="shared" si="32"/>
        <v>SBPSxc.CC.Nazko.D</v>
      </c>
      <c r="H668">
        <v>3330</v>
      </c>
      <c r="I668">
        <v>10</v>
      </c>
      <c r="J668">
        <v>13.5</v>
      </c>
      <c r="K668" t="str">
        <f>IF(ISERROR(MATCH(B668,LUs!A:A,0)),"n","y")</f>
        <v>n</v>
      </c>
    </row>
    <row r="669" spans="1:11">
      <c r="A669" t="str">
        <f t="shared" si="30"/>
        <v>NazkoSBPSxcCCBLK_E</v>
      </c>
      <c r="B669" t="s">
        <v>157</v>
      </c>
      <c r="C669" t="s">
        <v>27</v>
      </c>
      <c r="D669" t="s">
        <v>97</v>
      </c>
      <c r="E669" t="str">
        <f t="shared" si="31"/>
        <v>E</v>
      </c>
      <c r="F669" t="s">
        <v>195</v>
      </c>
      <c r="G669" t="str">
        <f t="shared" si="32"/>
        <v>SBPSxc.CC.Nazko.E</v>
      </c>
      <c r="H669">
        <v>3440</v>
      </c>
      <c r="I669">
        <v>10.1</v>
      </c>
      <c r="J669">
        <v>13.4</v>
      </c>
      <c r="K669" t="str">
        <f>IF(ISERROR(MATCH(B669,LUs!A:A,0)),"n","y")</f>
        <v>n</v>
      </c>
    </row>
    <row r="670" spans="1:11">
      <c r="A670" t="str">
        <f t="shared" si="30"/>
        <v>NazkoZRepressedPineCCBLK_B</v>
      </c>
      <c r="B670" t="s">
        <v>157</v>
      </c>
      <c r="C670" t="s">
        <v>90</v>
      </c>
      <c r="D670" t="s">
        <v>97</v>
      </c>
      <c r="E670" t="str">
        <f t="shared" si="31"/>
        <v>B</v>
      </c>
      <c r="F670" t="s">
        <v>192</v>
      </c>
      <c r="G670" t="str">
        <f t="shared" si="32"/>
        <v>ZRepressedPine.CC.Nazko.B</v>
      </c>
      <c r="H670">
        <v>109</v>
      </c>
      <c r="I670">
        <v>6.3</v>
      </c>
      <c r="J670">
        <v>12.1</v>
      </c>
      <c r="K670" t="str">
        <f>IF(ISERROR(MATCH(B670,LUs!A:A,0)),"n","y")</f>
        <v>n</v>
      </c>
    </row>
    <row r="671" spans="1:11">
      <c r="A671" t="str">
        <f t="shared" si="30"/>
        <v>NazkoZRepressedPineCCBLK_C</v>
      </c>
      <c r="B671" t="s">
        <v>157</v>
      </c>
      <c r="C671" t="s">
        <v>90</v>
      </c>
      <c r="D671" t="s">
        <v>97</v>
      </c>
      <c r="E671" t="str">
        <f t="shared" si="31"/>
        <v>C</v>
      </c>
      <c r="F671" t="s">
        <v>193</v>
      </c>
      <c r="G671" t="str">
        <f t="shared" si="32"/>
        <v>ZRepressedPine.CC.Nazko.C</v>
      </c>
      <c r="H671">
        <v>243</v>
      </c>
      <c r="I671">
        <v>6.6</v>
      </c>
      <c r="J671">
        <v>13.6</v>
      </c>
      <c r="K671" t="str">
        <f>IF(ISERROR(MATCH(B671,LUs!A:A,0)),"n","y")</f>
        <v>n</v>
      </c>
    </row>
    <row r="672" spans="1:11">
      <c r="A672" t="str">
        <f t="shared" si="30"/>
        <v>NazkoZRepressedPineCCBLK_D</v>
      </c>
      <c r="B672" t="s">
        <v>157</v>
      </c>
      <c r="C672" t="s">
        <v>90</v>
      </c>
      <c r="D672" t="s">
        <v>97</v>
      </c>
      <c r="E672" t="str">
        <f t="shared" si="31"/>
        <v>D</v>
      </c>
      <c r="F672" t="s">
        <v>194</v>
      </c>
      <c r="G672" t="str">
        <f t="shared" si="32"/>
        <v>ZRepressedPine.CC.Nazko.D</v>
      </c>
      <c r="H672">
        <v>321</v>
      </c>
      <c r="I672">
        <v>6.2</v>
      </c>
      <c r="J672">
        <v>15.7</v>
      </c>
      <c r="K672" t="str">
        <f>IF(ISERROR(MATCH(B672,LUs!A:A,0)),"n","y")</f>
        <v>n</v>
      </c>
    </row>
    <row r="673" spans="1:11">
      <c r="A673" t="str">
        <f t="shared" si="30"/>
        <v>NemiahESSFxv1CCBLK_C</v>
      </c>
      <c r="B673" t="s">
        <v>158</v>
      </c>
      <c r="C673" t="s">
        <v>12</v>
      </c>
      <c r="D673" t="s">
        <v>97</v>
      </c>
      <c r="E673" t="str">
        <f t="shared" si="31"/>
        <v>C</v>
      </c>
      <c r="F673" t="s">
        <v>193</v>
      </c>
      <c r="G673" t="str">
        <f t="shared" si="32"/>
        <v>ESSFxv1.CC.Nemiah.C</v>
      </c>
      <c r="H673">
        <v>635</v>
      </c>
      <c r="I673">
        <v>10.1</v>
      </c>
      <c r="J673">
        <v>11.2</v>
      </c>
      <c r="K673" t="str">
        <f>IF(ISERROR(MATCH(B673,LUs!A:A,0)),"n","y")</f>
        <v>n</v>
      </c>
    </row>
    <row r="674" spans="1:11">
      <c r="A674" t="str">
        <f t="shared" si="30"/>
        <v>NemiahESSFxv1CCBLK_D</v>
      </c>
      <c r="B674" t="s">
        <v>158</v>
      </c>
      <c r="C674" t="s">
        <v>12</v>
      </c>
      <c r="D674" t="s">
        <v>97</v>
      </c>
      <c r="E674" t="str">
        <f t="shared" si="31"/>
        <v>D</v>
      </c>
      <c r="F674" t="s">
        <v>194</v>
      </c>
      <c r="G674" t="str">
        <f t="shared" si="32"/>
        <v>ESSFxv1.CC.Nemiah.D</v>
      </c>
      <c r="H674">
        <v>135</v>
      </c>
      <c r="I674">
        <v>11.8</v>
      </c>
      <c r="J674">
        <v>12.4</v>
      </c>
      <c r="K674" t="str">
        <f>IF(ISERROR(MATCH(B674,LUs!A:A,0)),"n","y")</f>
        <v>n</v>
      </c>
    </row>
    <row r="675" spans="1:11">
      <c r="A675" t="str">
        <f t="shared" si="30"/>
        <v>NemiahIDFdk4CCBLK_C</v>
      </c>
      <c r="B675" t="s">
        <v>158</v>
      </c>
      <c r="C675" t="s">
        <v>17</v>
      </c>
      <c r="D675" t="s">
        <v>97</v>
      </c>
      <c r="E675" t="str">
        <f t="shared" si="31"/>
        <v>C</v>
      </c>
      <c r="F675" t="s">
        <v>193</v>
      </c>
      <c r="G675" t="str">
        <f t="shared" si="32"/>
        <v>IDFdk4.CC.Nemiah.C</v>
      </c>
      <c r="H675">
        <v>813</v>
      </c>
      <c r="I675">
        <v>11.9</v>
      </c>
      <c r="J675">
        <v>12</v>
      </c>
      <c r="K675" t="str">
        <f>IF(ISERROR(MATCH(B675,LUs!A:A,0)),"n","y")</f>
        <v>n</v>
      </c>
    </row>
    <row r="676" spans="1:11">
      <c r="A676" t="str">
        <f t="shared" si="30"/>
        <v>NemiahIDFdwCCBLK_C</v>
      </c>
      <c r="B676" t="s">
        <v>158</v>
      </c>
      <c r="C676" t="s">
        <v>18</v>
      </c>
      <c r="D676" t="s">
        <v>97</v>
      </c>
      <c r="E676" t="str">
        <f t="shared" si="31"/>
        <v>C</v>
      </c>
      <c r="F676" t="s">
        <v>193</v>
      </c>
      <c r="G676" t="str">
        <f t="shared" si="32"/>
        <v>IDFdw.CC.Nemiah.C</v>
      </c>
      <c r="H676">
        <v>472</v>
      </c>
      <c r="I676">
        <v>13.7</v>
      </c>
      <c r="J676">
        <v>16.7</v>
      </c>
      <c r="K676" t="str">
        <f>IF(ISERROR(MATCH(B676,LUs!A:A,0)),"n","y")</f>
        <v>n</v>
      </c>
    </row>
    <row r="677" spans="1:11">
      <c r="A677" t="str">
        <f t="shared" si="30"/>
        <v>NemiahIDFdwCCBLK_D</v>
      </c>
      <c r="B677" t="s">
        <v>158</v>
      </c>
      <c r="C677" t="s">
        <v>18</v>
      </c>
      <c r="D677" t="s">
        <v>97</v>
      </c>
      <c r="E677" t="str">
        <f t="shared" si="31"/>
        <v>D</v>
      </c>
      <c r="F677" t="s">
        <v>194</v>
      </c>
      <c r="G677" t="str">
        <f t="shared" si="32"/>
        <v>IDFdw.CC.Nemiah.D</v>
      </c>
      <c r="H677">
        <v>176</v>
      </c>
      <c r="I677">
        <v>12.8</v>
      </c>
      <c r="J677">
        <v>15.2</v>
      </c>
      <c r="K677" t="str">
        <f>IF(ISERROR(MATCH(B677,LUs!A:A,0)),"n","y")</f>
        <v>n</v>
      </c>
    </row>
    <row r="678" spans="1:11">
      <c r="A678" t="str">
        <f t="shared" si="30"/>
        <v>NemiahMSdc2CCBLK_C</v>
      </c>
      <c r="B678" t="s">
        <v>158</v>
      </c>
      <c r="C678" t="s">
        <v>20</v>
      </c>
      <c r="D678" t="s">
        <v>97</v>
      </c>
      <c r="E678" t="str">
        <f t="shared" si="31"/>
        <v>C</v>
      </c>
      <c r="F678" t="s">
        <v>193</v>
      </c>
      <c r="G678" t="str">
        <f t="shared" si="32"/>
        <v>MSdc2.CC.Nemiah.C</v>
      </c>
      <c r="H678">
        <v>617</v>
      </c>
      <c r="I678">
        <v>12.9</v>
      </c>
      <c r="J678">
        <v>16.600000000000001</v>
      </c>
      <c r="K678" t="str">
        <f>IF(ISERROR(MATCH(B678,LUs!A:A,0)),"n","y")</f>
        <v>n</v>
      </c>
    </row>
    <row r="679" spans="1:11">
      <c r="A679" t="str">
        <f t="shared" si="30"/>
        <v>NemiahMSdc2CCBLK_D</v>
      </c>
      <c r="B679" t="s">
        <v>158</v>
      </c>
      <c r="C679" t="s">
        <v>20</v>
      </c>
      <c r="D679" t="s">
        <v>97</v>
      </c>
      <c r="E679" t="str">
        <f t="shared" si="31"/>
        <v>D</v>
      </c>
      <c r="F679" t="s">
        <v>194</v>
      </c>
      <c r="G679" t="str">
        <f t="shared" si="32"/>
        <v>MSdc2.CC.Nemiah.D</v>
      </c>
      <c r="H679">
        <v>211</v>
      </c>
      <c r="I679">
        <v>11.7</v>
      </c>
      <c r="J679">
        <v>17.100000000000001</v>
      </c>
      <c r="K679" t="str">
        <f>IF(ISERROR(MATCH(B679,LUs!A:A,0)),"n","y")</f>
        <v>n</v>
      </c>
    </row>
    <row r="680" spans="1:11">
      <c r="A680" t="str">
        <f t="shared" si="30"/>
        <v>NemiahMSxvCCBLK_C</v>
      </c>
      <c r="B680" t="s">
        <v>158</v>
      </c>
      <c r="C680" t="s">
        <v>23</v>
      </c>
      <c r="D680" t="s">
        <v>97</v>
      </c>
      <c r="E680" t="str">
        <f t="shared" si="31"/>
        <v>C</v>
      </c>
      <c r="F680" t="s">
        <v>193</v>
      </c>
      <c r="G680" t="str">
        <f t="shared" si="32"/>
        <v>MSxv.CC.Nemiah.C</v>
      </c>
      <c r="H680">
        <v>1098</v>
      </c>
      <c r="I680">
        <v>10.7</v>
      </c>
      <c r="J680">
        <v>16.7</v>
      </c>
      <c r="K680" t="str">
        <f>IF(ISERROR(MATCH(B680,LUs!A:A,0)),"n","y")</f>
        <v>n</v>
      </c>
    </row>
    <row r="681" spans="1:11">
      <c r="A681" t="str">
        <f t="shared" si="30"/>
        <v>NemiahMSxvCCBLK_D</v>
      </c>
      <c r="B681" t="s">
        <v>158</v>
      </c>
      <c r="C681" t="s">
        <v>23</v>
      </c>
      <c r="D681" t="s">
        <v>97</v>
      </c>
      <c r="E681" t="str">
        <f t="shared" si="31"/>
        <v>D</v>
      </c>
      <c r="F681" t="s">
        <v>194</v>
      </c>
      <c r="G681" t="str">
        <f t="shared" si="32"/>
        <v>MSxv.CC.Nemiah.D</v>
      </c>
      <c r="H681">
        <v>372</v>
      </c>
      <c r="I681">
        <v>11.2</v>
      </c>
      <c r="J681">
        <v>17.8</v>
      </c>
      <c r="K681" t="str">
        <f>IF(ISERROR(MATCH(B681,LUs!A:A,0)),"n","y")</f>
        <v>n</v>
      </c>
    </row>
    <row r="682" spans="1:11">
      <c r="A682" t="str">
        <f t="shared" si="30"/>
        <v>NemiahSBPSxcCCBLK_D</v>
      </c>
      <c r="B682" t="s">
        <v>158</v>
      </c>
      <c r="C682" t="s">
        <v>27</v>
      </c>
      <c r="D682" t="s">
        <v>97</v>
      </c>
      <c r="E682" t="str">
        <f t="shared" si="31"/>
        <v>D</v>
      </c>
      <c r="F682" t="s">
        <v>194</v>
      </c>
      <c r="G682" t="str">
        <f t="shared" si="32"/>
        <v>SBPSxc.CC.Nemiah.D</v>
      </c>
      <c r="H682">
        <v>2681</v>
      </c>
      <c r="I682">
        <v>11.1</v>
      </c>
      <c r="J682">
        <v>13.5</v>
      </c>
      <c r="K682" t="str">
        <f>IF(ISERROR(MATCH(B682,LUs!A:A,0)),"n","y")</f>
        <v>n</v>
      </c>
    </row>
    <row r="683" spans="1:11">
      <c r="A683" t="str">
        <f t="shared" si="30"/>
        <v>NemiahZRepressedPineCCBLK_C</v>
      </c>
      <c r="B683" t="s">
        <v>158</v>
      </c>
      <c r="C683" t="s">
        <v>90</v>
      </c>
      <c r="D683" t="s">
        <v>97</v>
      </c>
      <c r="E683" t="str">
        <f t="shared" si="31"/>
        <v>C</v>
      </c>
      <c r="F683" t="s">
        <v>193</v>
      </c>
      <c r="G683" t="str">
        <f t="shared" si="32"/>
        <v>ZRepressedPine.CC.Nemiah.C</v>
      </c>
      <c r="H683">
        <v>132</v>
      </c>
      <c r="I683">
        <v>4.7</v>
      </c>
      <c r="J683">
        <v>14.8</v>
      </c>
      <c r="K683" t="str">
        <f>IF(ISERROR(MATCH(B683,LUs!A:A,0)),"n","y")</f>
        <v>n</v>
      </c>
    </row>
    <row r="684" spans="1:11">
      <c r="A684" t="str">
        <f t="shared" si="30"/>
        <v>NemiahZRepressedPineCCBLK_D</v>
      </c>
      <c r="B684" t="s">
        <v>158</v>
      </c>
      <c r="C684" t="s">
        <v>90</v>
      </c>
      <c r="D684" t="s">
        <v>97</v>
      </c>
      <c r="E684" t="str">
        <f t="shared" si="31"/>
        <v>D</v>
      </c>
      <c r="F684" t="s">
        <v>194</v>
      </c>
      <c r="G684" t="str">
        <f t="shared" si="32"/>
        <v>ZRepressedPine.CC.Nemiah.D</v>
      </c>
      <c r="H684">
        <v>676</v>
      </c>
      <c r="I684">
        <v>4.8</v>
      </c>
      <c r="J684">
        <v>13.7</v>
      </c>
      <c r="K684" t="str">
        <f>IF(ISERROR(MATCH(B684,LUs!A:A,0)),"n","y")</f>
        <v>n</v>
      </c>
    </row>
    <row r="685" spans="1:11">
      <c r="A685" t="str">
        <f t="shared" si="30"/>
        <v>NimpoMSxvCCBLK_A</v>
      </c>
      <c r="B685" t="s">
        <v>159</v>
      </c>
      <c r="C685" t="s">
        <v>23</v>
      </c>
      <c r="D685" t="s">
        <v>97</v>
      </c>
      <c r="E685" t="str">
        <f t="shared" si="31"/>
        <v>A</v>
      </c>
      <c r="F685" t="s">
        <v>191</v>
      </c>
      <c r="G685" t="str">
        <f t="shared" si="32"/>
        <v>MSxv.CC.Nimpo.A</v>
      </c>
      <c r="H685">
        <v>5889</v>
      </c>
      <c r="I685">
        <v>8.5</v>
      </c>
      <c r="J685">
        <v>17.3</v>
      </c>
      <c r="K685" t="str">
        <f>IF(ISERROR(MATCH(B685,LUs!A:A,0)),"n","y")</f>
        <v>n</v>
      </c>
    </row>
    <row r="686" spans="1:11">
      <c r="A686" t="str">
        <f t="shared" si="30"/>
        <v>NimpoMSxvCCBLK_C</v>
      </c>
      <c r="B686" t="s">
        <v>159</v>
      </c>
      <c r="C686" t="s">
        <v>23</v>
      </c>
      <c r="D686" t="s">
        <v>97</v>
      </c>
      <c r="E686" t="str">
        <f t="shared" si="31"/>
        <v>C</v>
      </c>
      <c r="F686" t="s">
        <v>193</v>
      </c>
      <c r="G686" t="str">
        <f t="shared" si="32"/>
        <v>MSxv.CC.Nimpo.C</v>
      </c>
      <c r="H686">
        <v>831</v>
      </c>
      <c r="I686">
        <v>12.6</v>
      </c>
      <c r="J686">
        <v>17.399999999999999</v>
      </c>
      <c r="K686" t="str">
        <f>IF(ISERROR(MATCH(B686,LUs!A:A,0)),"n","y")</f>
        <v>n</v>
      </c>
    </row>
    <row r="687" spans="1:11">
      <c r="A687" t="str">
        <f t="shared" si="30"/>
        <v>NimpoSBPSxcCCBLK_A</v>
      </c>
      <c r="B687" t="s">
        <v>159</v>
      </c>
      <c r="C687" t="s">
        <v>27</v>
      </c>
      <c r="D687" t="s">
        <v>97</v>
      </c>
      <c r="E687" t="str">
        <f t="shared" si="31"/>
        <v>A</v>
      </c>
      <c r="F687" t="s">
        <v>191</v>
      </c>
      <c r="G687" t="str">
        <f t="shared" si="32"/>
        <v>SBPSxc.CC.Nimpo.A</v>
      </c>
      <c r="H687">
        <v>9420</v>
      </c>
      <c r="I687">
        <v>9</v>
      </c>
      <c r="J687">
        <v>13.6</v>
      </c>
      <c r="K687" t="str">
        <f>IF(ISERROR(MATCH(B687,LUs!A:A,0)),"n","y")</f>
        <v>n</v>
      </c>
    </row>
    <row r="688" spans="1:11">
      <c r="A688" t="str">
        <f t="shared" si="30"/>
        <v>NimpoSBPSxcCCBLK_B</v>
      </c>
      <c r="B688" t="s">
        <v>159</v>
      </c>
      <c r="C688" t="s">
        <v>27</v>
      </c>
      <c r="D688" t="s">
        <v>97</v>
      </c>
      <c r="E688" t="str">
        <f t="shared" si="31"/>
        <v>B</v>
      </c>
      <c r="F688" t="s">
        <v>192</v>
      </c>
      <c r="G688" t="str">
        <f t="shared" si="32"/>
        <v>SBPSxc.CC.Nimpo.B</v>
      </c>
      <c r="H688">
        <v>4143</v>
      </c>
      <c r="I688">
        <v>8.6</v>
      </c>
      <c r="J688">
        <v>13.8</v>
      </c>
      <c r="K688" t="str">
        <f>IF(ISERROR(MATCH(B688,LUs!A:A,0)),"n","y")</f>
        <v>n</v>
      </c>
    </row>
    <row r="689" spans="1:11">
      <c r="A689" t="str">
        <f t="shared" si="30"/>
        <v>NimpoSBPSxcCCBLK_C</v>
      </c>
      <c r="B689" t="s">
        <v>159</v>
      </c>
      <c r="C689" t="s">
        <v>27</v>
      </c>
      <c r="D689" t="s">
        <v>97</v>
      </c>
      <c r="E689" t="str">
        <f t="shared" si="31"/>
        <v>C</v>
      </c>
      <c r="F689" t="s">
        <v>193</v>
      </c>
      <c r="G689" t="str">
        <f t="shared" si="32"/>
        <v>SBPSxc.CC.Nimpo.C</v>
      </c>
      <c r="H689">
        <v>5573</v>
      </c>
      <c r="I689">
        <v>10.4</v>
      </c>
      <c r="J689">
        <v>13.6</v>
      </c>
      <c r="K689" t="str">
        <f>IF(ISERROR(MATCH(B689,LUs!A:A,0)),"n","y")</f>
        <v>n</v>
      </c>
    </row>
    <row r="690" spans="1:11">
      <c r="A690" t="str">
        <f t="shared" si="30"/>
        <v>NimpoSBPSxcCCBLK_D</v>
      </c>
      <c r="B690" t="s">
        <v>159</v>
      </c>
      <c r="C690" t="s">
        <v>27</v>
      </c>
      <c r="D690" t="s">
        <v>97</v>
      </c>
      <c r="E690" t="str">
        <f t="shared" si="31"/>
        <v>D</v>
      </c>
      <c r="F690" t="s">
        <v>194</v>
      </c>
      <c r="G690" t="str">
        <f t="shared" si="32"/>
        <v>SBPSxc.CC.Nimpo.D</v>
      </c>
      <c r="H690">
        <v>4967</v>
      </c>
      <c r="I690">
        <v>11.2</v>
      </c>
      <c r="J690">
        <v>13.6</v>
      </c>
      <c r="K690" t="str">
        <f>IF(ISERROR(MATCH(B690,LUs!A:A,0)),"n","y")</f>
        <v>n</v>
      </c>
    </row>
    <row r="691" spans="1:11">
      <c r="A691" t="str">
        <f t="shared" si="30"/>
        <v>NimpoZRepressedPineCCBLK_A</v>
      </c>
      <c r="B691" t="s">
        <v>159</v>
      </c>
      <c r="C691" t="s">
        <v>90</v>
      </c>
      <c r="D691" t="s">
        <v>97</v>
      </c>
      <c r="E691" t="str">
        <f t="shared" si="31"/>
        <v>A</v>
      </c>
      <c r="F691" t="s">
        <v>191</v>
      </c>
      <c r="G691" t="str">
        <f t="shared" si="32"/>
        <v>ZRepressedPine.CC.Nimpo.A</v>
      </c>
      <c r="H691">
        <v>2000</v>
      </c>
      <c r="I691">
        <v>6.1</v>
      </c>
      <c r="J691">
        <v>15.7</v>
      </c>
      <c r="K691" t="str">
        <f>IF(ISERROR(MATCH(B691,LUs!A:A,0)),"n","y")</f>
        <v>n</v>
      </c>
    </row>
    <row r="692" spans="1:11">
      <c r="A692" t="str">
        <f t="shared" si="30"/>
        <v>NimpoZRepressedPineCCBLK_B</v>
      </c>
      <c r="B692" t="s">
        <v>159</v>
      </c>
      <c r="C692" t="s">
        <v>90</v>
      </c>
      <c r="D692" t="s">
        <v>97</v>
      </c>
      <c r="E692" t="str">
        <f t="shared" si="31"/>
        <v>B</v>
      </c>
      <c r="F692" t="s">
        <v>192</v>
      </c>
      <c r="G692" t="str">
        <f t="shared" si="32"/>
        <v>ZRepressedPine.CC.Nimpo.B</v>
      </c>
      <c r="H692">
        <v>167</v>
      </c>
      <c r="I692">
        <v>6.3</v>
      </c>
      <c r="J692">
        <v>15.2</v>
      </c>
      <c r="K692" t="str">
        <f>IF(ISERROR(MATCH(B692,LUs!A:A,0)),"n","y")</f>
        <v>n</v>
      </c>
    </row>
    <row r="693" spans="1:11">
      <c r="A693" t="str">
        <f t="shared" si="30"/>
        <v>NimpoZRepressedPineCCBLK_C</v>
      </c>
      <c r="B693" t="s">
        <v>159</v>
      </c>
      <c r="C693" t="s">
        <v>90</v>
      </c>
      <c r="D693" t="s">
        <v>97</v>
      </c>
      <c r="E693" t="str">
        <f t="shared" si="31"/>
        <v>C</v>
      </c>
      <c r="F693" t="s">
        <v>193</v>
      </c>
      <c r="G693" t="str">
        <f t="shared" si="32"/>
        <v>ZRepressedPine.CC.Nimpo.C</v>
      </c>
      <c r="H693">
        <v>3920</v>
      </c>
      <c r="I693">
        <v>6.4</v>
      </c>
      <c r="J693">
        <v>15.2</v>
      </c>
      <c r="K693" t="str">
        <f>IF(ISERROR(MATCH(B693,LUs!A:A,0)),"n","y")</f>
        <v>n</v>
      </c>
    </row>
    <row r="694" spans="1:11">
      <c r="A694" t="str">
        <f t="shared" si="30"/>
        <v>NimpoZRepressedPineCCBLK_D</v>
      </c>
      <c r="B694" t="s">
        <v>159</v>
      </c>
      <c r="C694" t="s">
        <v>90</v>
      </c>
      <c r="D694" t="s">
        <v>97</v>
      </c>
      <c r="E694" t="str">
        <f t="shared" si="31"/>
        <v>D</v>
      </c>
      <c r="F694" t="s">
        <v>194</v>
      </c>
      <c r="G694" t="str">
        <f t="shared" si="32"/>
        <v>ZRepressedPine.CC.Nimpo.D</v>
      </c>
      <c r="H694">
        <v>1641</v>
      </c>
      <c r="I694">
        <v>5</v>
      </c>
      <c r="J694">
        <v>13.9</v>
      </c>
      <c r="K694" t="str">
        <f>IF(ISERROR(MATCH(B694,LUs!A:A,0)),"n","y")</f>
        <v>n</v>
      </c>
    </row>
    <row r="695" spans="1:11">
      <c r="A695" t="str">
        <f t="shared" si="30"/>
        <v>NostetukoESSFxv1CCBLK_B</v>
      </c>
      <c r="B695" t="s">
        <v>160</v>
      </c>
      <c r="C695" t="s">
        <v>12</v>
      </c>
      <c r="D695" t="s">
        <v>97</v>
      </c>
      <c r="E695" t="str">
        <f t="shared" si="31"/>
        <v>B</v>
      </c>
      <c r="F695" t="s">
        <v>192</v>
      </c>
      <c r="G695" t="str">
        <f t="shared" si="32"/>
        <v>ESSFxv1.CC.Nostetuko.B</v>
      </c>
      <c r="H695">
        <v>502</v>
      </c>
      <c r="I695">
        <v>11</v>
      </c>
      <c r="J695">
        <v>11.2</v>
      </c>
      <c r="K695" t="str">
        <f>IF(ISERROR(MATCH(B695,LUs!A:A,0)),"n","y")</f>
        <v>n</v>
      </c>
    </row>
    <row r="696" spans="1:11">
      <c r="A696" t="str">
        <f t="shared" si="30"/>
        <v>NostetukoIDFdwCCBLK_B</v>
      </c>
      <c r="B696" t="s">
        <v>160</v>
      </c>
      <c r="C696" t="s">
        <v>18</v>
      </c>
      <c r="D696" t="s">
        <v>97</v>
      </c>
      <c r="E696" t="str">
        <f t="shared" si="31"/>
        <v>B</v>
      </c>
      <c r="F696" t="s">
        <v>192</v>
      </c>
      <c r="G696" t="str">
        <f t="shared" si="32"/>
        <v>IDFdw.CC.Nostetuko.B</v>
      </c>
      <c r="H696">
        <v>518</v>
      </c>
      <c r="I696">
        <v>14.2</v>
      </c>
      <c r="J696">
        <v>15.6</v>
      </c>
      <c r="K696" t="str">
        <f>IF(ISERROR(MATCH(B696,LUs!A:A,0)),"n","y")</f>
        <v>n</v>
      </c>
    </row>
    <row r="697" spans="1:11">
      <c r="A697" t="str">
        <f t="shared" si="30"/>
        <v>NostetukoIDFdwSelBLK_B</v>
      </c>
      <c r="B697" t="s">
        <v>160</v>
      </c>
      <c r="C697" t="s">
        <v>18</v>
      </c>
      <c r="D697" t="s">
        <v>98</v>
      </c>
      <c r="E697" t="str">
        <f t="shared" si="31"/>
        <v>B</v>
      </c>
      <c r="F697" t="s">
        <v>192</v>
      </c>
      <c r="G697" t="str">
        <f t="shared" si="32"/>
        <v>IDFdw.Sel.Nostetuko.B</v>
      </c>
      <c r="H697">
        <v>612</v>
      </c>
      <c r="I697">
        <v>15.2</v>
      </c>
      <c r="J697">
        <v>15.1</v>
      </c>
      <c r="K697" t="str">
        <f>IF(ISERROR(MATCH(B697,LUs!A:A,0)),"n","y")</f>
        <v>n</v>
      </c>
    </row>
    <row r="698" spans="1:11">
      <c r="A698" t="str">
        <f t="shared" si="30"/>
        <v>NostetukoMSdc2CCBLK_B</v>
      </c>
      <c r="B698" t="s">
        <v>160</v>
      </c>
      <c r="C698" t="s">
        <v>20</v>
      </c>
      <c r="D698" t="s">
        <v>97</v>
      </c>
      <c r="E698" t="str">
        <f t="shared" si="31"/>
        <v>B</v>
      </c>
      <c r="F698" t="s">
        <v>192</v>
      </c>
      <c r="G698" t="str">
        <f t="shared" si="32"/>
        <v>MSdc2.CC.Nostetuko.B</v>
      </c>
      <c r="H698">
        <v>451</v>
      </c>
      <c r="I698">
        <v>14.1</v>
      </c>
      <c r="J698">
        <v>15.8</v>
      </c>
      <c r="K698" t="str">
        <f>IF(ISERROR(MATCH(B698,LUs!A:A,0)),"n","y")</f>
        <v>n</v>
      </c>
    </row>
    <row r="699" spans="1:11">
      <c r="A699" t="str">
        <f t="shared" si="30"/>
        <v>NostetukoMSdc2SelBLK_B</v>
      </c>
      <c r="B699" t="s">
        <v>160</v>
      </c>
      <c r="C699" t="s">
        <v>20</v>
      </c>
      <c r="D699" t="s">
        <v>98</v>
      </c>
      <c r="E699" t="str">
        <f t="shared" si="31"/>
        <v>B</v>
      </c>
      <c r="F699" t="s">
        <v>192</v>
      </c>
      <c r="G699" t="str">
        <f t="shared" si="32"/>
        <v>MSdc2.Sel.Nostetuko.B</v>
      </c>
      <c r="H699">
        <v>140</v>
      </c>
      <c r="I699">
        <v>15.1</v>
      </c>
      <c r="J699">
        <v>16.399999999999999</v>
      </c>
      <c r="K699" t="str">
        <f>IF(ISERROR(MATCH(B699,LUs!A:A,0)),"n","y")</f>
        <v>n</v>
      </c>
    </row>
    <row r="700" spans="1:11">
      <c r="A700" t="str">
        <f t="shared" si="30"/>
        <v>NudeCreekCWHms1CCBLK_B</v>
      </c>
      <c r="B700" t="s">
        <v>161</v>
      </c>
      <c r="C700" t="s">
        <v>8</v>
      </c>
      <c r="D700" t="s">
        <v>97</v>
      </c>
      <c r="E700" t="str">
        <f t="shared" si="31"/>
        <v>B</v>
      </c>
      <c r="F700" t="s">
        <v>192</v>
      </c>
      <c r="G700" t="str">
        <f t="shared" si="32"/>
        <v>CWHms1.CC.NudeCreek.B</v>
      </c>
      <c r="H700">
        <v>129</v>
      </c>
      <c r="I700">
        <v>14.9</v>
      </c>
      <c r="J700">
        <v>21.8</v>
      </c>
      <c r="K700" t="str">
        <f>IF(ISERROR(MATCH(B700,LUs!A:A,0)),"n","y")</f>
        <v>n</v>
      </c>
    </row>
    <row r="701" spans="1:11">
      <c r="A701" t="str">
        <f t="shared" si="30"/>
        <v>NudeCreekCWHms1SelBLK_B</v>
      </c>
      <c r="B701" t="s">
        <v>161</v>
      </c>
      <c r="C701" t="s">
        <v>8</v>
      </c>
      <c r="D701" t="s">
        <v>98</v>
      </c>
      <c r="E701" t="str">
        <f t="shared" si="31"/>
        <v>B</v>
      </c>
      <c r="F701" t="s">
        <v>192</v>
      </c>
      <c r="G701" t="str">
        <f t="shared" si="32"/>
        <v>CWHms1.Sel.NudeCreek.B</v>
      </c>
      <c r="H701">
        <v>120</v>
      </c>
      <c r="I701">
        <v>15.5</v>
      </c>
      <c r="J701">
        <v>23.8</v>
      </c>
      <c r="K701" t="str">
        <f>IF(ISERROR(MATCH(B701,LUs!A:A,0)),"n","y")</f>
        <v>n</v>
      </c>
    </row>
    <row r="702" spans="1:11">
      <c r="A702" t="str">
        <f t="shared" si="30"/>
        <v>NuntziElkinESSFxv1CCBLK_C</v>
      </c>
      <c r="B702" t="s">
        <v>162</v>
      </c>
      <c r="C702" t="s">
        <v>12</v>
      </c>
      <c r="D702" t="s">
        <v>97</v>
      </c>
      <c r="E702" t="str">
        <f t="shared" si="31"/>
        <v>C</v>
      </c>
      <c r="F702" t="s">
        <v>193</v>
      </c>
      <c r="G702" t="str">
        <f t="shared" si="32"/>
        <v>ESSFxv1.CC.NuntziElkin.C</v>
      </c>
      <c r="H702">
        <v>204</v>
      </c>
      <c r="I702">
        <v>9.9</v>
      </c>
      <c r="J702">
        <v>12.2</v>
      </c>
      <c r="K702" t="str">
        <f>IF(ISERROR(MATCH(B702,LUs!A:A,0)),"n","y")</f>
        <v>n</v>
      </c>
    </row>
    <row r="703" spans="1:11">
      <c r="A703" t="str">
        <f t="shared" si="30"/>
        <v>NuntziElkinESSFxv1CCBLK_D</v>
      </c>
      <c r="B703" t="s">
        <v>162</v>
      </c>
      <c r="C703" t="s">
        <v>12</v>
      </c>
      <c r="D703" t="s">
        <v>97</v>
      </c>
      <c r="E703" t="str">
        <f t="shared" si="31"/>
        <v>D</v>
      </c>
      <c r="F703" t="s">
        <v>194</v>
      </c>
      <c r="G703" t="str">
        <f t="shared" si="32"/>
        <v>ESSFxv1.CC.NuntziElkin.D</v>
      </c>
      <c r="H703">
        <v>636</v>
      </c>
      <c r="I703">
        <v>10.7</v>
      </c>
      <c r="J703">
        <v>12.4</v>
      </c>
      <c r="K703" t="str">
        <f>IF(ISERROR(MATCH(B703,LUs!A:A,0)),"n","y")</f>
        <v>n</v>
      </c>
    </row>
    <row r="704" spans="1:11">
      <c r="A704" t="str">
        <f t="shared" si="30"/>
        <v>NuntziElkinIDFdk4CCBLK_A</v>
      </c>
      <c r="B704" t="s">
        <v>162</v>
      </c>
      <c r="C704" t="s">
        <v>17</v>
      </c>
      <c r="D704" t="s">
        <v>97</v>
      </c>
      <c r="E704" t="str">
        <f t="shared" si="31"/>
        <v>A</v>
      </c>
      <c r="F704" t="s">
        <v>191</v>
      </c>
      <c r="G704" t="str">
        <f t="shared" si="32"/>
        <v>IDFdk4.CC.NuntziElkin.A</v>
      </c>
      <c r="H704">
        <v>719</v>
      </c>
      <c r="I704">
        <v>9.4</v>
      </c>
      <c r="J704">
        <v>12.1</v>
      </c>
      <c r="K704" t="str">
        <f>IF(ISERROR(MATCH(B704,LUs!A:A,0)),"n","y")</f>
        <v>n</v>
      </c>
    </row>
    <row r="705" spans="1:11">
      <c r="A705" t="str">
        <f t="shared" si="30"/>
        <v>NuntziElkinIDFdk4CCBLK_C</v>
      </c>
      <c r="B705" t="s">
        <v>162</v>
      </c>
      <c r="C705" t="s">
        <v>17</v>
      </c>
      <c r="D705" t="s">
        <v>97</v>
      </c>
      <c r="E705" t="str">
        <f t="shared" si="31"/>
        <v>C</v>
      </c>
      <c r="F705" t="s">
        <v>193</v>
      </c>
      <c r="G705" t="str">
        <f t="shared" si="32"/>
        <v>IDFdk4.CC.NuntziElkin.C</v>
      </c>
      <c r="H705">
        <v>1427</v>
      </c>
      <c r="I705">
        <v>10</v>
      </c>
      <c r="J705">
        <v>11.6</v>
      </c>
      <c r="K705" t="str">
        <f>IF(ISERROR(MATCH(B705,LUs!A:A,0)),"n","y")</f>
        <v>n</v>
      </c>
    </row>
    <row r="706" spans="1:11">
      <c r="A706" t="str">
        <f t="shared" ref="A706:A769" si="33">B706&amp;C706&amp;D706&amp;F706</f>
        <v>NuntziElkinIDFdk4CCBLK_D</v>
      </c>
      <c r="B706" t="s">
        <v>162</v>
      </c>
      <c r="C706" t="s">
        <v>17</v>
      </c>
      <c r="D706" t="s">
        <v>97</v>
      </c>
      <c r="E706" t="str">
        <f t="shared" ref="E706:E769" si="34">RIGHT(F706,1)</f>
        <v>D</v>
      </c>
      <c r="F706" t="s">
        <v>194</v>
      </c>
      <c r="G706" t="str">
        <f t="shared" ref="G706:G769" si="35">C706&amp;"."&amp;D706&amp;"."&amp;B706&amp;"."&amp;E706</f>
        <v>IDFdk4.CC.NuntziElkin.D</v>
      </c>
      <c r="H706">
        <v>412</v>
      </c>
      <c r="I706">
        <v>13.2</v>
      </c>
      <c r="J706">
        <v>12.3</v>
      </c>
      <c r="K706" t="str">
        <f>IF(ISERROR(MATCH(B706,LUs!A:A,0)),"n","y")</f>
        <v>n</v>
      </c>
    </row>
    <row r="707" spans="1:11">
      <c r="A707" t="str">
        <f t="shared" si="33"/>
        <v>NuntziElkinIDFdk4SelBLK_A</v>
      </c>
      <c r="B707" t="s">
        <v>162</v>
      </c>
      <c r="C707" t="s">
        <v>17</v>
      </c>
      <c r="D707" t="s">
        <v>98</v>
      </c>
      <c r="E707" t="str">
        <f t="shared" si="34"/>
        <v>A</v>
      </c>
      <c r="F707" t="s">
        <v>191</v>
      </c>
      <c r="G707" t="str">
        <f t="shared" si="35"/>
        <v>IDFdk4.Sel.NuntziElkin.A</v>
      </c>
      <c r="H707">
        <v>250</v>
      </c>
      <c r="I707">
        <v>10.5</v>
      </c>
      <c r="J707">
        <v>13.1</v>
      </c>
      <c r="K707" t="str">
        <f>IF(ISERROR(MATCH(B707,LUs!A:A,0)),"n","y")</f>
        <v>n</v>
      </c>
    </row>
    <row r="708" spans="1:11">
      <c r="A708" t="str">
        <f t="shared" si="33"/>
        <v>NuntziElkinIDFdk4SelBLK_C</v>
      </c>
      <c r="B708" t="s">
        <v>162</v>
      </c>
      <c r="C708" t="s">
        <v>17</v>
      </c>
      <c r="D708" t="s">
        <v>98</v>
      </c>
      <c r="E708" t="str">
        <f t="shared" si="34"/>
        <v>C</v>
      </c>
      <c r="F708" t="s">
        <v>193</v>
      </c>
      <c r="G708" t="str">
        <f t="shared" si="35"/>
        <v>IDFdk4.Sel.NuntziElkin.C</v>
      </c>
      <c r="H708">
        <v>473</v>
      </c>
      <c r="I708">
        <v>11.4</v>
      </c>
      <c r="J708">
        <v>12.7</v>
      </c>
      <c r="K708" t="str">
        <f>IF(ISERROR(MATCH(B708,LUs!A:A,0)),"n","y")</f>
        <v>n</v>
      </c>
    </row>
    <row r="709" spans="1:11">
      <c r="A709" t="str">
        <f t="shared" si="33"/>
        <v>NuntziElkinMSxvCCBLK_C</v>
      </c>
      <c r="B709" t="s">
        <v>162</v>
      </c>
      <c r="C709" t="s">
        <v>23</v>
      </c>
      <c r="D709" t="s">
        <v>97</v>
      </c>
      <c r="E709" t="str">
        <f t="shared" si="34"/>
        <v>C</v>
      </c>
      <c r="F709" t="s">
        <v>193</v>
      </c>
      <c r="G709" t="str">
        <f t="shared" si="35"/>
        <v>MSxv.CC.NuntziElkin.C</v>
      </c>
      <c r="H709">
        <v>2942</v>
      </c>
      <c r="I709">
        <v>10.1</v>
      </c>
      <c r="J709">
        <v>17.3</v>
      </c>
      <c r="K709" t="str">
        <f>IF(ISERROR(MATCH(B709,LUs!A:A,0)),"n","y")</f>
        <v>n</v>
      </c>
    </row>
    <row r="710" spans="1:11">
      <c r="A710" t="str">
        <f t="shared" si="33"/>
        <v>NuntziElkinMSxvCCBLK_D</v>
      </c>
      <c r="B710" t="s">
        <v>162</v>
      </c>
      <c r="C710" t="s">
        <v>23</v>
      </c>
      <c r="D710" t="s">
        <v>97</v>
      </c>
      <c r="E710" t="str">
        <f t="shared" si="34"/>
        <v>D</v>
      </c>
      <c r="F710" t="s">
        <v>194</v>
      </c>
      <c r="G710" t="str">
        <f t="shared" si="35"/>
        <v>MSxv.CC.NuntziElkin.D</v>
      </c>
      <c r="H710">
        <v>1014</v>
      </c>
      <c r="I710">
        <v>11.3</v>
      </c>
      <c r="J710">
        <v>17.100000000000001</v>
      </c>
      <c r="K710" t="str">
        <f>IF(ISERROR(MATCH(B710,LUs!A:A,0)),"n","y")</f>
        <v>n</v>
      </c>
    </row>
    <row r="711" spans="1:11">
      <c r="A711" t="str">
        <f t="shared" si="33"/>
        <v>NuntziElkinSBPSxcCCBLK_A</v>
      </c>
      <c r="B711" t="s">
        <v>162</v>
      </c>
      <c r="C711" t="s">
        <v>27</v>
      </c>
      <c r="D711" t="s">
        <v>97</v>
      </c>
      <c r="E711" t="str">
        <f t="shared" si="34"/>
        <v>A</v>
      </c>
      <c r="F711" t="s">
        <v>191</v>
      </c>
      <c r="G711" t="str">
        <f t="shared" si="35"/>
        <v>SBPSxc.CC.NuntziElkin.A</v>
      </c>
      <c r="H711">
        <v>9846</v>
      </c>
      <c r="I711">
        <v>9.1999999999999993</v>
      </c>
      <c r="J711">
        <v>13.6</v>
      </c>
      <c r="K711" t="str">
        <f>IF(ISERROR(MATCH(B711,LUs!A:A,0)),"n","y")</f>
        <v>n</v>
      </c>
    </row>
    <row r="712" spans="1:11">
      <c r="A712" t="str">
        <f t="shared" si="33"/>
        <v>NuntziElkinSBPSxcCCBLK_C</v>
      </c>
      <c r="B712" t="s">
        <v>162</v>
      </c>
      <c r="C712" t="s">
        <v>27</v>
      </c>
      <c r="D712" t="s">
        <v>97</v>
      </c>
      <c r="E712" t="str">
        <f t="shared" si="34"/>
        <v>C</v>
      </c>
      <c r="F712" t="s">
        <v>193</v>
      </c>
      <c r="G712" t="str">
        <f t="shared" si="35"/>
        <v>SBPSxc.CC.NuntziElkin.C</v>
      </c>
      <c r="H712">
        <v>4994</v>
      </c>
      <c r="I712">
        <v>10.1</v>
      </c>
      <c r="J712">
        <v>13.6</v>
      </c>
      <c r="K712" t="str">
        <f>IF(ISERROR(MATCH(B712,LUs!A:A,0)),"n","y")</f>
        <v>n</v>
      </c>
    </row>
    <row r="713" spans="1:11">
      <c r="A713" t="str">
        <f t="shared" si="33"/>
        <v>NuntziElkinSBPSxcCCBLK_D</v>
      </c>
      <c r="B713" t="s">
        <v>162</v>
      </c>
      <c r="C713" t="s">
        <v>27</v>
      </c>
      <c r="D713" t="s">
        <v>97</v>
      </c>
      <c r="E713" t="str">
        <f t="shared" si="34"/>
        <v>D</v>
      </c>
      <c r="F713" t="s">
        <v>194</v>
      </c>
      <c r="G713" t="str">
        <f t="shared" si="35"/>
        <v>SBPSxc.CC.NuntziElkin.D</v>
      </c>
      <c r="H713">
        <v>327</v>
      </c>
      <c r="I713">
        <v>12.5</v>
      </c>
      <c r="J713">
        <v>13</v>
      </c>
      <c r="K713" t="str">
        <f>IF(ISERROR(MATCH(B713,LUs!A:A,0)),"n","y")</f>
        <v>n</v>
      </c>
    </row>
    <row r="714" spans="1:11">
      <c r="A714" t="str">
        <f t="shared" si="33"/>
        <v>NuntziElkinZRepressedPineCCBLK_A</v>
      </c>
      <c r="B714" t="s">
        <v>162</v>
      </c>
      <c r="C714" t="s">
        <v>90</v>
      </c>
      <c r="D714" t="s">
        <v>97</v>
      </c>
      <c r="E714" t="str">
        <f t="shared" si="34"/>
        <v>A</v>
      </c>
      <c r="F714" t="s">
        <v>191</v>
      </c>
      <c r="G714" t="str">
        <f t="shared" si="35"/>
        <v>ZRepressedPine.CC.NuntziElkin.A</v>
      </c>
      <c r="H714">
        <v>1295</v>
      </c>
      <c r="I714">
        <v>4.7</v>
      </c>
      <c r="J714">
        <v>13.6</v>
      </c>
      <c r="K714" t="str">
        <f>IF(ISERROR(MATCH(B714,LUs!A:A,0)),"n","y")</f>
        <v>n</v>
      </c>
    </row>
    <row r="715" spans="1:11">
      <c r="A715" t="str">
        <f t="shared" si="33"/>
        <v>NuntziElkinZRepressedPineCCBLK_C</v>
      </c>
      <c r="B715" t="s">
        <v>162</v>
      </c>
      <c r="C715" t="s">
        <v>90</v>
      </c>
      <c r="D715" t="s">
        <v>97</v>
      </c>
      <c r="E715" t="str">
        <f t="shared" si="34"/>
        <v>C</v>
      </c>
      <c r="F715" t="s">
        <v>193</v>
      </c>
      <c r="G715" t="str">
        <f t="shared" si="35"/>
        <v>ZRepressedPine.CC.NuntziElkin.C</v>
      </c>
      <c r="H715">
        <v>822</v>
      </c>
      <c r="I715">
        <v>4.0999999999999996</v>
      </c>
      <c r="J715">
        <v>15.2</v>
      </c>
      <c r="K715" t="str">
        <f>IF(ISERROR(MATCH(B715,LUs!A:A,0)),"n","y")</f>
        <v>n</v>
      </c>
    </row>
    <row r="716" spans="1:11">
      <c r="A716" t="str">
        <f t="shared" si="33"/>
        <v>OttaraskoESSFxv1CCBLK_C</v>
      </c>
      <c r="B716" t="s">
        <v>163</v>
      </c>
      <c r="C716" t="s">
        <v>12</v>
      </c>
      <c r="D716" t="s">
        <v>97</v>
      </c>
      <c r="E716" t="str">
        <f t="shared" si="34"/>
        <v>C</v>
      </c>
      <c r="F716" t="s">
        <v>193</v>
      </c>
      <c r="G716" t="str">
        <f t="shared" si="35"/>
        <v>ESSFxv1.CC.Ottarasko.C</v>
      </c>
      <c r="H716">
        <v>491</v>
      </c>
      <c r="I716">
        <v>9.5</v>
      </c>
      <c r="J716">
        <v>9.9</v>
      </c>
      <c r="K716" t="str">
        <f>IF(ISERROR(MATCH(B716,LUs!A:A,0)),"n","y")</f>
        <v>n</v>
      </c>
    </row>
    <row r="717" spans="1:11">
      <c r="A717" t="str">
        <f t="shared" si="33"/>
        <v>OttaraskoMSdc2CCBLK_C</v>
      </c>
      <c r="B717" t="s">
        <v>163</v>
      </c>
      <c r="C717" t="s">
        <v>20</v>
      </c>
      <c r="D717" t="s">
        <v>97</v>
      </c>
      <c r="E717" t="str">
        <f t="shared" si="34"/>
        <v>C</v>
      </c>
      <c r="F717" t="s">
        <v>193</v>
      </c>
      <c r="G717" t="str">
        <f t="shared" si="35"/>
        <v>MSdc2.CC.Ottarasko.C</v>
      </c>
      <c r="H717">
        <v>599</v>
      </c>
      <c r="I717">
        <v>11.2</v>
      </c>
      <c r="J717">
        <v>14</v>
      </c>
      <c r="K717" t="str">
        <f>IF(ISERROR(MATCH(B717,LUs!A:A,0)),"n","y")</f>
        <v>n</v>
      </c>
    </row>
    <row r="718" spans="1:11">
      <c r="A718" t="str">
        <f t="shared" si="33"/>
        <v>PalmerJorgensonESSFxv1CCBLK_E</v>
      </c>
      <c r="B718" t="s">
        <v>164</v>
      </c>
      <c r="C718" t="s">
        <v>12</v>
      </c>
      <c r="D718" t="s">
        <v>97</v>
      </c>
      <c r="E718" t="str">
        <f t="shared" si="34"/>
        <v>E</v>
      </c>
      <c r="F718" t="s">
        <v>195</v>
      </c>
      <c r="G718" t="str">
        <f t="shared" si="35"/>
        <v>ESSFxv1.CC.PalmerJorgenson.E</v>
      </c>
      <c r="H718">
        <v>298</v>
      </c>
      <c r="I718">
        <v>8.5</v>
      </c>
      <c r="J718">
        <v>13.7</v>
      </c>
      <c r="K718" t="str">
        <f>IF(ISERROR(MATCH(B718,LUs!A:A,0)),"n","y")</f>
        <v>n</v>
      </c>
    </row>
    <row r="719" spans="1:11">
      <c r="A719" t="str">
        <f t="shared" si="33"/>
        <v>PalmerJorgensonIDFdk4CCBLK_A</v>
      </c>
      <c r="B719" t="s">
        <v>164</v>
      </c>
      <c r="C719" t="s">
        <v>17</v>
      </c>
      <c r="D719" t="s">
        <v>97</v>
      </c>
      <c r="E719" t="str">
        <f t="shared" si="34"/>
        <v>A</v>
      </c>
      <c r="F719" t="s">
        <v>191</v>
      </c>
      <c r="G719" t="str">
        <f t="shared" si="35"/>
        <v>IDFdk4.CC.PalmerJorgenson.A</v>
      </c>
      <c r="H719">
        <v>241</v>
      </c>
      <c r="I719">
        <v>11</v>
      </c>
      <c r="J719">
        <v>12.4</v>
      </c>
      <c r="K719" t="str">
        <f>IF(ISERROR(MATCH(B719,LUs!A:A,0)),"n","y")</f>
        <v>n</v>
      </c>
    </row>
    <row r="720" spans="1:11">
      <c r="A720" t="str">
        <f t="shared" si="33"/>
        <v>PalmerJorgensonMSxvCCBLK_B</v>
      </c>
      <c r="B720" t="s">
        <v>164</v>
      </c>
      <c r="C720" t="s">
        <v>23</v>
      </c>
      <c r="D720" t="s">
        <v>97</v>
      </c>
      <c r="E720" t="str">
        <f t="shared" si="34"/>
        <v>B</v>
      </c>
      <c r="F720" t="s">
        <v>192</v>
      </c>
      <c r="G720" t="str">
        <f t="shared" si="35"/>
        <v>MSxv.CC.PalmerJorgenson.B</v>
      </c>
      <c r="H720">
        <v>330</v>
      </c>
      <c r="I720">
        <v>8.6999999999999993</v>
      </c>
      <c r="J720">
        <v>17.2</v>
      </c>
      <c r="K720" t="str">
        <f>IF(ISERROR(MATCH(B720,LUs!A:A,0)),"n","y")</f>
        <v>n</v>
      </c>
    </row>
    <row r="721" spans="1:11">
      <c r="A721" t="str">
        <f t="shared" si="33"/>
        <v>PalmerJorgensonMSxvCCBLK_C</v>
      </c>
      <c r="B721" t="s">
        <v>164</v>
      </c>
      <c r="C721" t="s">
        <v>23</v>
      </c>
      <c r="D721" t="s">
        <v>97</v>
      </c>
      <c r="E721" t="str">
        <f t="shared" si="34"/>
        <v>C</v>
      </c>
      <c r="F721" t="s">
        <v>193</v>
      </c>
      <c r="G721" t="str">
        <f t="shared" si="35"/>
        <v>MSxv.CC.PalmerJorgenson.C</v>
      </c>
      <c r="H721">
        <v>518</v>
      </c>
      <c r="I721">
        <v>8</v>
      </c>
      <c r="J721">
        <v>17.600000000000001</v>
      </c>
      <c r="K721" t="str">
        <f>IF(ISERROR(MATCH(B721,LUs!A:A,0)),"n","y")</f>
        <v>n</v>
      </c>
    </row>
    <row r="722" spans="1:11">
      <c r="A722" t="str">
        <f t="shared" si="33"/>
        <v>PalmerJorgensonMSxvCCBLK_D</v>
      </c>
      <c r="B722" t="s">
        <v>164</v>
      </c>
      <c r="C722" t="s">
        <v>23</v>
      </c>
      <c r="D722" t="s">
        <v>97</v>
      </c>
      <c r="E722" t="str">
        <f t="shared" si="34"/>
        <v>D</v>
      </c>
      <c r="F722" t="s">
        <v>194</v>
      </c>
      <c r="G722" t="str">
        <f t="shared" si="35"/>
        <v>MSxv.CC.PalmerJorgenson.D</v>
      </c>
      <c r="H722">
        <v>821</v>
      </c>
      <c r="I722">
        <v>8.1</v>
      </c>
      <c r="J722">
        <v>17.5</v>
      </c>
      <c r="K722" t="str">
        <f>IF(ISERROR(MATCH(B722,LUs!A:A,0)),"n","y")</f>
        <v>n</v>
      </c>
    </row>
    <row r="723" spans="1:11">
      <c r="A723" t="str">
        <f t="shared" si="33"/>
        <v>PalmerJorgensonMSxvCCBLK_E</v>
      </c>
      <c r="B723" t="s">
        <v>164</v>
      </c>
      <c r="C723" t="s">
        <v>23</v>
      </c>
      <c r="D723" t="s">
        <v>97</v>
      </c>
      <c r="E723" t="str">
        <f t="shared" si="34"/>
        <v>E</v>
      </c>
      <c r="F723" t="s">
        <v>195</v>
      </c>
      <c r="G723" t="str">
        <f t="shared" si="35"/>
        <v>MSxv.CC.PalmerJorgenson.E</v>
      </c>
      <c r="H723">
        <v>10891</v>
      </c>
      <c r="I723">
        <v>8.3000000000000007</v>
      </c>
      <c r="J723">
        <v>17.399999999999999</v>
      </c>
      <c r="K723" t="str">
        <f>IF(ISERROR(MATCH(B723,LUs!A:A,0)),"n","y")</f>
        <v>n</v>
      </c>
    </row>
    <row r="724" spans="1:11">
      <c r="A724" t="str">
        <f t="shared" si="33"/>
        <v>PalmerJorgensonSBPSxcCCBLK_A</v>
      </c>
      <c r="B724" t="s">
        <v>164</v>
      </c>
      <c r="C724" t="s">
        <v>27</v>
      </c>
      <c r="D724" t="s">
        <v>97</v>
      </c>
      <c r="E724" t="str">
        <f t="shared" si="34"/>
        <v>A</v>
      </c>
      <c r="F724" t="s">
        <v>191</v>
      </c>
      <c r="G724" t="str">
        <f t="shared" si="35"/>
        <v>SBPSxc.CC.PalmerJorgenson.A</v>
      </c>
      <c r="H724">
        <v>11474</v>
      </c>
      <c r="I724">
        <v>9.6999999999999993</v>
      </c>
      <c r="J724">
        <v>13.6</v>
      </c>
      <c r="K724" t="str">
        <f>IF(ISERROR(MATCH(B724,LUs!A:A,0)),"n","y")</f>
        <v>n</v>
      </c>
    </row>
    <row r="725" spans="1:11">
      <c r="A725" t="str">
        <f t="shared" si="33"/>
        <v>PalmerJorgensonSBPSxcCCBLK_B</v>
      </c>
      <c r="B725" t="s">
        <v>164</v>
      </c>
      <c r="C725" t="s">
        <v>27</v>
      </c>
      <c r="D725" t="s">
        <v>97</v>
      </c>
      <c r="E725" t="str">
        <f t="shared" si="34"/>
        <v>B</v>
      </c>
      <c r="F725" t="s">
        <v>192</v>
      </c>
      <c r="G725" t="str">
        <f t="shared" si="35"/>
        <v>SBPSxc.CC.PalmerJorgenson.B</v>
      </c>
      <c r="H725">
        <v>7673</v>
      </c>
      <c r="I725">
        <v>9.1</v>
      </c>
      <c r="J725">
        <v>13.6</v>
      </c>
      <c r="K725" t="str">
        <f>IF(ISERROR(MATCH(B725,LUs!A:A,0)),"n","y")</f>
        <v>n</v>
      </c>
    </row>
    <row r="726" spans="1:11">
      <c r="A726" t="str">
        <f t="shared" si="33"/>
        <v>PalmerJorgensonSBPSxcCCBLK_C</v>
      </c>
      <c r="B726" t="s">
        <v>164</v>
      </c>
      <c r="C726" t="s">
        <v>27</v>
      </c>
      <c r="D726" t="s">
        <v>97</v>
      </c>
      <c r="E726" t="str">
        <f t="shared" si="34"/>
        <v>C</v>
      </c>
      <c r="F726" t="s">
        <v>193</v>
      </c>
      <c r="G726" t="str">
        <f t="shared" si="35"/>
        <v>SBPSxc.CC.PalmerJorgenson.C</v>
      </c>
      <c r="H726">
        <v>2177</v>
      </c>
      <c r="I726">
        <v>8.8000000000000007</v>
      </c>
      <c r="J726">
        <v>13.7</v>
      </c>
      <c r="K726" t="str">
        <f>IF(ISERROR(MATCH(B726,LUs!A:A,0)),"n","y")</f>
        <v>n</v>
      </c>
    </row>
    <row r="727" spans="1:11">
      <c r="A727" t="str">
        <f t="shared" si="33"/>
        <v>PalmerJorgensonSBPSxcCCBLK_D</v>
      </c>
      <c r="B727" t="s">
        <v>164</v>
      </c>
      <c r="C727" t="s">
        <v>27</v>
      </c>
      <c r="D727" t="s">
        <v>97</v>
      </c>
      <c r="E727" t="str">
        <f t="shared" si="34"/>
        <v>D</v>
      </c>
      <c r="F727" t="s">
        <v>194</v>
      </c>
      <c r="G727" t="str">
        <f t="shared" si="35"/>
        <v>SBPSxc.CC.PalmerJorgenson.D</v>
      </c>
      <c r="H727">
        <v>3742</v>
      </c>
      <c r="I727">
        <v>8.3000000000000007</v>
      </c>
      <c r="J727">
        <v>13.8</v>
      </c>
      <c r="K727" t="str">
        <f>IF(ISERROR(MATCH(B727,LUs!A:A,0)),"n","y")</f>
        <v>n</v>
      </c>
    </row>
    <row r="728" spans="1:11">
      <c r="A728" t="str">
        <f t="shared" si="33"/>
        <v>PalmerJorgensonSBPSxcCCBLK_E</v>
      </c>
      <c r="B728" t="s">
        <v>164</v>
      </c>
      <c r="C728" t="s">
        <v>27</v>
      </c>
      <c r="D728" t="s">
        <v>97</v>
      </c>
      <c r="E728" t="str">
        <f t="shared" si="34"/>
        <v>E</v>
      </c>
      <c r="F728" t="s">
        <v>195</v>
      </c>
      <c r="G728" t="str">
        <f t="shared" si="35"/>
        <v>SBPSxc.CC.PalmerJorgenson.E</v>
      </c>
      <c r="H728">
        <v>1669</v>
      </c>
      <c r="I728">
        <v>8.6</v>
      </c>
      <c r="J728">
        <v>13.9</v>
      </c>
      <c r="K728" t="str">
        <f>IF(ISERROR(MATCH(B728,LUs!A:A,0)),"n","y")</f>
        <v>n</v>
      </c>
    </row>
    <row r="729" spans="1:11">
      <c r="A729" t="str">
        <f t="shared" si="33"/>
        <v>PalmerJorgensonZRepressedPineCCBLK_A</v>
      </c>
      <c r="B729" t="s">
        <v>164</v>
      </c>
      <c r="C729" t="s">
        <v>90</v>
      </c>
      <c r="D729" t="s">
        <v>97</v>
      </c>
      <c r="E729" t="str">
        <f t="shared" si="34"/>
        <v>A</v>
      </c>
      <c r="F729" t="s">
        <v>191</v>
      </c>
      <c r="G729" t="str">
        <f t="shared" si="35"/>
        <v>ZRepressedPine.CC.PalmerJorgenson.A</v>
      </c>
      <c r="H729">
        <v>2338</v>
      </c>
      <c r="I729">
        <v>5.8</v>
      </c>
      <c r="J729">
        <v>13.6</v>
      </c>
      <c r="K729" t="str">
        <f>IF(ISERROR(MATCH(B729,LUs!A:A,0)),"n","y")</f>
        <v>n</v>
      </c>
    </row>
    <row r="730" spans="1:11">
      <c r="A730" t="str">
        <f t="shared" si="33"/>
        <v>PalmerJorgensonZRepressedPineCCBLK_B</v>
      </c>
      <c r="B730" t="s">
        <v>164</v>
      </c>
      <c r="C730" t="s">
        <v>90</v>
      </c>
      <c r="D730" t="s">
        <v>97</v>
      </c>
      <c r="E730" t="str">
        <f t="shared" si="34"/>
        <v>B</v>
      </c>
      <c r="F730" t="s">
        <v>192</v>
      </c>
      <c r="G730" t="str">
        <f t="shared" si="35"/>
        <v>ZRepressedPine.CC.PalmerJorgenson.B</v>
      </c>
      <c r="H730">
        <v>1103</v>
      </c>
      <c r="I730">
        <v>4.8</v>
      </c>
      <c r="J730">
        <v>13.5</v>
      </c>
      <c r="K730" t="str">
        <f>IF(ISERROR(MATCH(B730,LUs!A:A,0)),"n","y")</f>
        <v>n</v>
      </c>
    </row>
    <row r="731" spans="1:11">
      <c r="A731" t="str">
        <f t="shared" si="33"/>
        <v>PalmerJorgensonZRepressedPineCCBLK_C</v>
      </c>
      <c r="B731" t="s">
        <v>164</v>
      </c>
      <c r="C731" t="s">
        <v>90</v>
      </c>
      <c r="D731" t="s">
        <v>97</v>
      </c>
      <c r="E731" t="str">
        <f t="shared" si="34"/>
        <v>C</v>
      </c>
      <c r="F731" t="s">
        <v>193</v>
      </c>
      <c r="G731" t="str">
        <f t="shared" si="35"/>
        <v>ZRepressedPine.CC.PalmerJorgenson.C</v>
      </c>
      <c r="H731">
        <v>3287</v>
      </c>
      <c r="I731">
        <v>5.9</v>
      </c>
      <c r="J731">
        <v>14.4</v>
      </c>
      <c r="K731" t="str">
        <f>IF(ISERROR(MATCH(B731,LUs!A:A,0)),"n","y")</f>
        <v>n</v>
      </c>
    </row>
    <row r="732" spans="1:11">
      <c r="A732" t="str">
        <f t="shared" si="33"/>
        <v>PalmerJorgensonZRepressedPineCCBLK_D</v>
      </c>
      <c r="B732" t="s">
        <v>164</v>
      </c>
      <c r="C732" t="s">
        <v>90</v>
      </c>
      <c r="D732" t="s">
        <v>97</v>
      </c>
      <c r="E732" t="str">
        <f t="shared" si="34"/>
        <v>D</v>
      </c>
      <c r="F732" t="s">
        <v>194</v>
      </c>
      <c r="G732" t="str">
        <f t="shared" si="35"/>
        <v>ZRepressedPine.CC.PalmerJorgenson.D</v>
      </c>
      <c r="H732">
        <v>5786</v>
      </c>
      <c r="I732">
        <v>5.7</v>
      </c>
      <c r="J732">
        <v>14.2</v>
      </c>
      <c r="K732" t="str">
        <f>IF(ISERROR(MATCH(B732,LUs!A:A,0)),"n","y")</f>
        <v>n</v>
      </c>
    </row>
    <row r="733" spans="1:11">
      <c r="A733" t="str">
        <f t="shared" si="33"/>
        <v>PalmerJorgensonZRepressedPineCCBLK_E</v>
      </c>
      <c r="B733" t="s">
        <v>164</v>
      </c>
      <c r="C733" t="s">
        <v>90</v>
      </c>
      <c r="D733" t="s">
        <v>97</v>
      </c>
      <c r="E733" t="str">
        <f t="shared" si="34"/>
        <v>E</v>
      </c>
      <c r="F733" t="s">
        <v>195</v>
      </c>
      <c r="G733" t="str">
        <f t="shared" si="35"/>
        <v>ZRepressedPine.CC.PalmerJorgenson.E</v>
      </c>
      <c r="H733">
        <v>4749</v>
      </c>
      <c r="I733">
        <v>6.2</v>
      </c>
      <c r="J733">
        <v>16.899999999999999</v>
      </c>
      <c r="K733" t="str">
        <f>IF(ISERROR(MATCH(B733,LUs!A:A,0)),"n","y")</f>
        <v>n</v>
      </c>
    </row>
    <row r="734" spans="1:11">
      <c r="A734" t="str">
        <f t="shared" si="33"/>
        <v>PenfoldESSFwc3CCBLK_B</v>
      </c>
      <c r="B734" t="s">
        <v>165</v>
      </c>
      <c r="C734" t="s">
        <v>10</v>
      </c>
      <c r="D734" t="s">
        <v>97</v>
      </c>
      <c r="E734" t="str">
        <f t="shared" si="34"/>
        <v>B</v>
      </c>
      <c r="F734" t="s">
        <v>192</v>
      </c>
      <c r="G734" t="str">
        <f t="shared" si="35"/>
        <v>ESSFwc3.CC.Penfold.B</v>
      </c>
      <c r="H734">
        <v>527</v>
      </c>
      <c r="I734">
        <v>9.1</v>
      </c>
      <c r="J734">
        <v>14.4</v>
      </c>
      <c r="K734" t="str">
        <f>IF(ISERROR(MATCH(B734,LUs!A:A,0)),"n","y")</f>
        <v>n</v>
      </c>
    </row>
    <row r="735" spans="1:11">
      <c r="A735" t="str">
        <f t="shared" si="33"/>
        <v>PenfoldESSFwk1CCBLK_B</v>
      </c>
      <c r="B735" t="s">
        <v>165</v>
      </c>
      <c r="C735" t="s">
        <v>11</v>
      </c>
      <c r="D735" t="s">
        <v>97</v>
      </c>
      <c r="E735" t="str">
        <f t="shared" si="34"/>
        <v>B</v>
      </c>
      <c r="F735" t="s">
        <v>192</v>
      </c>
      <c r="G735" t="str">
        <f t="shared" si="35"/>
        <v>ESSFwk1.CC.Penfold.B</v>
      </c>
      <c r="H735">
        <v>710</v>
      </c>
      <c r="I735">
        <v>10.3</v>
      </c>
      <c r="J735">
        <v>13</v>
      </c>
      <c r="K735" t="str">
        <f>IF(ISERROR(MATCH(B735,LUs!A:A,0)),"n","y")</f>
        <v>n</v>
      </c>
    </row>
    <row r="736" spans="1:11">
      <c r="A736" t="str">
        <f t="shared" si="33"/>
        <v>PenfoldICHwk2CCBLK_A</v>
      </c>
      <c r="B736" t="s">
        <v>165</v>
      </c>
      <c r="C736" t="s">
        <v>41</v>
      </c>
      <c r="D736" t="s">
        <v>97</v>
      </c>
      <c r="E736" t="str">
        <f t="shared" si="34"/>
        <v>A</v>
      </c>
      <c r="F736" t="s">
        <v>191</v>
      </c>
      <c r="G736" t="str">
        <f t="shared" si="35"/>
        <v>ICHwk2.CC.Penfold.A</v>
      </c>
      <c r="H736">
        <v>1474</v>
      </c>
      <c r="I736">
        <v>15.4</v>
      </c>
      <c r="J736">
        <v>16.600000000000001</v>
      </c>
      <c r="K736" t="str">
        <f>IF(ISERROR(MATCH(B736,LUs!A:A,0)),"n","y")</f>
        <v>n</v>
      </c>
    </row>
    <row r="737" spans="1:11">
      <c r="A737" t="str">
        <f t="shared" si="33"/>
        <v>PenfoldICHwk2CCBLK_B</v>
      </c>
      <c r="B737" t="s">
        <v>165</v>
      </c>
      <c r="C737" t="s">
        <v>41</v>
      </c>
      <c r="D737" t="s">
        <v>97</v>
      </c>
      <c r="E737" t="str">
        <f t="shared" si="34"/>
        <v>B</v>
      </c>
      <c r="F737" t="s">
        <v>192</v>
      </c>
      <c r="G737" t="str">
        <f t="shared" si="35"/>
        <v>ICHwk2.CC.Penfold.B</v>
      </c>
      <c r="H737">
        <v>1854</v>
      </c>
      <c r="I737">
        <v>13.8</v>
      </c>
      <c r="J737">
        <v>14.9</v>
      </c>
      <c r="K737" t="str">
        <f>IF(ISERROR(MATCH(B737,LUs!A:A,0)),"n","y")</f>
        <v>n</v>
      </c>
    </row>
    <row r="738" spans="1:11">
      <c r="A738" t="str">
        <f t="shared" si="33"/>
        <v>PolleyICHmk3CCBLK_B</v>
      </c>
      <c r="B738" t="s">
        <v>166</v>
      </c>
      <c r="C738" t="s">
        <v>14</v>
      </c>
      <c r="D738" t="s">
        <v>97</v>
      </c>
      <c r="E738" t="str">
        <f t="shared" si="34"/>
        <v>B</v>
      </c>
      <c r="F738" t="s">
        <v>192</v>
      </c>
      <c r="G738" t="str">
        <f t="shared" si="35"/>
        <v>ICHmk3.CC.Polley.B</v>
      </c>
      <c r="H738">
        <v>867</v>
      </c>
      <c r="I738">
        <v>19.5</v>
      </c>
      <c r="J738">
        <v>22.9</v>
      </c>
      <c r="K738" t="str">
        <f>IF(ISERROR(MATCH(B738,LUs!A:A,0)),"n","y")</f>
        <v>n</v>
      </c>
    </row>
    <row r="739" spans="1:11">
      <c r="A739" t="str">
        <f t="shared" si="33"/>
        <v>PolleyICHmk3CCBLK_C</v>
      </c>
      <c r="B739" t="s">
        <v>166</v>
      </c>
      <c r="C739" t="s">
        <v>14</v>
      </c>
      <c r="D739" t="s">
        <v>97</v>
      </c>
      <c r="E739" t="str">
        <f t="shared" si="34"/>
        <v>C</v>
      </c>
      <c r="F739" t="s">
        <v>193</v>
      </c>
      <c r="G739" t="str">
        <f t="shared" si="35"/>
        <v>ICHmk3.CC.Polley.C</v>
      </c>
      <c r="H739">
        <v>3135</v>
      </c>
      <c r="I739">
        <v>17.8</v>
      </c>
      <c r="J739">
        <v>21.9</v>
      </c>
      <c r="K739" t="str">
        <f>IF(ISERROR(MATCH(B739,LUs!A:A,0)),"n","y")</f>
        <v>n</v>
      </c>
    </row>
    <row r="740" spans="1:11">
      <c r="A740" t="str">
        <f t="shared" si="33"/>
        <v>PolleyICHmk3CCBLK_D</v>
      </c>
      <c r="B740" t="s">
        <v>166</v>
      </c>
      <c r="C740" t="s">
        <v>14</v>
      </c>
      <c r="D740" t="s">
        <v>97</v>
      </c>
      <c r="E740" t="str">
        <f t="shared" si="34"/>
        <v>D</v>
      </c>
      <c r="F740" t="s">
        <v>194</v>
      </c>
      <c r="G740" t="str">
        <f t="shared" si="35"/>
        <v>ICHmk3.CC.Polley.D</v>
      </c>
      <c r="H740">
        <v>3668</v>
      </c>
      <c r="I740">
        <v>17.899999999999999</v>
      </c>
      <c r="J740">
        <v>22.5</v>
      </c>
      <c r="K740" t="str">
        <f>IF(ISERROR(MATCH(B740,LUs!A:A,0)),"n","y")</f>
        <v>n</v>
      </c>
    </row>
    <row r="741" spans="1:11">
      <c r="A741" t="str">
        <f t="shared" si="33"/>
        <v>PolleyICHmk3CCBLK_E</v>
      </c>
      <c r="B741" t="s">
        <v>166</v>
      </c>
      <c r="C741" t="s">
        <v>14</v>
      </c>
      <c r="D741" t="s">
        <v>97</v>
      </c>
      <c r="E741" t="str">
        <f t="shared" si="34"/>
        <v>E</v>
      </c>
      <c r="F741" t="s">
        <v>195</v>
      </c>
      <c r="G741" t="str">
        <f t="shared" si="35"/>
        <v>ICHmk3.CC.Polley.E</v>
      </c>
      <c r="H741">
        <v>2195</v>
      </c>
      <c r="I741">
        <v>17</v>
      </c>
      <c r="J741">
        <v>21.8</v>
      </c>
      <c r="K741" t="str">
        <f>IF(ISERROR(MATCH(B741,LUs!A:A,0)),"n","y")</f>
        <v>n</v>
      </c>
    </row>
    <row r="742" spans="1:11">
      <c r="A742" t="str">
        <f t="shared" si="33"/>
        <v>PolleyICHwk2CCBLK_C</v>
      </c>
      <c r="B742" t="s">
        <v>166</v>
      </c>
      <c r="C742" t="s">
        <v>41</v>
      </c>
      <c r="D742" t="s">
        <v>97</v>
      </c>
      <c r="E742" t="str">
        <f t="shared" si="34"/>
        <v>C</v>
      </c>
      <c r="F742" t="s">
        <v>193</v>
      </c>
      <c r="G742" t="str">
        <f t="shared" si="35"/>
        <v>ICHwk2.CC.Polley.C</v>
      </c>
      <c r="H742">
        <v>275</v>
      </c>
      <c r="I742">
        <v>17.8</v>
      </c>
      <c r="J742">
        <v>22.1</v>
      </c>
      <c r="K742" t="str">
        <f>IF(ISERROR(MATCH(B742,LUs!A:A,0)),"n","y")</f>
        <v>n</v>
      </c>
    </row>
    <row r="743" spans="1:11">
      <c r="A743" t="str">
        <f t="shared" si="33"/>
        <v>PolleyICHwk2CCBLK_E</v>
      </c>
      <c r="B743" t="s">
        <v>166</v>
      </c>
      <c r="C743" t="s">
        <v>41</v>
      </c>
      <c r="D743" t="s">
        <v>97</v>
      </c>
      <c r="E743" t="str">
        <f t="shared" si="34"/>
        <v>E</v>
      </c>
      <c r="F743" t="s">
        <v>195</v>
      </c>
      <c r="G743" t="str">
        <f t="shared" si="35"/>
        <v>ICHwk2.CC.Polley.E</v>
      </c>
      <c r="H743">
        <v>254</v>
      </c>
      <c r="I743">
        <v>15.3</v>
      </c>
      <c r="J743">
        <v>20.3</v>
      </c>
      <c r="K743" t="str">
        <f>IF(ISERROR(MATCH(B743,LUs!A:A,0)),"n","y")</f>
        <v>n</v>
      </c>
    </row>
    <row r="744" spans="1:11">
      <c r="A744" t="str">
        <f t="shared" si="33"/>
        <v>PolleySBSdw1CCBLK_A</v>
      </c>
      <c r="B744" t="s">
        <v>166</v>
      </c>
      <c r="C744" t="s">
        <v>28</v>
      </c>
      <c r="D744" t="s">
        <v>97</v>
      </c>
      <c r="E744" t="str">
        <f t="shared" si="34"/>
        <v>A</v>
      </c>
      <c r="F744" t="s">
        <v>191</v>
      </c>
      <c r="G744" t="str">
        <f t="shared" si="35"/>
        <v>SBSdw1.CC.Polley.A</v>
      </c>
      <c r="H744">
        <v>3164</v>
      </c>
      <c r="I744">
        <v>21.1</v>
      </c>
      <c r="J744">
        <v>21.3</v>
      </c>
      <c r="K744" t="str">
        <f>IF(ISERROR(MATCH(B744,LUs!A:A,0)),"n","y")</f>
        <v>n</v>
      </c>
    </row>
    <row r="745" spans="1:11">
      <c r="A745" t="str">
        <f t="shared" si="33"/>
        <v>PolleySBSdw1CCBLK_B</v>
      </c>
      <c r="B745" t="s">
        <v>166</v>
      </c>
      <c r="C745" t="s">
        <v>28</v>
      </c>
      <c r="D745" t="s">
        <v>97</v>
      </c>
      <c r="E745" t="str">
        <f t="shared" si="34"/>
        <v>B</v>
      </c>
      <c r="F745" t="s">
        <v>192</v>
      </c>
      <c r="G745" t="str">
        <f t="shared" si="35"/>
        <v>SBSdw1.CC.Polley.B</v>
      </c>
      <c r="H745">
        <v>343</v>
      </c>
      <c r="I745">
        <v>19.5</v>
      </c>
      <c r="J745">
        <v>20.5</v>
      </c>
      <c r="K745" t="str">
        <f>IF(ISERROR(MATCH(B745,LUs!A:A,0)),"n","y")</f>
        <v>n</v>
      </c>
    </row>
    <row r="746" spans="1:11">
      <c r="A746" t="str">
        <f t="shared" si="33"/>
        <v>PolleySBSdw1CCBLK_C</v>
      </c>
      <c r="B746" t="s">
        <v>166</v>
      </c>
      <c r="C746" t="s">
        <v>28</v>
      </c>
      <c r="D746" t="s">
        <v>97</v>
      </c>
      <c r="E746" t="str">
        <f t="shared" si="34"/>
        <v>C</v>
      </c>
      <c r="F746" t="s">
        <v>193</v>
      </c>
      <c r="G746" t="str">
        <f t="shared" si="35"/>
        <v>SBSdw1.CC.Polley.C</v>
      </c>
      <c r="H746">
        <v>299</v>
      </c>
      <c r="I746">
        <v>17.5</v>
      </c>
      <c r="J746">
        <v>21.1</v>
      </c>
      <c r="K746" t="str">
        <f>IF(ISERROR(MATCH(B746,LUs!A:A,0)),"n","y")</f>
        <v>n</v>
      </c>
    </row>
    <row r="747" spans="1:11">
      <c r="A747" t="str">
        <f t="shared" si="33"/>
        <v>PolleySBSdw1CCBLK_D</v>
      </c>
      <c r="B747" t="s">
        <v>166</v>
      </c>
      <c r="C747" t="s">
        <v>28</v>
      </c>
      <c r="D747" t="s">
        <v>97</v>
      </c>
      <c r="E747" t="str">
        <f t="shared" si="34"/>
        <v>D</v>
      </c>
      <c r="F747" t="s">
        <v>194</v>
      </c>
      <c r="G747" t="str">
        <f t="shared" si="35"/>
        <v>SBSdw1.CC.Polley.D</v>
      </c>
      <c r="H747">
        <v>153</v>
      </c>
      <c r="I747">
        <v>19.600000000000001</v>
      </c>
      <c r="J747">
        <v>21.3</v>
      </c>
      <c r="K747" t="str">
        <f>IF(ISERROR(MATCH(B747,LUs!A:A,0)),"n","y")</f>
        <v>n</v>
      </c>
    </row>
    <row r="748" spans="1:11">
      <c r="A748" t="str">
        <f t="shared" si="33"/>
        <v>PolleySBSdw1SelBLK_A</v>
      </c>
      <c r="B748" t="s">
        <v>166</v>
      </c>
      <c r="C748" t="s">
        <v>28</v>
      </c>
      <c r="D748" t="s">
        <v>98</v>
      </c>
      <c r="E748" t="str">
        <f t="shared" si="34"/>
        <v>A</v>
      </c>
      <c r="F748" t="s">
        <v>191</v>
      </c>
      <c r="G748" t="str">
        <f t="shared" si="35"/>
        <v>SBSdw1.Sel.Polley.A</v>
      </c>
      <c r="H748">
        <v>907</v>
      </c>
      <c r="I748">
        <v>20</v>
      </c>
      <c r="J748">
        <v>20.7</v>
      </c>
      <c r="K748" t="str">
        <f>IF(ISERROR(MATCH(B748,LUs!A:A,0)),"n","y")</f>
        <v>n</v>
      </c>
    </row>
    <row r="749" spans="1:11">
      <c r="A749" t="str">
        <f t="shared" si="33"/>
        <v>PolleySBSdw1SelBLK_B</v>
      </c>
      <c r="B749" t="s">
        <v>166</v>
      </c>
      <c r="C749" t="s">
        <v>28</v>
      </c>
      <c r="D749" t="s">
        <v>98</v>
      </c>
      <c r="E749" t="str">
        <f t="shared" si="34"/>
        <v>B</v>
      </c>
      <c r="F749" t="s">
        <v>192</v>
      </c>
      <c r="G749" t="str">
        <f t="shared" si="35"/>
        <v>SBSdw1.Sel.Polley.B</v>
      </c>
      <c r="H749">
        <v>453</v>
      </c>
      <c r="I749">
        <v>19.2</v>
      </c>
      <c r="J749">
        <v>20.399999999999999</v>
      </c>
      <c r="K749" t="str">
        <f>IF(ISERROR(MATCH(B749,LUs!A:A,0)),"n","y")</f>
        <v>n</v>
      </c>
    </row>
    <row r="750" spans="1:11">
      <c r="A750" t="str">
        <f t="shared" si="33"/>
        <v>PolleySBSmhCCBLK_A</v>
      </c>
      <c r="B750" t="s">
        <v>166</v>
      </c>
      <c r="C750" t="s">
        <v>31</v>
      </c>
      <c r="D750" t="s">
        <v>97</v>
      </c>
      <c r="E750" t="str">
        <f t="shared" si="34"/>
        <v>A</v>
      </c>
      <c r="F750" t="s">
        <v>191</v>
      </c>
      <c r="G750" t="str">
        <f t="shared" si="35"/>
        <v>SBSmh.CC.Polley.A</v>
      </c>
      <c r="H750">
        <v>239</v>
      </c>
      <c r="I750">
        <v>19.8</v>
      </c>
      <c r="J750">
        <v>20.8</v>
      </c>
      <c r="K750" t="str">
        <f>IF(ISERROR(MATCH(B750,LUs!A:A,0)),"n","y")</f>
        <v>n</v>
      </c>
    </row>
    <row r="751" spans="1:11">
      <c r="A751" t="str">
        <f t="shared" si="33"/>
        <v>PunkyMooreESSFxv1CCBLK_A</v>
      </c>
      <c r="B751" t="s">
        <v>167</v>
      </c>
      <c r="C751" t="s">
        <v>12</v>
      </c>
      <c r="D751" t="s">
        <v>97</v>
      </c>
      <c r="E751" t="str">
        <f t="shared" si="34"/>
        <v>A</v>
      </c>
      <c r="F751" t="s">
        <v>191</v>
      </c>
      <c r="G751" t="str">
        <f t="shared" si="35"/>
        <v>ESSFxv1.CC.PunkyMoore.A</v>
      </c>
      <c r="H751">
        <v>510</v>
      </c>
      <c r="I751">
        <v>9.3000000000000007</v>
      </c>
      <c r="J751">
        <v>13.1</v>
      </c>
      <c r="K751" t="str">
        <f>IF(ISERROR(MATCH(B751,LUs!A:A,0)),"n","y")</f>
        <v>n</v>
      </c>
    </row>
    <row r="752" spans="1:11">
      <c r="A752" t="str">
        <f t="shared" si="33"/>
        <v>PunkyMooreMSxvCCBLK_A</v>
      </c>
      <c r="B752" t="s">
        <v>167</v>
      </c>
      <c r="C752" t="s">
        <v>23</v>
      </c>
      <c r="D752" t="s">
        <v>97</v>
      </c>
      <c r="E752" t="str">
        <f t="shared" si="34"/>
        <v>A</v>
      </c>
      <c r="F752" t="s">
        <v>191</v>
      </c>
      <c r="G752" t="str">
        <f t="shared" si="35"/>
        <v>MSxv.CC.PunkyMoore.A</v>
      </c>
      <c r="H752">
        <v>9538</v>
      </c>
      <c r="I752">
        <v>9.3000000000000007</v>
      </c>
      <c r="J752">
        <v>17.399999999999999</v>
      </c>
      <c r="K752" t="str">
        <f>IF(ISERROR(MATCH(B752,LUs!A:A,0)),"n","y")</f>
        <v>n</v>
      </c>
    </row>
    <row r="753" spans="1:11">
      <c r="A753" t="str">
        <f t="shared" si="33"/>
        <v>PunkyMooreMSxvCCBLK_D</v>
      </c>
      <c r="B753" t="s">
        <v>167</v>
      </c>
      <c r="C753" t="s">
        <v>23</v>
      </c>
      <c r="D753" t="s">
        <v>97</v>
      </c>
      <c r="E753" t="str">
        <f t="shared" si="34"/>
        <v>D</v>
      </c>
      <c r="F753" t="s">
        <v>194</v>
      </c>
      <c r="G753" t="str">
        <f t="shared" si="35"/>
        <v>MSxv.CC.PunkyMoore.D</v>
      </c>
      <c r="H753">
        <v>7401</v>
      </c>
      <c r="I753">
        <v>9.5</v>
      </c>
      <c r="J753">
        <v>16.7</v>
      </c>
      <c r="K753" t="str">
        <f>IF(ISERROR(MATCH(B753,LUs!A:A,0)),"n","y")</f>
        <v>n</v>
      </c>
    </row>
    <row r="754" spans="1:11">
      <c r="A754" t="str">
        <f t="shared" si="33"/>
        <v>PunkyMooreMSxvCCBLK_E</v>
      </c>
      <c r="B754" t="s">
        <v>167</v>
      </c>
      <c r="C754" t="s">
        <v>23</v>
      </c>
      <c r="D754" t="s">
        <v>97</v>
      </c>
      <c r="E754" t="str">
        <f t="shared" si="34"/>
        <v>E</v>
      </c>
      <c r="F754" t="s">
        <v>195</v>
      </c>
      <c r="G754" t="str">
        <f t="shared" si="35"/>
        <v>MSxv.CC.PunkyMoore.E</v>
      </c>
      <c r="H754">
        <v>7064</v>
      </c>
      <c r="I754">
        <v>9.8000000000000007</v>
      </c>
      <c r="J754">
        <v>17.100000000000001</v>
      </c>
      <c r="K754" t="str">
        <f>IF(ISERROR(MATCH(B754,LUs!A:A,0)),"n","y")</f>
        <v>n</v>
      </c>
    </row>
    <row r="755" spans="1:11">
      <c r="A755" t="str">
        <f t="shared" si="33"/>
        <v>PunkyMooreSBPSxcCCBLK_C</v>
      </c>
      <c r="B755" t="s">
        <v>167</v>
      </c>
      <c r="C755" t="s">
        <v>27</v>
      </c>
      <c r="D755" t="s">
        <v>97</v>
      </c>
      <c r="E755" t="str">
        <f t="shared" si="34"/>
        <v>C</v>
      </c>
      <c r="F755" t="s">
        <v>193</v>
      </c>
      <c r="G755" t="str">
        <f t="shared" si="35"/>
        <v>SBPSxc.CC.PunkyMoore.C</v>
      </c>
      <c r="H755">
        <v>1661</v>
      </c>
      <c r="I755">
        <v>8.6999999999999993</v>
      </c>
      <c r="J755">
        <v>13.2</v>
      </c>
      <c r="K755" t="str">
        <f>IF(ISERROR(MATCH(B755,LUs!A:A,0)),"n","y")</f>
        <v>n</v>
      </c>
    </row>
    <row r="756" spans="1:11">
      <c r="A756" t="str">
        <f t="shared" si="33"/>
        <v>PunkyMooreSBPSxcCCBLK_D</v>
      </c>
      <c r="B756" t="s">
        <v>167</v>
      </c>
      <c r="C756" t="s">
        <v>27</v>
      </c>
      <c r="D756" t="s">
        <v>97</v>
      </c>
      <c r="E756" t="str">
        <f t="shared" si="34"/>
        <v>D</v>
      </c>
      <c r="F756" t="s">
        <v>194</v>
      </c>
      <c r="G756" t="str">
        <f t="shared" si="35"/>
        <v>SBPSxc.CC.PunkyMoore.D</v>
      </c>
      <c r="H756">
        <v>979</v>
      </c>
      <c r="I756">
        <v>9.4</v>
      </c>
      <c r="J756">
        <v>13.3</v>
      </c>
      <c r="K756" t="str">
        <f>IF(ISERROR(MATCH(B756,LUs!A:A,0)),"n","y")</f>
        <v>n</v>
      </c>
    </row>
    <row r="757" spans="1:11">
      <c r="A757" t="str">
        <f t="shared" si="33"/>
        <v>PunkyMooreZRepressedPineCCBLK_A</v>
      </c>
      <c r="B757" t="s">
        <v>167</v>
      </c>
      <c r="C757" t="s">
        <v>90</v>
      </c>
      <c r="D757" t="s">
        <v>97</v>
      </c>
      <c r="E757" t="str">
        <f t="shared" si="34"/>
        <v>A</v>
      </c>
      <c r="F757" t="s">
        <v>191</v>
      </c>
      <c r="G757" t="str">
        <f t="shared" si="35"/>
        <v>ZRepressedPine.CC.PunkyMoore.A</v>
      </c>
      <c r="H757">
        <v>681</v>
      </c>
      <c r="I757">
        <v>6.4</v>
      </c>
      <c r="J757">
        <v>15.7</v>
      </c>
      <c r="K757" t="str">
        <f>IF(ISERROR(MATCH(B757,LUs!A:A,0)),"n","y")</f>
        <v>n</v>
      </c>
    </row>
    <row r="758" spans="1:11">
      <c r="A758" t="str">
        <f t="shared" si="33"/>
        <v>PunkyMooreZRepressedPineCCBLK_B</v>
      </c>
      <c r="B758" t="s">
        <v>167</v>
      </c>
      <c r="C758" t="s">
        <v>90</v>
      </c>
      <c r="D758" t="s">
        <v>97</v>
      </c>
      <c r="E758" t="str">
        <f t="shared" si="34"/>
        <v>B</v>
      </c>
      <c r="F758" t="s">
        <v>192</v>
      </c>
      <c r="G758" t="str">
        <f t="shared" si="35"/>
        <v>ZRepressedPine.CC.PunkyMoore.B</v>
      </c>
      <c r="H758">
        <v>2220</v>
      </c>
      <c r="I758">
        <v>6.2</v>
      </c>
      <c r="J758">
        <v>16.399999999999999</v>
      </c>
      <c r="K758" t="str">
        <f>IF(ISERROR(MATCH(B758,LUs!A:A,0)),"n","y")</f>
        <v>n</v>
      </c>
    </row>
    <row r="759" spans="1:11">
      <c r="A759" t="str">
        <f t="shared" si="33"/>
        <v>PunkyMooreZRepressedPineCCBLK_C</v>
      </c>
      <c r="B759" t="s">
        <v>167</v>
      </c>
      <c r="C759" t="s">
        <v>90</v>
      </c>
      <c r="D759" t="s">
        <v>97</v>
      </c>
      <c r="E759" t="str">
        <f t="shared" si="34"/>
        <v>C</v>
      </c>
      <c r="F759" t="s">
        <v>193</v>
      </c>
      <c r="G759" t="str">
        <f t="shared" si="35"/>
        <v>ZRepressedPine.CC.PunkyMoore.C</v>
      </c>
      <c r="H759">
        <v>141</v>
      </c>
      <c r="I759">
        <v>6.4</v>
      </c>
      <c r="J759">
        <v>13.2</v>
      </c>
      <c r="K759" t="str">
        <f>IF(ISERROR(MATCH(B759,LUs!A:A,0)),"n","y")</f>
        <v>n</v>
      </c>
    </row>
    <row r="760" spans="1:11">
      <c r="A760" t="str">
        <f t="shared" si="33"/>
        <v>PunkyMooreZRepressedPineCCBLK_D</v>
      </c>
      <c r="B760" t="s">
        <v>167</v>
      </c>
      <c r="C760" t="s">
        <v>90</v>
      </c>
      <c r="D760" t="s">
        <v>97</v>
      </c>
      <c r="E760" t="str">
        <f t="shared" si="34"/>
        <v>D</v>
      </c>
      <c r="F760" t="s">
        <v>194</v>
      </c>
      <c r="G760" t="str">
        <f t="shared" si="35"/>
        <v>ZRepressedPine.CC.PunkyMoore.D</v>
      </c>
      <c r="H760">
        <v>118</v>
      </c>
      <c r="I760">
        <v>6.7</v>
      </c>
      <c r="J760">
        <v>16.2</v>
      </c>
      <c r="K760" t="str">
        <f>IF(ISERROR(MATCH(B760,LUs!A:A,0)),"n","y")</f>
        <v>n</v>
      </c>
    </row>
    <row r="761" spans="1:11">
      <c r="A761" t="str">
        <f t="shared" si="33"/>
        <v>PunkyMooreZRepressedPineCCBLK_E</v>
      </c>
      <c r="B761" t="s">
        <v>167</v>
      </c>
      <c r="C761" t="s">
        <v>90</v>
      </c>
      <c r="D761" t="s">
        <v>97</v>
      </c>
      <c r="E761" t="str">
        <f t="shared" si="34"/>
        <v>E</v>
      </c>
      <c r="F761" t="s">
        <v>195</v>
      </c>
      <c r="G761" t="str">
        <f t="shared" si="35"/>
        <v>ZRepressedPine.CC.PunkyMoore.E</v>
      </c>
      <c r="H761">
        <v>449</v>
      </c>
      <c r="I761">
        <v>4.7</v>
      </c>
      <c r="J761">
        <v>17.7</v>
      </c>
      <c r="K761" t="str">
        <f>IF(ISERROR(MATCH(B761,LUs!A:A,0)),"n","y")</f>
        <v>n</v>
      </c>
    </row>
    <row r="762" spans="1:11">
      <c r="A762" t="str">
        <f t="shared" si="33"/>
        <v>PuntziIDFdk4CCBLK_C</v>
      </c>
      <c r="B762" t="s">
        <v>168</v>
      </c>
      <c r="C762" t="s">
        <v>17</v>
      </c>
      <c r="D762" t="s">
        <v>97</v>
      </c>
      <c r="E762" t="str">
        <f t="shared" si="34"/>
        <v>C</v>
      </c>
      <c r="F762" t="s">
        <v>193</v>
      </c>
      <c r="G762" t="str">
        <f t="shared" si="35"/>
        <v>IDFdk4.CC.Puntzi.C</v>
      </c>
      <c r="H762">
        <v>1492</v>
      </c>
      <c r="I762">
        <v>9.6</v>
      </c>
      <c r="J762">
        <v>11.8</v>
      </c>
      <c r="K762" t="str">
        <f>IF(ISERROR(MATCH(B762,LUs!A:A,0)),"n","y")</f>
        <v>n</v>
      </c>
    </row>
    <row r="763" spans="1:11">
      <c r="A763" t="str">
        <f t="shared" si="33"/>
        <v>PuntziIDFdk4CCBLK_D</v>
      </c>
      <c r="B763" t="s">
        <v>168</v>
      </c>
      <c r="C763" t="s">
        <v>17</v>
      </c>
      <c r="D763" t="s">
        <v>97</v>
      </c>
      <c r="E763" t="str">
        <f t="shared" si="34"/>
        <v>D</v>
      </c>
      <c r="F763" t="s">
        <v>194</v>
      </c>
      <c r="G763" t="str">
        <f t="shared" si="35"/>
        <v>IDFdk4.CC.Puntzi.D</v>
      </c>
      <c r="H763">
        <v>2599</v>
      </c>
      <c r="I763">
        <v>9.3000000000000007</v>
      </c>
      <c r="J763">
        <v>11.7</v>
      </c>
      <c r="K763" t="str">
        <f>IF(ISERROR(MATCH(B763,LUs!A:A,0)),"n","y")</f>
        <v>n</v>
      </c>
    </row>
    <row r="764" spans="1:11">
      <c r="A764" t="str">
        <f t="shared" si="33"/>
        <v>PuntziIDFdk4SelBLK_C</v>
      </c>
      <c r="B764" t="s">
        <v>168</v>
      </c>
      <c r="C764" t="s">
        <v>17</v>
      </c>
      <c r="D764" t="s">
        <v>98</v>
      </c>
      <c r="E764" t="str">
        <f t="shared" si="34"/>
        <v>C</v>
      </c>
      <c r="F764" t="s">
        <v>193</v>
      </c>
      <c r="G764" t="str">
        <f t="shared" si="35"/>
        <v>IDFdk4.Sel.Puntzi.C</v>
      </c>
      <c r="H764">
        <v>253</v>
      </c>
      <c r="I764">
        <v>10.6</v>
      </c>
      <c r="J764">
        <v>14.2</v>
      </c>
      <c r="K764" t="str">
        <f>IF(ISERROR(MATCH(B764,LUs!A:A,0)),"n","y")</f>
        <v>n</v>
      </c>
    </row>
    <row r="765" spans="1:11">
      <c r="A765" t="str">
        <f t="shared" si="33"/>
        <v>PuntziIDFdk4SelBLK_D</v>
      </c>
      <c r="B765" t="s">
        <v>168</v>
      </c>
      <c r="C765" t="s">
        <v>17</v>
      </c>
      <c r="D765" t="s">
        <v>98</v>
      </c>
      <c r="E765" t="str">
        <f t="shared" si="34"/>
        <v>D</v>
      </c>
      <c r="F765" t="s">
        <v>194</v>
      </c>
      <c r="G765" t="str">
        <f t="shared" si="35"/>
        <v>IDFdk4.Sel.Puntzi.D</v>
      </c>
      <c r="H765">
        <v>424</v>
      </c>
      <c r="I765">
        <v>11.2</v>
      </c>
      <c r="J765">
        <v>13</v>
      </c>
      <c r="K765" t="str">
        <f>IF(ISERROR(MATCH(B765,LUs!A:A,0)),"n","y")</f>
        <v>n</v>
      </c>
    </row>
    <row r="766" spans="1:11">
      <c r="A766" t="str">
        <f t="shared" si="33"/>
        <v>PuntziMSxvCCBLK_A</v>
      </c>
      <c r="B766" t="s">
        <v>168</v>
      </c>
      <c r="C766" t="s">
        <v>23</v>
      </c>
      <c r="D766" t="s">
        <v>97</v>
      </c>
      <c r="E766" t="str">
        <f t="shared" si="34"/>
        <v>A</v>
      </c>
      <c r="F766" t="s">
        <v>191</v>
      </c>
      <c r="G766" t="str">
        <f t="shared" si="35"/>
        <v>MSxv.CC.Puntzi.A</v>
      </c>
      <c r="H766">
        <v>3371</v>
      </c>
      <c r="I766">
        <v>8.1999999999999993</v>
      </c>
      <c r="J766">
        <v>17.2</v>
      </c>
      <c r="K766" t="str">
        <f>IF(ISERROR(MATCH(B766,LUs!A:A,0)),"n","y")</f>
        <v>n</v>
      </c>
    </row>
    <row r="767" spans="1:11">
      <c r="A767" t="str">
        <f t="shared" si="33"/>
        <v>PuntziSBPSxcCCBLK_A</v>
      </c>
      <c r="B767" t="s">
        <v>168</v>
      </c>
      <c r="C767" t="s">
        <v>27</v>
      </c>
      <c r="D767" t="s">
        <v>97</v>
      </c>
      <c r="E767" t="str">
        <f t="shared" si="34"/>
        <v>A</v>
      </c>
      <c r="F767" t="s">
        <v>191</v>
      </c>
      <c r="G767" t="str">
        <f t="shared" si="35"/>
        <v>SBPSxc.CC.Puntzi.A</v>
      </c>
      <c r="H767">
        <v>5624</v>
      </c>
      <c r="I767">
        <v>8.4</v>
      </c>
      <c r="J767">
        <v>13.6</v>
      </c>
      <c r="K767" t="str">
        <f>IF(ISERROR(MATCH(B767,LUs!A:A,0)),"n","y")</f>
        <v>n</v>
      </c>
    </row>
    <row r="768" spans="1:11">
      <c r="A768" t="str">
        <f t="shared" si="33"/>
        <v>PuntziSBPSxcCCBLK_B</v>
      </c>
      <c r="B768" t="s">
        <v>168</v>
      </c>
      <c r="C768" t="s">
        <v>27</v>
      </c>
      <c r="D768" t="s">
        <v>97</v>
      </c>
      <c r="E768" t="str">
        <f t="shared" si="34"/>
        <v>B</v>
      </c>
      <c r="F768" t="s">
        <v>192</v>
      </c>
      <c r="G768" t="str">
        <f t="shared" si="35"/>
        <v>SBPSxc.CC.Puntzi.B</v>
      </c>
      <c r="H768">
        <v>10517</v>
      </c>
      <c r="I768">
        <v>9.6</v>
      </c>
      <c r="J768">
        <v>13.7</v>
      </c>
      <c r="K768" t="str">
        <f>IF(ISERROR(MATCH(B768,LUs!A:A,0)),"n","y")</f>
        <v>n</v>
      </c>
    </row>
    <row r="769" spans="1:11">
      <c r="A769" t="str">
        <f t="shared" si="33"/>
        <v>PuntziSBPSxcCCBLK_C</v>
      </c>
      <c r="B769" t="s">
        <v>168</v>
      </c>
      <c r="C769" t="s">
        <v>27</v>
      </c>
      <c r="D769" t="s">
        <v>97</v>
      </c>
      <c r="E769" t="str">
        <f t="shared" si="34"/>
        <v>C</v>
      </c>
      <c r="F769" t="s">
        <v>193</v>
      </c>
      <c r="G769" t="str">
        <f t="shared" si="35"/>
        <v>SBPSxc.CC.Puntzi.C</v>
      </c>
      <c r="H769">
        <v>5275</v>
      </c>
      <c r="I769">
        <v>9.1</v>
      </c>
      <c r="J769">
        <v>13.6</v>
      </c>
      <c r="K769" t="str">
        <f>IF(ISERROR(MATCH(B769,LUs!A:A,0)),"n","y")</f>
        <v>n</v>
      </c>
    </row>
    <row r="770" spans="1:11">
      <c r="A770" t="str">
        <f t="shared" ref="A770:A833" si="36">B770&amp;C770&amp;D770&amp;F770</f>
        <v>PuntziSBPSxcCCBLK_D</v>
      </c>
      <c r="B770" t="s">
        <v>168</v>
      </c>
      <c r="C770" t="s">
        <v>27</v>
      </c>
      <c r="D770" t="s">
        <v>97</v>
      </c>
      <c r="E770" t="str">
        <f t="shared" ref="E770:E833" si="37">RIGHT(F770,1)</f>
        <v>D</v>
      </c>
      <c r="F770" t="s">
        <v>194</v>
      </c>
      <c r="G770" t="str">
        <f t="shared" ref="G770:G833" si="38">C770&amp;"."&amp;D770&amp;"."&amp;B770&amp;"."&amp;E770</f>
        <v>SBPSxc.CC.Puntzi.D</v>
      </c>
      <c r="H770">
        <v>229</v>
      </c>
      <c r="I770">
        <v>8.4</v>
      </c>
      <c r="J770">
        <v>13.4</v>
      </c>
      <c r="K770" t="str">
        <f>IF(ISERROR(MATCH(B770,LUs!A:A,0)),"n","y")</f>
        <v>n</v>
      </c>
    </row>
    <row r="771" spans="1:11">
      <c r="A771" t="str">
        <f t="shared" si="36"/>
        <v>PuntziZRepressedPineCCBLK_A</v>
      </c>
      <c r="B771" t="s">
        <v>168</v>
      </c>
      <c r="C771" t="s">
        <v>90</v>
      </c>
      <c r="D771" t="s">
        <v>97</v>
      </c>
      <c r="E771" t="str">
        <f t="shared" si="37"/>
        <v>A</v>
      </c>
      <c r="F771" t="s">
        <v>191</v>
      </c>
      <c r="G771" t="str">
        <f t="shared" si="38"/>
        <v>ZRepressedPine.CC.Puntzi.A</v>
      </c>
      <c r="H771">
        <v>3639</v>
      </c>
      <c r="I771">
        <v>5.9</v>
      </c>
      <c r="J771">
        <v>14.9</v>
      </c>
      <c r="K771" t="str">
        <f>IF(ISERROR(MATCH(B771,LUs!A:A,0)),"n","y")</f>
        <v>n</v>
      </c>
    </row>
    <row r="772" spans="1:11">
      <c r="A772" t="str">
        <f t="shared" si="36"/>
        <v>PuntziZRepressedPineCCBLK_B</v>
      </c>
      <c r="B772" t="s">
        <v>168</v>
      </c>
      <c r="C772" t="s">
        <v>90</v>
      </c>
      <c r="D772" t="s">
        <v>97</v>
      </c>
      <c r="E772" t="str">
        <f t="shared" si="37"/>
        <v>B</v>
      </c>
      <c r="F772" t="s">
        <v>192</v>
      </c>
      <c r="G772" t="str">
        <f t="shared" si="38"/>
        <v>ZRepressedPine.CC.Puntzi.B</v>
      </c>
      <c r="H772">
        <v>1215</v>
      </c>
      <c r="I772">
        <v>5.8</v>
      </c>
      <c r="J772">
        <v>13.8</v>
      </c>
      <c r="K772" t="str">
        <f>IF(ISERROR(MATCH(B772,LUs!A:A,0)),"n","y")</f>
        <v>n</v>
      </c>
    </row>
    <row r="773" spans="1:11">
      <c r="A773" t="str">
        <f t="shared" si="36"/>
        <v>PuntziZRepressedPineCCBLK_C</v>
      </c>
      <c r="B773" t="s">
        <v>168</v>
      </c>
      <c r="C773" t="s">
        <v>90</v>
      </c>
      <c r="D773" t="s">
        <v>97</v>
      </c>
      <c r="E773" t="str">
        <f t="shared" si="37"/>
        <v>C</v>
      </c>
      <c r="F773" t="s">
        <v>193</v>
      </c>
      <c r="G773" t="str">
        <f t="shared" si="38"/>
        <v>ZRepressedPine.CC.Puntzi.C</v>
      </c>
      <c r="H773">
        <v>1171</v>
      </c>
      <c r="I773">
        <v>5.4</v>
      </c>
      <c r="J773">
        <v>13.1</v>
      </c>
      <c r="K773" t="str">
        <f>IF(ISERROR(MATCH(B773,LUs!A:A,0)),"n","y")</f>
        <v>n</v>
      </c>
    </row>
    <row r="774" spans="1:11">
      <c r="A774" t="str">
        <f t="shared" si="36"/>
        <v>PuntziZRepressedPineCCBLK_D</v>
      </c>
      <c r="B774" t="s">
        <v>168</v>
      </c>
      <c r="C774" t="s">
        <v>90</v>
      </c>
      <c r="D774" t="s">
        <v>97</v>
      </c>
      <c r="E774" t="str">
        <f t="shared" si="37"/>
        <v>D</v>
      </c>
      <c r="F774" t="s">
        <v>194</v>
      </c>
      <c r="G774" t="str">
        <f t="shared" si="38"/>
        <v>ZRepressedPine.CC.Puntzi.D</v>
      </c>
      <c r="H774">
        <v>135</v>
      </c>
      <c r="I774">
        <v>5.3</v>
      </c>
      <c r="J774">
        <v>11.5</v>
      </c>
      <c r="K774" t="str">
        <f>IF(ISERROR(MATCH(B774,LUs!A:A,0)),"n","y")</f>
        <v>n</v>
      </c>
    </row>
    <row r="775" spans="1:11">
      <c r="A775" t="str">
        <f t="shared" si="36"/>
        <v>RiskeIDFdk3CCBLK_A</v>
      </c>
      <c r="B775" t="s">
        <v>170</v>
      </c>
      <c r="C775" t="s">
        <v>16</v>
      </c>
      <c r="D775" t="s">
        <v>97</v>
      </c>
      <c r="E775" t="str">
        <f t="shared" si="37"/>
        <v>A</v>
      </c>
      <c r="F775" t="s">
        <v>191</v>
      </c>
      <c r="G775" t="str">
        <f t="shared" si="38"/>
        <v>IDFdk3.CC.Riske.A</v>
      </c>
      <c r="H775">
        <v>203</v>
      </c>
      <c r="I775">
        <v>12.5</v>
      </c>
      <c r="J775">
        <v>18.100000000000001</v>
      </c>
      <c r="K775" t="str">
        <f>IF(ISERROR(MATCH(B775,LUs!A:A,0)),"n","y")</f>
        <v>n</v>
      </c>
    </row>
    <row r="776" spans="1:11">
      <c r="A776" t="str">
        <f t="shared" si="36"/>
        <v>RiskeIDFdk3CCBLK_B</v>
      </c>
      <c r="B776" t="s">
        <v>170</v>
      </c>
      <c r="C776" t="s">
        <v>16</v>
      </c>
      <c r="D776" t="s">
        <v>97</v>
      </c>
      <c r="E776" t="str">
        <f t="shared" si="37"/>
        <v>B</v>
      </c>
      <c r="F776" t="s">
        <v>192</v>
      </c>
      <c r="G776" t="str">
        <f t="shared" si="38"/>
        <v>IDFdk3.CC.Riske.B</v>
      </c>
      <c r="H776">
        <v>1086</v>
      </c>
      <c r="I776">
        <v>12.4</v>
      </c>
      <c r="J776">
        <v>18</v>
      </c>
      <c r="K776" t="str">
        <f>IF(ISERROR(MATCH(B776,LUs!A:A,0)),"n","y")</f>
        <v>n</v>
      </c>
    </row>
    <row r="777" spans="1:11">
      <c r="A777" t="str">
        <f t="shared" si="36"/>
        <v>RiskeIDFdk3CCBLK_C</v>
      </c>
      <c r="B777" t="s">
        <v>170</v>
      </c>
      <c r="C777" t="s">
        <v>16</v>
      </c>
      <c r="D777" t="s">
        <v>97</v>
      </c>
      <c r="E777" t="str">
        <f t="shared" si="37"/>
        <v>C</v>
      </c>
      <c r="F777" t="s">
        <v>193</v>
      </c>
      <c r="G777" t="str">
        <f t="shared" si="38"/>
        <v>IDFdk3.CC.Riske.C</v>
      </c>
      <c r="H777">
        <v>444</v>
      </c>
      <c r="I777">
        <v>12</v>
      </c>
      <c r="J777">
        <v>18</v>
      </c>
      <c r="K777" t="str">
        <f>IF(ISERROR(MATCH(B777,LUs!A:A,0)),"n","y")</f>
        <v>n</v>
      </c>
    </row>
    <row r="778" spans="1:11">
      <c r="A778" t="str">
        <f t="shared" si="36"/>
        <v>RiskeIDFdk3SelBLK_B</v>
      </c>
      <c r="B778" t="s">
        <v>170</v>
      </c>
      <c r="C778" t="s">
        <v>16</v>
      </c>
      <c r="D778" t="s">
        <v>98</v>
      </c>
      <c r="E778" t="str">
        <f t="shared" si="37"/>
        <v>B</v>
      </c>
      <c r="F778" t="s">
        <v>192</v>
      </c>
      <c r="G778" t="str">
        <f t="shared" si="38"/>
        <v>IDFdk3.Sel.Riske.B</v>
      </c>
      <c r="H778">
        <v>167</v>
      </c>
      <c r="I778">
        <v>13</v>
      </c>
      <c r="J778">
        <v>17.7</v>
      </c>
      <c r="K778" t="str">
        <f>IF(ISERROR(MATCH(B778,LUs!A:A,0)),"n","y")</f>
        <v>n</v>
      </c>
    </row>
    <row r="779" spans="1:11">
      <c r="A779" t="str">
        <f t="shared" si="36"/>
        <v>RiskeIDFdk3SelBLK_D</v>
      </c>
      <c r="B779" t="s">
        <v>170</v>
      </c>
      <c r="C779" t="s">
        <v>16</v>
      </c>
      <c r="D779" t="s">
        <v>98</v>
      </c>
      <c r="E779" t="str">
        <f t="shared" si="37"/>
        <v>D</v>
      </c>
      <c r="F779" t="s">
        <v>194</v>
      </c>
      <c r="G779" t="str">
        <f t="shared" si="38"/>
        <v>IDFdk3.Sel.Riske.D</v>
      </c>
      <c r="H779">
        <v>407</v>
      </c>
      <c r="I779">
        <v>11</v>
      </c>
      <c r="J779">
        <v>16.899999999999999</v>
      </c>
      <c r="K779" t="str">
        <f>IF(ISERROR(MATCH(B779,LUs!A:A,0)),"n","y")</f>
        <v>n</v>
      </c>
    </row>
    <row r="780" spans="1:11">
      <c r="A780" t="str">
        <f t="shared" si="36"/>
        <v>RiskeIDFxmCCBLK_A</v>
      </c>
      <c r="B780" t="s">
        <v>170</v>
      </c>
      <c r="C780" t="s">
        <v>19</v>
      </c>
      <c r="D780" t="s">
        <v>97</v>
      </c>
      <c r="E780" t="str">
        <f t="shared" si="37"/>
        <v>A</v>
      </c>
      <c r="F780" t="s">
        <v>191</v>
      </c>
      <c r="G780" t="str">
        <f t="shared" si="38"/>
        <v>IDFxm.CC.Riske.A</v>
      </c>
      <c r="H780">
        <v>388</v>
      </c>
      <c r="I780">
        <v>10.7</v>
      </c>
      <c r="J780">
        <v>15.7</v>
      </c>
      <c r="K780" t="str">
        <f>IF(ISERROR(MATCH(B780,LUs!A:A,0)),"n","y")</f>
        <v>n</v>
      </c>
    </row>
    <row r="781" spans="1:11">
      <c r="A781" t="str">
        <f t="shared" si="36"/>
        <v>RiskeIDFxmCCBLK_B</v>
      </c>
      <c r="B781" t="s">
        <v>170</v>
      </c>
      <c r="C781" t="s">
        <v>19</v>
      </c>
      <c r="D781" t="s">
        <v>97</v>
      </c>
      <c r="E781" t="str">
        <f t="shared" si="37"/>
        <v>B</v>
      </c>
      <c r="F781" t="s">
        <v>192</v>
      </c>
      <c r="G781" t="str">
        <f t="shared" si="38"/>
        <v>IDFxm.CC.Riske.B</v>
      </c>
      <c r="H781">
        <v>107</v>
      </c>
      <c r="I781">
        <v>13.5</v>
      </c>
      <c r="J781">
        <v>15.6</v>
      </c>
      <c r="K781" t="str">
        <f>IF(ISERROR(MATCH(B781,LUs!A:A,0)),"n","y")</f>
        <v>n</v>
      </c>
    </row>
    <row r="782" spans="1:11">
      <c r="A782" t="str">
        <f t="shared" si="36"/>
        <v>RiskeIDFxmCCBLK_C</v>
      </c>
      <c r="B782" t="s">
        <v>170</v>
      </c>
      <c r="C782" t="s">
        <v>19</v>
      </c>
      <c r="D782" t="s">
        <v>97</v>
      </c>
      <c r="E782" t="str">
        <f t="shared" si="37"/>
        <v>C</v>
      </c>
      <c r="F782" t="s">
        <v>193</v>
      </c>
      <c r="G782" t="str">
        <f t="shared" si="38"/>
        <v>IDFxm.CC.Riske.C</v>
      </c>
      <c r="H782">
        <v>314</v>
      </c>
      <c r="I782">
        <v>12.3</v>
      </c>
      <c r="J782">
        <v>15.4</v>
      </c>
      <c r="K782" t="str">
        <f>IF(ISERROR(MATCH(B782,LUs!A:A,0)),"n","y")</f>
        <v>n</v>
      </c>
    </row>
    <row r="783" spans="1:11">
      <c r="A783" t="str">
        <f t="shared" si="36"/>
        <v>RiskeIDFxmCCBLK_D</v>
      </c>
      <c r="B783" t="s">
        <v>170</v>
      </c>
      <c r="C783" t="s">
        <v>19</v>
      </c>
      <c r="D783" t="s">
        <v>97</v>
      </c>
      <c r="E783" t="str">
        <f t="shared" si="37"/>
        <v>D</v>
      </c>
      <c r="F783" t="s">
        <v>194</v>
      </c>
      <c r="G783" t="str">
        <f t="shared" si="38"/>
        <v>IDFxm.CC.Riske.D</v>
      </c>
      <c r="H783">
        <v>381</v>
      </c>
      <c r="I783">
        <v>13.3</v>
      </c>
      <c r="J783">
        <v>15.4</v>
      </c>
      <c r="K783" t="str">
        <f>IF(ISERROR(MATCH(B783,LUs!A:A,0)),"n","y")</f>
        <v>n</v>
      </c>
    </row>
    <row r="784" spans="1:11">
      <c r="A784" t="str">
        <f t="shared" si="36"/>
        <v>RiskeIDFxmSelBLK_A</v>
      </c>
      <c r="B784" t="s">
        <v>170</v>
      </c>
      <c r="C784" t="s">
        <v>19</v>
      </c>
      <c r="D784" t="s">
        <v>98</v>
      </c>
      <c r="E784" t="str">
        <f t="shared" si="37"/>
        <v>A</v>
      </c>
      <c r="F784" t="s">
        <v>191</v>
      </c>
      <c r="G784" t="str">
        <f t="shared" si="38"/>
        <v>IDFxm.Sel.Riske.A</v>
      </c>
      <c r="H784">
        <v>860</v>
      </c>
      <c r="I784">
        <v>11</v>
      </c>
      <c r="J784">
        <v>14.9</v>
      </c>
      <c r="K784" t="str">
        <f>IF(ISERROR(MATCH(B784,LUs!A:A,0)),"n","y")</f>
        <v>n</v>
      </c>
    </row>
    <row r="785" spans="1:11">
      <c r="A785" t="str">
        <f t="shared" si="36"/>
        <v>RiskeIDFxmSelBLK_B</v>
      </c>
      <c r="B785" t="s">
        <v>170</v>
      </c>
      <c r="C785" t="s">
        <v>19</v>
      </c>
      <c r="D785" t="s">
        <v>98</v>
      </c>
      <c r="E785" t="str">
        <f t="shared" si="37"/>
        <v>B</v>
      </c>
      <c r="F785" t="s">
        <v>192</v>
      </c>
      <c r="G785" t="str">
        <f t="shared" si="38"/>
        <v>IDFxm.Sel.Riske.B</v>
      </c>
      <c r="H785">
        <v>299</v>
      </c>
      <c r="I785">
        <v>13.1</v>
      </c>
      <c r="J785">
        <v>15.1</v>
      </c>
      <c r="K785" t="str">
        <f>IF(ISERROR(MATCH(B785,LUs!A:A,0)),"n","y")</f>
        <v>n</v>
      </c>
    </row>
    <row r="786" spans="1:11">
      <c r="A786" t="str">
        <f t="shared" si="36"/>
        <v>RiskeIDFxmSelBLK_C</v>
      </c>
      <c r="B786" t="s">
        <v>170</v>
      </c>
      <c r="C786" t="s">
        <v>19</v>
      </c>
      <c r="D786" t="s">
        <v>98</v>
      </c>
      <c r="E786" t="str">
        <f t="shared" si="37"/>
        <v>C</v>
      </c>
      <c r="F786" t="s">
        <v>193</v>
      </c>
      <c r="G786" t="str">
        <f t="shared" si="38"/>
        <v>IDFxm.Sel.Riske.C</v>
      </c>
      <c r="H786">
        <v>570</v>
      </c>
      <c r="I786">
        <v>13.8</v>
      </c>
      <c r="J786">
        <v>15.1</v>
      </c>
      <c r="K786" t="str">
        <f>IF(ISERROR(MATCH(B786,LUs!A:A,0)),"n","y")</f>
        <v>n</v>
      </c>
    </row>
    <row r="787" spans="1:11">
      <c r="A787" t="str">
        <f t="shared" si="36"/>
        <v>RiskeIDFxmSelBLK_D</v>
      </c>
      <c r="B787" t="s">
        <v>170</v>
      </c>
      <c r="C787" t="s">
        <v>19</v>
      </c>
      <c r="D787" t="s">
        <v>98</v>
      </c>
      <c r="E787" t="str">
        <f t="shared" si="37"/>
        <v>D</v>
      </c>
      <c r="F787" t="s">
        <v>194</v>
      </c>
      <c r="G787" t="str">
        <f t="shared" si="38"/>
        <v>IDFxm.Sel.Riske.D</v>
      </c>
      <c r="H787">
        <v>2580</v>
      </c>
      <c r="I787">
        <v>12.3</v>
      </c>
      <c r="J787">
        <v>14.9</v>
      </c>
      <c r="K787" t="str">
        <f>IF(ISERROR(MATCH(B787,LUs!A:A,0)),"n","y")</f>
        <v>n</v>
      </c>
    </row>
    <row r="788" spans="1:11">
      <c r="A788" t="str">
        <f t="shared" si="36"/>
        <v>RiskeSBPSmkCCBLK_B</v>
      </c>
      <c r="B788" t="s">
        <v>170</v>
      </c>
      <c r="C788" t="s">
        <v>26</v>
      </c>
      <c r="D788" t="s">
        <v>97</v>
      </c>
      <c r="E788" t="str">
        <f t="shared" si="37"/>
        <v>B</v>
      </c>
      <c r="F788" t="s">
        <v>192</v>
      </c>
      <c r="G788" t="str">
        <f t="shared" si="38"/>
        <v>SBPSmk.CC.Riske.B</v>
      </c>
      <c r="H788">
        <v>291</v>
      </c>
      <c r="I788">
        <v>13.7</v>
      </c>
      <c r="J788">
        <v>18.2</v>
      </c>
      <c r="K788" t="str">
        <f>IF(ISERROR(MATCH(B788,LUs!A:A,0)),"n","y")</f>
        <v>n</v>
      </c>
    </row>
    <row r="789" spans="1:11">
      <c r="A789" t="str">
        <f t="shared" si="36"/>
        <v>RiskeSBPSxcCCBLK_B</v>
      </c>
      <c r="B789" t="s">
        <v>170</v>
      </c>
      <c r="C789" t="s">
        <v>27</v>
      </c>
      <c r="D789" t="s">
        <v>97</v>
      </c>
      <c r="E789" t="str">
        <f t="shared" si="37"/>
        <v>B</v>
      </c>
      <c r="F789" t="s">
        <v>192</v>
      </c>
      <c r="G789" t="str">
        <f t="shared" si="38"/>
        <v>SBPSxc.CC.Riske.B</v>
      </c>
      <c r="H789">
        <v>690</v>
      </c>
      <c r="I789">
        <v>12.1</v>
      </c>
      <c r="J789">
        <v>13.9</v>
      </c>
      <c r="K789" t="str">
        <f>IF(ISERROR(MATCH(B789,LUs!A:A,0)),"n","y")</f>
        <v>n</v>
      </c>
    </row>
    <row r="790" spans="1:11">
      <c r="A790" t="str">
        <f t="shared" si="36"/>
        <v>RiskeSBPSxcCCBLK_C</v>
      </c>
      <c r="B790" t="s">
        <v>170</v>
      </c>
      <c r="C790" t="s">
        <v>27</v>
      </c>
      <c r="D790" t="s">
        <v>97</v>
      </c>
      <c r="E790" t="str">
        <f t="shared" si="37"/>
        <v>C</v>
      </c>
      <c r="F790" t="s">
        <v>193</v>
      </c>
      <c r="G790" t="str">
        <f t="shared" si="38"/>
        <v>SBPSxc.CC.Riske.C</v>
      </c>
      <c r="H790">
        <v>279</v>
      </c>
      <c r="I790">
        <v>13.7</v>
      </c>
      <c r="J790">
        <v>13.6</v>
      </c>
      <c r="K790" t="str">
        <f>IF(ISERROR(MATCH(B790,LUs!A:A,0)),"n","y")</f>
        <v>n</v>
      </c>
    </row>
    <row r="791" spans="1:11">
      <c r="A791" t="str">
        <f t="shared" si="36"/>
        <v>SistersIDFdk4CCBLK_A</v>
      </c>
      <c r="B791" t="s">
        <v>171</v>
      </c>
      <c r="C791" t="s">
        <v>17</v>
      </c>
      <c r="D791" t="s">
        <v>97</v>
      </c>
      <c r="E791" t="str">
        <f t="shared" si="37"/>
        <v>A</v>
      </c>
      <c r="F791" t="s">
        <v>191</v>
      </c>
      <c r="G791" t="str">
        <f t="shared" si="38"/>
        <v>IDFdk4.CC.Sisters.A</v>
      </c>
      <c r="H791">
        <v>1943</v>
      </c>
      <c r="I791">
        <v>11.8</v>
      </c>
      <c r="J791">
        <v>12.2</v>
      </c>
      <c r="K791" t="str">
        <f>IF(ISERROR(MATCH(B791,LUs!A:A,0)),"n","y")</f>
        <v>n</v>
      </c>
    </row>
    <row r="792" spans="1:11">
      <c r="A792" t="str">
        <f t="shared" si="36"/>
        <v>SistersIDFdk4CCBLK_B</v>
      </c>
      <c r="B792" t="s">
        <v>171</v>
      </c>
      <c r="C792" t="s">
        <v>17</v>
      </c>
      <c r="D792" t="s">
        <v>97</v>
      </c>
      <c r="E792" t="str">
        <f t="shared" si="37"/>
        <v>B</v>
      </c>
      <c r="F792" t="s">
        <v>192</v>
      </c>
      <c r="G792" t="str">
        <f t="shared" si="38"/>
        <v>IDFdk4.CC.Sisters.B</v>
      </c>
      <c r="H792">
        <v>2151</v>
      </c>
      <c r="I792">
        <v>10.7</v>
      </c>
      <c r="J792">
        <v>11.9</v>
      </c>
      <c r="K792" t="str">
        <f>IF(ISERROR(MATCH(B792,LUs!A:A,0)),"n","y")</f>
        <v>n</v>
      </c>
    </row>
    <row r="793" spans="1:11">
      <c r="A793" t="str">
        <f t="shared" si="36"/>
        <v>SistersIDFdk4CCBLK_C</v>
      </c>
      <c r="B793" t="s">
        <v>171</v>
      </c>
      <c r="C793" t="s">
        <v>17</v>
      </c>
      <c r="D793" t="s">
        <v>97</v>
      </c>
      <c r="E793" t="str">
        <f t="shared" si="37"/>
        <v>C</v>
      </c>
      <c r="F793" t="s">
        <v>193</v>
      </c>
      <c r="G793" t="str">
        <f t="shared" si="38"/>
        <v>IDFdk4.CC.Sisters.C</v>
      </c>
      <c r="H793">
        <v>1712</v>
      </c>
      <c r="I793">
        <v>9.3000000000000007</v>
      </c>
      <c r="J793">
        <v>11.7</v>
      </c>
      <c r="K793" t="str">
        <f>IF(ISERROR(MATCH(B793,LUs!A:A,0)),"n","y")</f>
        <v>n</v>
      </c>
    </row>
    <row r="794" spans="1:11">
      <c r="A794" t="str">
        <f t="shared" si="36"/>
        <v>SistersIDFdk4CCBLK_D</v>
      </c>
      <c r="B794" t="s">
        <v>171</v>
      </c>
      <c r="C794" t="s">
        <v>17</v>
      </c>
      <c r="D794" t="s">
        <v>97</v>
      </c>
      <c r="E794" t="str">
        <f t="shared" si="37"/>
        <v>D</v>
      </c>
      <c r="F794" t="s">
        <v>194</v>
      </c>
      <c r="G794" t="str">
        <f t="shared" si="38"/>
        <v>IDFdk4.CC.Sisters.D</v>
      </c>
      <c r="H794">
        <v>400</v>
      </c>
      <c r="I794">
        <v>8.1999999999999993</v>
      </c>
      <c r="J794">
        <v>12</v>
      </c>
      <c r="K794" t="str">
        <f>IF(ISERROR(MATCH(B794,LUs!A:A,0)),"n","y")</f>
        <v>n</v>
      </c>
    </row>
    <row r="795" spans="1:11">
      <c r="A795" t="str">
        <f t="shared" si="36"/>
        <v>SistersIDFdk4CCBLK_E</v>
      </c>
      <c r="B795" t="s">
        <v>171</v>
      </c>
      <c r="C795" t="s">
        <v>17</v>
      </c>
      <c r="D795" t="s">
        <v>97</v>
      </c>
      <c r="E795" t="str">
        <f t="shared" si="37"/>
        <v>E</v>
      </c>
      <c r="F795" t="s">
        <v>195</v>
      </c>
      <c r="G795" t="str">
        <f t="shared" si="38"/>
        <v>IDFdk4.CC.Sisters.E</v>
      </c>
      <c r="H795">
        <v>795</v>
      </c>
      <c r="I795">
        <v>9.5</v>
      </c>
      <c r="J795">
        <v>12</v>
      </c>
      <c r="K795" t="str">
        <f>IF(ISERROR(MATCH(B795,LUs!A:A,0)),"n","y")</f>
        <v>n</v>
      </c>
    </row>
    <row r="796" spans="1:11">
      <c r="A796" t="str">
        <f t="shared" si="36"/>
        <v>SistersIDFdk4SelBLK_A</v>
      </c>
      <c r="B796" t="s">
        <v>171</v>
      </c>
      <c r="C796" t="s">
        <v>17</v>
      </c>
      <c r="D796" t="s">
        <v>98</v>
      </c>
      <c r="E796" t="str">
        <f t="shared" si="37"/>
        <v>A</v>
      </c>
      <c r="F796" t="s">
        <v>191</v>
      </c>
      <c r="G796" t="str">
        <f t="shared" si="38"/>
        <v>IDFdk4.Sel.Sisters.A</v>
      </c>
      <c r="H796">
        <v>920</v>
      </c>
      <c r="I796">
        <v>11.3</v>
      </c>
      <c r="J796">
        <v>14.8</v>
      </c>
      <c r="K796" t="str">
        <f>IF(ISERROR(MATCH(B796,LUs!A:A,0)),"n","y")</f>
        <v>n</v>
      </c>
    </row>
    <row r="797" spans="1:11">
      <c r="A797" t="str">
        <f t="shared" si="36"/>
        <v>SistersIDFdk4SelBLK_B</v>
      </c>
      <c r="B797" t="s">
        <v>171</v>
      </c>
      <c r="C797" t="s">
        <v>17</v>
      </c>
      <c r="D797" t="s">
        <v>98</v>
      </c>
      <c r="E797" t="str">
        <f t="shared" si="37"/>
        <v>B</v>
      </c>
      <c r="F797" t="s">
        <v>192</v>
      </c>
      <c r="G797" t="str">
        <f t="shared" si="38"/>
        <v>IDFdk4.Sel.Sisters.B</v>
      </c>
      <c r="H797">
        <v>699</v>
      </c>
      <c r="I797">
        <v>11</v>
      </c>
      <c r="J797">
        <v>13.2</v>
      </c>
      <c r="K797" t="str">
        <f>IF(ISERROR(MATCH(B797,LUs!A:A,0)),"n","y")</f>
        <v>n</v>
      </c>
    </row>
    <row r="798" spans="1:11">
      <c r="A798" t="str">
        <f t="shared" si="36"/>
        <v>SistersIDFdk4SelBLK_E</v>
      </c>
      <c r="B798" t="s">
        <v>171</v>
      </c>
      <c r="C798" t="s">
        <v>17</v>
      </c>
      <c r="D798" t="s">
        <v>98</v>
      </c>
      <c r="E798" t="str">
        <f t="shared" si="37"/>
        <v>E</v>
      </c>
      <c r="F798" t="s">
        <v>195</v>
      </c>
      <c r="G798" t="str">
        <f t="shared" si="38"/>
        <v>IDFdk4.Sel.Sisters.E</v>
      </c>
      <c r="H798">
        <v>128</v>
      </c>
      <c r="I798">
        <v>11.3</v>
      </c>
      <c r="J798">
        <v>14.5</v>
      </c>
      <c r="K798" t="str">
        <f>IF(ISERROR(MATCH(B798,LUs!A:A,0)),"n","y")</f>
        <v>n</v>
      </c>
    </row>
    <row r="799" spans="1:11">
      <c r="A799" t="str">
        <f t="shared" si="36"/>
        <v>SistersIDFxmCCBLK_A</v>
      </c>
      <c r="B799" t="s">
        <v>171</v>
      </c>
      <c r="C799" t="s">
        <v>19</v>
      </c>
      <c r="D799" t="s">
        <v>97</v>
      </c>
      <c r="E799" t="str">
        <f t="shared" si="37"/>
        <v>A</v>
      </c>
      <c r="F799" t="s">
        <v>191</v>
      </c>
      <c r="G799" t="str">
        <f t="shared" si="38"/>
        <v>IDFxm.CC.Sisters.A</v>
      </c>
      <c r="H799">
        <v>177</v>
      </c>
      <c r="I799">
        <v>10.9</v>
      </c>
      <c r="J799">
        <v>15.5</v>
      </c>
      <c r="K799" t="str">
        <f>IF(ISERROR(MATCH(B799,LUs!A:A,0)),"n","y")</f>
        <v>n</v>
      </c>
    </row>
    <row r="800" spans="1:11">
      <c r="A800" t="str">
        <f t="shared" si="36"/>
        <v>SistersIDFxmSelBLK_A</v>
      </c>
      <c r="B800" t="s">
        <v>171</v>
      </c>
      <c r="C800" t="s">
        <v>19</v>
      </c>
      <c r="D800" t="s">
        <v>98</v>
      </c>
      <c r="E800" t="str">
        <f t="shared" si="37"/>
        <v>A</v>
      </c>
      <c r="F800" t="s">
        <v>191</v>
      </c>
      <c r="G800" t="str">
        <f t="shared" si="38"/>
        <v>IDFxm.Sel.Sisters.A</v>
      </c>
      <c r="H800">
        <v>495</v>
      </c>
      <c r="I800">
        <v>11.1</v>
      </c>
      <c r="J800">
        <v>14.9</v>
      </c>
      <c r="K800" t="str">
        <f>IF(ISERROR(MATCH(B800,LUs!A:A,0)),"n","y")</f>
        <v>n</v>
      </c>
    </row>
    <row r="801" spans="1:11">
      <c r="A801" t="str">
        <f t="shared" si="36"/>
        <v>SistersIDFxmSelBLK_B</v>
      </c>
      <c r="B801" t="s">
        <v>171</v>
      </c>
      <c r="C801" t="s">
        <v>19</v>
      </c>
      <c r="D801" t="s">
        <v>98</v>
      </c>
      <c r="E801" t="str">
        <f t="shared" si="37"/>
        <v>B</v>
      </c>
      <c r="F801" t="s">
        <v>192</v>
      </c>
      <c r="G801" t="str">
        <f t="shared" si="38"/>
        <v>IDFxm.Sel.Sisters.B</v>
      </c>
      <c r="H801">
        <v>107</v>
      </c>
      <c r="I801">
        <v>11.7</v>
      </c>
      <c r="J801">
        <v>15</v>
      </c>
      <c r="K801" t="str">
        <f>IF(ISERROR(MATCH(B801,LUs!A:A,0)),"n","y")</f>
        <v>n</v>
      </c>
    </row>
    <row r="802" spans="1:11">
      <c r="A802" t="str">
        <f t="shared" si="36"/>
        <v>SistersSBPSxcCCBLK_C</v>
      </c>
      <c r="B802" t="s">
        <v>171</v>
      </c>
      <c r="C802" t="s">
        <v>27</v>
      </c>
      <c r="D802" t="s">
        <v>97</v>
      </c>
      <c r="E802" t="str">
        <f t="shared" si="37"/>
        <v>C</v>
      </c>
      <c r="F802" t="s">
        <v>193</v>
      </c>
      <c r="G802" t="str">
        <f t="shared" si="38"/>
        <v>SBPSxc.CC.Sisters.C</v>
      </c>
      <c r="H802">
        <v>8917</v>
      </c>
      <c r="I802">
        <v>9.1999999999999993</v>
      </c>
      <c r="J802">
        <v>13.7</v>
      </c>
      <c r="K802" t="str">
        <f>IF(ISERROR(MATCH(B802,LUs!A:A,0)),"n","y")</f>
        <v>n</v>
      </c>
    </row>
    <row r="803" spans="1:11">
      <c r="A803" t="str">
        <f t="shared" si="36"/>
        <v>SistersSBPSxcCCBLK_D</v>
      </c>
      <c r="B803" t="s">
        <v>171</v>
      </c>
      <c r="C803" t="s">
        <v>27</v>
      </c>
      <c r="D803" t="s">
        <v>97</v>
      </c>
      <c r="E803" t="str">
        <f t="shared" si="37"/>
        <v>D</v>
      </c>
      <c r="F803" t="s">
        <v>194</v>
      </c>
      <c r="G803" t="str">
        <f t="shared" si="38"/>
        <v>SBPSxc.CC.Sisters.D</v>
      </c>
      <c r="H803">
        <v>4229</v>
      </c>
      <c r="I803">
        <v>8.6</v>
      </c>
      <c r="J803">
        <v>13.7</v>
      </c>
      <c r="K803" t="str">
        <f>IF(ISERROR(MATCH(B803,LUs!A:A,0)),"n","y")</f>
        <v>n</v>
      </c>
    </row>
    <row r="804" spans="1:11">
      <c r="A804" t="str">
        <f t="shared" si="36"/>
        <v>SistersSBPSxcCCBLK_E</v>
      </c>
      <c r="B804" t="s">
        <v>171</v>
      </c>
      <c r="C804" t="s">
        <v>27</v>
      </c>
      <c r="D804" t="s">
        <v>97</v>
      </c>
      <c r="E804" t="str">
        <f t="shared" si="37"/>
        <v>E</v>
      </c>
      <c r="F804" t="s">
        <v>195</v>
      </c>
      <c r="G804" t="str">
        <f t="shared" si="38"/>
        <v>SBPSxc.CC.Sisters.E</v>
      </c>
      <c r="H804">
        <v>3240</v>
      </c>
      <c r="I804">
        <v>9.5</v>
      </c>
      <c r="J804">
        <v>13.5</v>
      </c>
      <c r="K804" t="str">
        <f>IF(ISERROR(MATCH(B804,LUs!A:A,0)),"n","y")</f>
        <v>n</v>
      </c>
    </row>
    <row r="805" spans="1:11">
      <c r="A805" t="str">
        <f t="shared" si="36"/>
        <v>SistersZRepressedPineCCBLK_C</v>
      </c>
      <c r="B805" t="s">
        <v>171</v>
      </c>
      <c r="C805" t="s">
        <v>90</v>
      </c>
      <c r="D805" t="s">
        <v>97</v>
      </c>
      <c r="E805" t="str">
        <f t="shared" si="37"/>
        <v>C</v>
      </c>
      <c r="F805" t="s">
        <v>193</v>
      </c>
      <c r="G805" t="str">
        <f t="shared" si="38"/>
        <v>ZRepressedPine.CC.Sisters.C</v>
      </c>
      <c r="H805">
        <v>957</v>
      </c>
      <c r="I805">
        <v>6.6</v>
      </c>
      <c r="J805">
        <v>13.4</v>
      </c>
      <c r="K805" t="str">
        <f>IF(ISERROR(MATCH(B805,LUs!A:A,0)),"n","y")</f>
        <v>n</v>
      </c>
    </row>
    <row r="806" spans="1:11">
      <c r="A806" t="str">
        <f t="shared" si="36"/>
        <v>SistersZRepressedPineCCBLK_D</v>
      </c>
      <c r="B806" t="s">
        <v>171</v>
      </c>
      <c r="C806" t="s">
        <v>90</v>
      </c>
      <c r="D806" t="s">
        <v>97</v>
      </c>
      <c r="E806" t="str">
        <f t="shared" si="37"/>
        <v>D</v>
      </c>
      <c r="F806" t="s">
        <v>194</v>
      </c>
      <c r="G806" t="str">
        <f t="shared" si="38"/>
        <v>ZRepressedPine.CC.Sisters.D</v>
      </c>
      <c r="H806">
        <v>506</v>
      </c>
      <c r="I806">
        <v>6.3</v>
      </c>
      <c r="J806">
        <v>13.3</v>
      </c>
      <c r="K806" t="str">
        <f>IF(ISERROR(MATCH(B806,LUs!A:A,0)),"n","y")</f>
        <v>n</v>
      </c>
    </row>
    <row r="807" spans="1:11">
      <c r="A807" t="str">
        <f t="shared" si="36"/>
        <v>SistersZRepressedPineCCBLK_E</v>
      </c>
      <c r="B807" t="s">
        <v>171</v>
      </c>
      <c r="C807" t="s">
        <v>90</v>
      </c>
      <c r="D807" t="s">
        <v>97</v>
      </c>
      <c r="E807" t="str">
        <f t="shared" si="37"/>
        <v>E</v>
      </c>
      <c r="F807" t="s">
        <v>195</v>
      </c>
      <c r="G807" t="str">
        <f t="shared" si="38"/>
        <v>ZRepressedPine.CC.Sisters.E</v>
      </c>
      <c r="H807">
        <v>369</v>
      </c>
      <c r="I807">
        <v>5</v>
      </c>
      <c r="J807">
        <v>13.3</v>
      </c>
      <c r="K807" t="str">
        <f>IF(ISERROR(MATCH(B807,LUs!A:A,0)),"n","y")</f>
        <v>n</v>
      </c>
    </row>
    <row r="808" spans="1:11">
      <c r="A808" t="str">
        <f t="shared" si="36"/>
        <v>SiwashIDFdk4CCBLK_A</v>
      </c>
      <c r="B808" t="s">
        <v>172</v>
      </c>
      <c r="C808" t="s">
        <v>17</v>
      </c>
      <c r="D808" t="s">
        <v>97</v>
      </c>
      <c r="E808" t="str">
        <f t="shared" si="37"/>
        <v>A</v>
      </c>
      <c r="F808" t="s">
        <v>191</v>
      </c>
      <c r="G808" t="str">
        <f t="shared" si="38"/>
        <v>IDFdk4.CC.Siwash.A</v>
      </c>
      <c r="H808">
        <v>426</v>
      </c>
      <c r="I808">
        <v>9.3000000000000007</v>
      </c>
      <c r="J808">
        <v>10.9</v>
      </c>
      <c r="K808" t="str">
        <f>IF(ISERROR(MATCH(B808,LUs!A:A,0)),"n","y")</f>
        <v>n</v>
      </c>
    </row>
    <row r="809" spans="1:11">
      <c r="A809" t="str">
        <f t="shared" si="36"/>
        <v>SiwashIDFdk4CCBLK_B</v>
      </c>
      <c r="B809" t="s">
        <v>172</v>
      </c>
      <c r="C809" t="s">
        <v>17</v>
      </c>
      <c r="D809" t="s">
        <v>97</v>
      </c>
      <c r="E809" t="str">
        <f t="shared" si="37"/>
        <v>B</v>
      </c>
      <c r="F809" t="s">
        <v>192</v>
      </c>
      <c r="G809" t="str">
        <f t="shared" si="38"/>
        <v>IDFdk4.CC.Siwash.B</v>
      </c>
      <c r="H809">
        <v>2352</v>
      </c>
      <c r="I809">
        <v>10.6</v>
      </c>
      <c r="J809">
        <v>12.4</v>
      </c>
      <c r="K809" t="str">
        <f>IF(ISERROR(MATCH(B809,LUs!A:A,0)),"n","y")</f>
        <v>n</v>
      </c>
    </row>
    <row r="810" spans="1:11">
      <c r="A810" t="str">
        <f t="shared" si="36"/>
        <v>SiwashIDFdk4CCBLK_C</v>
      </c>
      <c r="B810" t="s">
        <v>172</v>
      </c>
      <c r="C810" t="s">
        <v>17</v>
      </c>
      <c r="D810" t="s">
        <v>97</v>
      </c>
      <c r="E810" t="str">
        <f t="shared" si="37"/>
        <v>C</v>
      </c>
      <c r="F810" t="s">
        <v>193</v>
      </c>
      <c r="G810" t="str">
        <f t="shared" si="38"/>
        <v>IDFdk4.CC.Siwash.C</v>
      </c>
      <c r="H810">
        <v>584</v>
      </c>
      <c r="I810">
        <v>11.8</v>
      </c>
      <c r="J810">
        <v>12.5</v>
      </c>
      <c r="K810" t="str">
        <f>IF(ISERROR(MATCH(B810,LUs!A:A,0)),"n","y")</f>
        <v>n</v>
      </c>
    </row>
    <row r="811" spans="1:11">
      <c r="A811" t="str">
        <f t="shared" si="36"/>
        <v>SiwashIDFdk4CCBLK_D</v>
      </c>
      <c r="B811" t="s">
        <v>172</v>
      </c>
      <c r="C811" t="s">
        <v>17</v>
      </c>
      <c r="D811" t="s">
        <v>97</v>
      </c>
      <c r="E811" t="str">
        <f t="shared" si="37"/>
        <v>D</v>
      </c>
      <c r="F811" t="s">
        <v>194</v>
      </c>
      <c r="G811" t="str">
        <f t="shared" si="38"/>
        <v>IDFdk4.CC.Siwash.D</v>
      </c>
      <c r="H811">
        <v>2813</v>
      </c>
      <c r="I811">
        <v>11.1</v>
      </c>
      <c r="J811">
        <v>12.3</v>
      </c>
      <c r="K811" t="str">
        <f>IF(ISERROR(MATCH(B811,LUs!A:A,0)),"n","y")</f>
        <v>n</v>
      </c>
    </row>
    <row r="812" spans="1:11">
      <c r="A812" t="str">
        <f t="shared" si="36"/>
        <v>SiwashIDFdk4CCBLK_E</v>
      </c>
      <c r="B812" t="s">
        <v>172</v>
      </c>
      <c r="C812" t="s">
        <v>17</v>
      </c>
      <c r="D812" t="s">
        <v>97</v>
      </c>
      <c r="E812" t="str">
        <f t="shared" si="37"/>
        <v>E</v>
      </c>
      <c r="F812" t="s">
        <v>195</v>
      </c>
      <c r="G812" t="str">
        <f t="shared" si="38"/>
        <v>IDFdk4.CC.Siwash.E</v>
      </c>
      <c r="H812">
        <v>239</v>
      </c>
      <c r="I812">
        <v>9.6999999999999993</v>
      </c>
      <c r="J812">
        <v>12.5</v>
      </c>
      <c r="K812" t="str">
        <f>IF(ISERROR(MATCH(B812,LUs!A:A,0)),"n","y")</f>
        <v>n</v>
      </c>
    </row>
    <row r="813" spans="1:11">
      <c r="A813" t="str">
        <f t="shared" si="36"/>
        <v>SiwashIDFdk4SelBLK_B</v>
      </c>
      <c r="B813" t="s">
        <v>172</v>
      </c>
      <c r="C813" t="s">
        <v>17</v>
      </c>
      <c r="D813" t="s">
        <v>98</v>
      </c>
      <c r="E813" t="str">
        <f t="shared" si="37"/>
        <v>B</v>
      </c>
      <c r="F813" t="s">
        <v>192</v>
      </c>
      <c r="G813" t="str">
        <f t="shared" si="38"/>
        <v>IDFdk4.Sel.Siwash.B</v>
      </c>
      <c r="H813">
        <v>517</v>
      </c>
      <c r="I813">
        <v>11.5</v>
      </c>
      <c r="J813">
        <v>14.5</v>
      </c>
      <c r="K813" t="str">
        <f>IF(ISERROR(MATCH(B813,LUs!A:A,0)),"n","y")</f>
        <v>n</v>
      </c>
    </row>
    <row r="814" spans="1:11">
      <c r="A814" t="str">
        <f t="shared" si="36"/>
        <v>SiwashIDFdk4SelBLK_C</v>
      </c>
      <c r="B814" t="s">
        <v>172</v>
      </c>
      <c r="C814" t="s">
        <v>17</v>
      </c>
      <c r="D814" t="s">
        <v>98</v>
      </c>
      <c r="E814" t="str">
        <f t="shared" si="37"/>
        <v>C</v>
      </c>
      <c r="F814" t="s">
        <v>193</v>
      </c>
      <c r="G814" t="str">
        <f t="shared" si="38"/>
        <v>IDFdk4.Sel.Siwash.C</v>
      </c>
      <c r="H814">
        <v>410</v>
      </c>
      <c r="I814">
        <v>12.5</v>
      </c>
      <c r="J814">
        <v>15</v>
      </c>
      <c r="K814" t="str">
        <f>IF(ISERROR(MATCH(B814,LUs!A:A,0)),"n","y")</f>
        <v>n</v>
      </c>
    </row>
    <row r="815" spans="1:11">
      <c r="A815" t="str">
        <f t="shared" si="36"/>
        <v>SiwashIDFdk4SelBLK_D</v>
      </c>
      <c r="B815" t="s">
        <v>172</v>
      </c>
      <c r="C815" t="s">
        <v>17</v>
      </c>
      <c r="D815" t="s">
        <v>98</v>
      </c>
      <c r="E815" t="str">
        <f t="shared" si="37"/>
        <v>D</v>
      </c>
      <c r="F815" t="s">
        <v>194</v>
      </c>
      <c r="G815" t="str">
        <f t="shared" si="38"/>
        <v>IDFdk4.Sel.Siwash.D</v>
      </c>
      <c r="H815">
        <v>554</v>
      </c>
      <c r="I815">
        <v>11.9</v>
      </c>
      <c r="J815">
        <v>15</v>
      </c>
      <c r="K815" t="str">
        <f>IF(ISERROR(MATCH(B815,LUs!A:A,0)),"n","y")</f>
        <v>n</v>
      </c>
    </row>
    <row r="816" spans="1:11">
      <c r="A816" t="str">
        <f t="shared" si="36"/>
        <v>SiwashIDFdk4SelBLK_E</v>
      </c>
      <c r="B816" t="s">
        <v>172</v>
      </c>
      <c r="C816" t="s">
        <v>17</v>
      </c>
      <c r="D816" t="s">
        <v>98</v>
      </c>
      <c r="E816" t="str">
        <f t="shared" si="37"/>
        <v>E</v>
      </c>
      <c r="F816" t="s">
        <v>195</v>
      </c>
      <c r="G816" t="str">
        <f t="shared" si="38"/>
        <v>IDFdk4.Sel.Siwash.E</v>
      </c>
      <c r="H816">
        <v>292</v>
      </c>
      <c r="I816">
        <v>10.9</v>
      </c>
      <c r="J816">
        <v>14.7</v>
      </c>
      <c r="K816" t="str">
        <f>IF(ISERROR(MATCH(B816,LUs!A:A,0)),"n","y")</f>
        <v>n</v>
      </c>
    </row>
    <row r="817" spans="1:11">
      <c r="A817" t="str">
        <f t="shared" si="36"/>
        <v>SiwashIDFxmCCBLK_C</v>
      </c>
      <c r="B817" t="s">
        <v>172</v>
      </c>
      <c r="C817" t="s">
        <v>19</v>
      </c>
      <c r="D817" t="s">
        <v>97</v>
      </c>
      <c r="E817" t="str">
        <f t="shared" si="37"/>
        <v>C</v>
      </c>
      <c r="F817" t="s">
        <v>193</v>
      </c>
      <c r="G817" t="str">
        <f t="shared" si="38"/>
        <v>IDFxm.CC.Siwash.C</v>
      </c>
      <c r="H817">
        <v>342</v>
      </c>
      <c r="I817">
        <v>9.4</v>
      </c>
      <c r="J817">
        <v>15.5</v>
      </c>
      <c r="K817" t="str">
        <f>IF(ISERROR(MATCH(B817,LUs!A:A,0)),"n","y")</f>
        <v>n</v>
      </c>
    </row>
    <row r="818" spans="1:11">
      <c r="A818" t="str">
        <f t="shared" si="36"/>
        <v>SiwashIDFxmSelBLK_B</v>
      </c>
      <c r="B818" t="s">
        <v>172</v>
      </c>
      <c r="C818" t="s">
        <v>19</v>
      </c>
      <c r="D818" t="s">
        <v>98</v>
      </c>
      <c r="E818" t="str">
        <f t="shared" si="37"/>
        <v>B</v>
      </c>
      <c r="F818" t="s">
        <v>192</v>
      </c>
      <c r="G818" t="str">
        <f t="shared" si="38"/>
        <v>IDFxm.Sel.Siwash.B</v>
      </c>
      <c r="H818">
        <v>213</v>
      </c>
      <c r="I818">
        <v>12.9</v>
      </c>
      <c r="J818">
        <v>15</v>
      </c>
      <c r="K818" t="str">
        <f>IF(ISERROR(MATCH(B818,LUs!A:A,0)),"n","y")</f>
        <v>n</v>
      </c>
    </row>
    <row r="819" spans="1:11">
      <c r="A819" t="str">
        <f t="shared" si="36"/>
        <v>SiwashIDFxmSelBLK_C</v>
      </c>
      <c r="B819" t="s">
        <v>172</v>
      </c>
      <c r="C819" t="s">
        <v>19</v>
      </c>
      <c r="D819" t="s">
        <v>98</v>
      </c>
      <c r="E819" t="str">
        <f t="shared" si="37"/>
        <v>C</v>
      </c>
      <c r="F819" t="s">
        <v>193</v>
      </c>
      <c r="G819" t="str">
        <f t="shared" si="38"/>
        <v>IDFxm.Sel.Siwash.C</v>
      </c>
      <c r="H819">
        <v>559</v>
      </c>
      <c r="I819">
        <v>11.4</v>
      </c>
      <c r="J819">
        <v>15.1</v>
      </c>
      <c r="K819" t="str">
        <f>IF(ISERROR(MATCH(B819,LUs!A:A,0)),"n","y")</f>
        <v>n</v>
      </c>
    </row>
    <row r="820" spans="1:11">
      <c r="A820" t="str">
        <f t="shared" si="36"/>
        <v>SiwashIDFxmSelBLK_E</v>
      </c>
      <c r="B820" t="s">
        <v>172</v>
      </c>
      <c r="C820" t="s">
        <v>19</v>
      </c>
      <c r="D820" t="s">
        <v>98</v>
      </c>
      <c r="E820" t="str">
        <f t="shared" si="37"/>
        <v>E</v>
      </c>
      <c r="F820" t="s">
        <v>195</v>
      </c>
      <c r="G820" t="str">
        <f t="shared" si="38"/>
        <v>IDFxm.Sel.Siwash.E</v>
      </c>
      <c r="H820">
        <v>768</v>
      </c>
      <c r="I820">
        <v>11.1</v>
      </c>
      <c r="J820">
        <v>15.1</v>
      </c>
      <c r="K820" t="str">
        <f>IF(ISERROR(MATCH(B820,LUs!A:A,0)),"n","y")</f>
        <v>n</v>
      </c>
    </row>
    <row r="821" spans="1:11">
      <c r="A821" t="str">
        <f t="shared" si="36"/>
        <v>SiwashSBPSxcCCBLK_A</v>
      </c>
      <c r="B821" t="s">
        <v>172</v>
      </c>
      <c r="C821" t="s">
        <v>27</v>
      </c>
      <c r="D821" t="s">
        <v>97</v>
      </c>
      <c r="E821" t="str">
        <f t="shared" si="37"/>
        <v>A</v>
      </c>
      <c r="F821" t="s">
        <v>191</v>
      </c>
      <c r="G821" t="str">
        <f t="shared" si="38"/>
        <v>SBPSxc.CC.Siwash.A</v>
      </c>
      <c r="H821">
        <v>4811</v>
      </c>
      <c r="I821">
        <v>10.7</v>
      </c>
      <c r="J821">
        <v>13.8</v>
      </c>
      <c r="K821" t="str">
        <f>IF(ISERROR(MATCH(B821,LUs!A:A,0)),"n","y")</f>
        <v>n</v>
      </c>
    </row>
    <row r="822" spans="1:11">
      <c r="A822" t="str">
        <f t="shared" si="36"/>
        <v>SiwashSBPSxcCCBLK_B</v>
      </c>
      <c r="B822" t="s">
        <v>172</v>
      </c>
      <c r="C822" t="s">
        <v>27</v>
      </c>
      <c r="D822" t="s">
        <v>97</v>
      </c>
      <c r="E822" t="str">
        <f t="shared" si="37"/>
        <v>B</v>
      </c>
      <c r="F822" t="s">
        <v>192</v>
      </c>
      <c r="G822" t="str">
        <f t="shared" si="38"/>
        <v>SBPSxc.CC.Siwash.B</v>
      </c>
      <c r="H822">
        <v>783</v>
      </c>
      <c r="I822">
        <v>10.8</v>
      </c>
      <c r="J822">
        <v>13.7</v>
      </c>
      <c r="K822" t="str">
        <f>IF(ISERROR(MATCH(B822,LUs!A:A,0)),"n","y")</f>
        <v>n</v>
      </c>
    </row>
    <row r="823" spans="1:11">
      <c r="A823" t="str">
        <f t="shared" si="36"/>
        <v>TasekoESSFxv1CCBLK_B</v>
      </c>
      <c r="B823" t="s">
        <v>173</v>
      </c>
      <c r="C823" t="s">
        <v>12</v>
      </c>
      <c r="D823" t="s">
        <v>97</v>
      </c>
      <c r="E823" t="str">
        <f t="shared" si="37"/>
        <v>B</v>
      </c>
      <c r="F823" t="s">
        <v>192</v>
      </c>
      <c r="G823" t="str">
        <f t="shared" si="38"/>
        <v>ESSFxv1.CC.Taseko.B</v>
      </c>
      <c r="H823">
        <v>193</v>
      </c>
      <c r="I823">
        <v>10.8</v>
      </c>
      <c r="J823">
        <v>11.3</v>
      </c>
      <c r="K823" t="str">
        <f>IF(ISERROR(MATCH(B823,LUs!A:A,0)),"n","y")</f>
        <v>n</v>
      </c>
    </row>
    <row r="824" spans="1:11">
      <c r="A824" t="str">
        <f t="shared" si="36"/>
        <v>TasekoESSFxv1CCBLK_C</v>
      </c>
      <c r="B824" t="s">
        <v>173</v>
      </c>
      <c r="C824" t="s">
        <v>12</v>
      </c>
      <c r="D824" t="s">
        <v>97</v>
      </c>
      <c r="E824" t="str">
        <f t="shared" si="37"/>
        <v>C</v>
      </c>
      <c r="F824" t="s">
        <v>193</v>
      </c>
      <c r="G824" t="str">
        <f t="shared" si="38"/>
        <v>ESSFxv1.CC.Taseko.C</v>
      </c>
      <c r="H824">
        <v>283</v>
      </c>
      <c r="I824">
        <v>11.8</v>
      </c>
      <c r="J824">
        <v>12.8</v>
      </c>
      <c r="K824" t="str">
        <f>IF(ISERROR(MATCH(B824,LUs!A:A,0)),"n","y")</f>
        <v>n</v>
      </c>
    </row>
    <row r="825" spans="1:11">
      <c r="A825" t="str">
        <f t="shared" si="36"/>
        <v>TasekoMSdvCCBLK_B</v>
      </c>
      <c r="B825" t="s">
        <v>173</v>
      </c>
      <c r="C825" t="s">
        <v>21</v>
      </c>
      <c r="D825" t="s">
        <v>97</v>
      </c>
      <c r="E825" t="str">
        <f t="shared" si="37"/>
        <v>B</v>
      </c>
      <c r="F825" t="s">
        <v>192</v>
      </c>
      <c r="G825" t="str">
        <f t="shared" si="38"/>
        <v>MSdv.CC.Taseko.B</v>
      </c>
      <c r="H825">
        <v>229</v>
      </c>
      <c r="I825">
        <v>14.1</v>
      </c>
      <c r="J825">
        <v>16.399999999999999</v>
      </c>
      <c r="K825" t="str">
        <f>IF(ISERROR(MATCH(B825,LUs!A:A,0)),"n","y")</f>
        <v>n</v>
      </c>
    </row>
    <row r="826" spans="1:11">
      <c r="A826" t="str">
        <f t="shared" si="36"/>
        <v>TasekoMSdvCCBLK_C</v>
      </c>
      <c r="B826" t="s">
        <v>173</v>
      </c>
      <c r="C826" t="s">
        <v>21</v>
      </c>
      <c r="D826" t="s">
        <v>97</v>
      </c>
      <c r="E826" t="str">
        <f t="shared" si="37"/>
        <v>C</v>
      </c>
      <c r="F826" t="s">
        <v>193</v>
      </c>
      <c r="G826" t="str">
        <f t="shared" si="38"/>
        <v>MSdv.CC.Taseko.C</v>
      </c>
      <c r="H826">
        <v>113</v>
      </c>
      <c r="I826">
        <v>9.1</v>
      </c>
      <c r="J826">
        <v>15.7</v>
      </c>
      <c r="K826" t="str">
        <f>IF(ISERROR(MATCH(B826,LUs!A:A,0)),"n","y")</f>
        <v>n</v>
      </c>
    </row>
    <row r="827" spans="1:11">
      <c r="A827" t="str">
        <f t="shared" si="36"/>
        <v>TasekoZRepressedPineCCBLK_B</v>
      </c>
      <c r="B827" t="s">
        <v>173</v>
      </c>
      <c r="C827" t="s">
        <v>90</v>
      </c>
      <c r="D827" t="s">
        <v>97</v>
      </c>
      <c r="E827" t="str">
        <f t="shared" si="37"/>
        <v>B</v>
      </c>
      <c r="F827" t="s">
        <v>192</v>
      </c>
      <c r="G827" t="str">
        <f t="shared" si="38"/>
        <v>ZRepressedPine.CC.Taseko.B</v>
      </c>
      <c r="H827">
        <v>518</v>
      </c>
      <c r="I827">
        <v>6.8</v>
      </c>
      <c r="J827">
        <v>13.2</v>
      </c>
      <c r="K827" t="str">
        <f>IF(ISERROR(MATCH(B827,LUs!A:A,0)),"n","y")</f>
        <v>n</v>
      </c>
    </row>
    <row r="828" spans="1:11">
      <c r="A828" t="str">
        <f t="shared" si="36"/>
        <v>TasekoZRepressedPineCCBLK_C</v>
      </c>
      <c r="B828" t="s">
        <v>173</v>
      </c>
      <c r="C828" t="s">
        <v>90</v>
      </c>
      <c r="D828" t="s">
        <v>97</v>
      </c>
      <c r="E828" t="str">
        <f t="shared" si="37"/>
        <v>C</v>
      </c>
      <c r="F828" t="s">
        <v>193</v>
      </c>
      <c r="G828" t="str">
        <f t="shared" si="38"/>
        <v>ZRepressedPine.CC.Taseko.C</v>
      </c>
      <c r="H828">
        <v>265</v>
      </c>
      <c r="I828">
        <v>5</v>
      </c>
      <c r="J828">
        <v>10.5</v>
      </c>
      <c r="K828" t="str">
        <f>IF(ISERROR(MATCH(B828,LUs!A:A,0)),"n","y")</f>
        <v>n</v>
      </c>
    </row>
    <row r="829" spans="1:11">
      <c r="A829" t="str">
        <f t="shared" si="36"/>
        <v>TatlaLittleEagleIDFdk4CCBLK_A</v>
      </c>
      <c r="B829" t="s">
        <v>174</v>
      </c>
      <c r="C829" t="s">
        <v>17</v>
      </c>
      <c r="D829" t="s">
        <v>97</v>
      </c>
      <c r="E829" t="str">
        <f t="shared" si="37"/>
        <v>A</v>
      </c>
      <c r="F829" t="s">
        <v>191</v>
      </c>
      <c r="G829" t="str">
        <f t="shared" si="38"/>
        <v>IDFdk4.CC.TatlaLittleEagle.A</v>
      </c>
      <c r="H829">
        <v>2273</v>
      </c>
      <c r="I829">
        <v>9.8000000000000007</v>
      </c>
      <c r="J829">
        <v>11.4</v>
      </c>
      <c r="K829" t="str">
        <f>IF(ISERROR(MATCH(B829,LUs!A:A,0)),"n","y")</f>
        <v>n</v>
      </c>
    </row>
    <row r="830" spans="1:11">
      <c r="A830" t="str">
        <f t="shared" si="36"/>
        <v>TatlaLittleEagleIDFdk4CCBLK_B</v>
      </c>
      <c r="B830" t="s">
        <v>174</v>
      </c>
      <c r="C830" t="s">
        <v>17</v>
      </c>
      <c r="D830" t="s">
        <v>97</v>
      </c>
      <c r="E830" t="str">
        <f t="shared" si="37"/>
        <v>B</v>
      </c>
      <c r="F830" t="s">
        <v>192</v>
      </c>
      <c r="G830" t="str">
        <f t="shared" si="38"/>
        <v>IDFdk4.CC.TatlaLittleEagle.B</v>
      </c>
      <c r="H830">
        <v>183</v>
      </c>
      <c r="I830">
        <v>11.5</v>
      </c>
      <c r="J830">
        <v>12.1</v>
      </c>
      <c r="K830" t="str">
        <f>IF(ISERROR(MATCH(B830,LUs!A:A,0)),"n","y")</f>
        <v>n</v>
      </c>
    </row>
    <row r="831" spans="1:11">
      <c r="A831" t="str">
        <f t="shared" si="36"/>
        <v>TatlaLittleEagleIDFdk4CCBLK_C</v>
      </c>
      <c r="B831" t="s">
        <v>174</v>
      </c>
      <c r="C831" t="s">
        <v>17</v>
      </c>
      <c r="D831" t="s">
        <v>97</v>
      </c>
      <c r="E831" t="str">
        <f t="shared" si="37"/>
        <v>C</v>
      </c>
      <c r="F831" t="s">
        <v>193</v>
      </c>
      <c r="G831" t="str">
        <f t="shared" si="38"/>
        <v>IDFdk4.CC.TatlaLittleEagle.C</v>
      </c>
      <c r="H831">
        <v>755</v>
      </c>
      <c r="I831">
        <v>9</v>
      </c>
      <c r="J831">
        <v>9.8000000000000007</v>
      </c>
      <c r="K831" t="str">
        <f>IF(ISERROR(MATCH(B831,LUs!A:A,0)),"n","y")</f>
        <v>n</v>
      </c>
    </row>
    <row r="832" spans="1:11">
      <c r="A832" t="str">
        <f t="shared" si="36"/>
        <v>TatlaLittleEagleIDFdk4SelBLK_A</v>
      </c>
      <c r="B832" t="s">
        <v>174</v>
      </c>
      <c r="C832" t="s">
        <v>17</v>
      </c>
      <c r="D832" t="s">
        <v>98</v>
      </c>
      <c r="E832" t="str">
        <f t="shared" si="37"/>
        <v>A</v>
      </c>
      <c r="F832" t="s">
        <v>191</v>
      </c>
      <c r="G832" t="str">
        <f t="shared" si="38"/>
        <v>IDFdk4.Sel.TatlaLittleEagle.A</v>
      </c>
      <c r="H832">
        <v>278</v>
      </c>
      <c r="I832">
        <v>10.7</v>
      </c>
      <c r="J832">
        <v>12.6</v>
      </c>
      <c r="K832" t="str">
        <f>IF(ISERROR(MATCH(B832,LUs!A:A,0)),"n","y")</f>
        <v>n</v>
      </c>
    </row>
    <row r="833" spans="1:11">
      <c r="A833" t="str">
        <f t="shared" si="36"/>
        <v>TatlaLittleEagleMSxvCCBLK_A</v>
      </c>
      <c r="B833" t="s">
        <v>174</v>
      </c>
      <c r="C833" t="s">
        <v>23</v>
      </c>
      <c r="D833" t="s">
        <v>97</v>
      </c>
      <c r="E833" t="str">
        <f t="shared" si="37"/>
        <v>A</v>
      </c>
      <c r="F833" t="s">
        <v>191</v>
      </c>
      <c r="G833" t="str">
        <f t="shared" si="38"/>
        <v>MSxv.CC.TatlaLittleEagle.A</v>
      </c>
      <c r="H833">
        <v>1094</v>
      </c>
      <c r="I833">
        <v>9.4</v>
      </c>
      <c r="J833">
        <v>16.5</v>
      </c>
      <c r="K833" t="str">
        <f>IF(ISERROR(MATCH(B833,LUs!A:A,0)),"n","y")</f>
        <v>n</v>
      </c>
    </row>
    <row r="834" spans="1:11">
      <c r="A834" t="str">
        <f t="shared" ref="A834:A897" si="39">B834&amp;C834&amp;D834&amp;F834</f>
        <v>TatlaLittleEagleMSxvCCBLK_B</v>
      </c>
      <c r="B834" t="s">
        <v>174</v>
      </c>
      <c r="C834" t="s">
        <v>23</v>
      </c>
      <c r="D834" t="s">
        <v>97</v>
      </c>
      <c r="E834" t="str">
        <f t="shared" ref="E834:E897" si="40">RIGHT(F834,1)</f>
        <v>B</v>
      </c>
      <c r="F834" t="s">
        <v>192</v>
      </c>
      <c r="G834" t="str">
        <f t="shared" ref="G834:G897" si="41">C834&amp;"."&amp;D834&amp;"."&amp;B834&amp;"."&amp;E834</f>
        <v>MSxv.CC.TatlaLittleEagle.B</v>
      </c>
      <c r="H834">
        <v>109</v>
      </c>
      <c r="I834">
        <v>9.9</v>
      </c>
      <c r="J834">
        <v>17.5</v>
      </c>
      <c r="K834" t="str">
        <f>IF(ISERROR(MATCH(B834,LUs!A:A,0)),"n","y")</f>
        <v>n</v>
      </c>
    </row>
    <row r="835" spans="1:11">
      <c r="A835" t="str">
        <f t="shared" si="39"/>
        <v>TatlaLittleEagleMSxvCCBLK_C</v>
      </c>
      <c r="B835" t="s">
        <v>174</v>
      </c>
      <c r="C835" t="s">
        <v>23</v>
      </c>
      <c r="D835" t="s">
        <v>97</v>
      </c>
      <c r="E835" t="str">
        <f t="shared" si="40"/>
        <v>C</v>
      </c>
      <c r="F835" t="s">
        <v>193</v>
      </c>
      <c r="G835" t="str">
        <f t="shared" si="41"/>
        <v>MSxv.CC.TatlaLittleEagle.C</v>
      </c>
      <c r="H835">
        <v>109</v>
      </c>
      <c r="I835">
        <v>9.1999999999999993</v>
      </c>
      <c r="J835">
        <v>17.2</v>
      </c>
      <c r="K835" t="str">
        <f>IF(ISERROR(MATCH(B835,LUs!A:A,0)),"n","y")</f>
        <v>n</v>
      </c>
    </row>
    <row r="836" spans="1:11">
      <c r="A836" t="str">
        <f t="shared" si="39"/>
        <v>TatlaLittleEagleSBPSxcCCBLK_A</v>
      </c>
      <c r="B836" t="s">
        <v>174</v>
      </c>
      <c r="C836" t="s">
        <v>27</v>
      </c>
      <c r="D836" t="s">
        <v>97</v>
      </c>
      <c r="E836" t="str">
        <f t="shared" si="40"/>
        <v>A</v>
      </c>
      <c r="F836" t="s">
        <v>191</v>
      </c>
      <c r="G836" t="str">
        <f t="shared" si="41"/>
        <v>SBPSxc.CC.TatlaLittleEagle.A</v>
      </c>
      <c r="H836">
        <v>14361</v>
      </c>
      <c r="I836">
        <v>9.5</v>
      </c>
      <c r="J836">
        <v>13.4</v>
      </c>
      <c r="K836" t="str">
        <f>IF(ISERROR(MATCH(B836,LUs!A:A,0)),"n","y")</f>
        <v>n</v>
      </c>
    </row>
    <row r="837" spans="1:11">
      <c r="A837" t="str">
        <f t="shared" si="39"/>
        <v>TatlaLittleEagleSBPSxcCCBLK_B</v>
      </c>
      <c r="B837" t="s">
        <v>174</v>
      </c>
      <c r="C837" t="s">
        <v>27</v>
      </c>
      <c r="D837" t="s">
        <v>97</v>
      </c>
      <c r="E837" t="str">
        <f t="shared" si="40"/>
        <v>B</v>
      </c>
      <c r="F837" t="s">
        <v>192</v>
      </c>
      <c r="G837" t="str">
        <f t="shared" si="41"/>
        <v>SBPSxc.CC.TatlaLittleEagle.B</v>
      </c>
      <c r="H837">
        <v>2299</v>
      </c>
      <c r="I837">
        <v>11.2</v>
      </c>
      <c r="J837">
        <v>13.6</v>
      </c>
      <c r="K837" t="str">
        <f>IF(ISERROR(MATCH(B837,LUs!A:A,0)),"n","y")</f>
        <v>n</v>
      </c>
    </row>
    <row r="838" spans="1:11">
      <c r="A838" t="str">
        <f t="shared" si="39"/>
        <v>TatlaLittleEagleSBPSxcCCBLK_C</v>
      </c>
      <c r="B838" t="s">
        <v>174</v>
      </c>
      <c r="C838" t="s">
        <v>27</v>
      </c>
      <c r="D838" t="s">
        <v>97</v>
      </c>
      <c r="E838" t="str">
        <f t="shared" si="40"/>
        <v>C</v>
      </c>
      <c r="F838" t="s">
        <v>193</v>
      </c>
      <c r="G838" t="str">
        <f t="shared" si="41"/>
        <v>SBPSxc.CC.TatlaLittleEagle.C</v>
      </c>
      <c r="H838">
        <v>4175</v>
      </c>
      <c r="I838">
        <v>9.1999999999999993</v>
      </c>
      <c r="J838">
        <v>13.4</v>
      </c>
      <c r="K838" t="str">
        <f>IF(ISERROR(MATCH(B838,LUs!A:A,0)),"n","y")</f>
        <v>n</v>
      </c>
    </row>
    <row r="839" spans="1:11">
      <c r="A839" t="str">
        <f t="shared" si="39"/>
        <v>TatlaLittleEagleSBPSxcCCBLK_D</v>
      </c>
      <c r="B839" t="s">
        <v>174</v>
      </c>
      <c r="C839" t="s">
        <v>27</v>
      </c>
      <c r="D839" t="s">
        <v>97</v>
      </c>
      <c r="E839" t="str">
        <f t="shared" si="40"/>
        <v>D</v>
      </c>
      <c r="F839" t="s">
        <v>194</v>
      </c>
      <c r="G839" t="str">
        <f t="shared" si="41"/>
        <v>SBPSxc.CC.TatlaLittleEagle.D</v>
      </c>
      <c r="H839">
        <v>6423</v>
      </c>
      <c r="I839">
        <v>8.3000000000000007</v>
      </c>
      <c r="J839">
        <v>13.8</v>
      </c>
      <c r="K839" t="str">
        <f>IF(ISERROR(MATCH(B839,LUs!A:A,0)),"n","y")</f>
        <v>n</v>
      </c>
    </row>
    <row r="840" spans="1:11">
      <c r="A840" t="str">
        <f t="shared" si="39"/>
        <v>TatlaLittleEagleSBPSxcCCBLK_E</v>
      </c>
      <c r="B840" t="s">
        <v>174</v>
      </c>
      <c r="C840" t="s">
        <v>27</v>
      </c>
      <c r="D840" t="s">
        <v>97</v>
      </c>
      <c r="E840" t="str">
        <f t="shared" si="40"/>
        <v>E</v>
      </c>
      <c r="F840" t="s">
        <v>195</v>
      </c>
      <c r="G840" t="str">
        <f t="shared" si="41"/>
        <v>SBPSxc.CC.TatlaLittleEagle.E</v>
      </c>
      <c r="H840">
        <v>3144</v>
      </c>
      <c r="I840">
        <v>8.5</v>
      </c>
      <c r="J840">
        <v>13.7</v>
      </c>
      <c r="K840" t="str">
        <f>IF(ISERROR(MATCH(B840,LUs!A:A,0)),"n","y")</f>
        <v>n</v>
      </c>
    </row>
    <row r="841" spans="1:11">
      <c r="A841" t="str">
        <f t="shared" si="39"/>
        <v>TatlaLittleEagleZRepressedPineCCBLK_A</v>
      </c>
      <c r="B841" t="s">
        <v>174</v>
      </c>
      <c r="C841" t="s">
        <v>90</v>
      </c>
      <c r="D841" t="s">
        <v>97</v>
      </c>
      <c r="E841" t="str">
        <f t="shared" si="40"/>
        <v>A</v>
      </c>
      <c r="F841" t="s">
        <v>191</v>
      </c>
      <c r="G841" t="str">
        <f t="shared" si="41"/>
        <v>ZRepressedPine.CC.TatlaLittleEagle.A</v>
      </c>
      <c r="H841">
        <v>4226</v>
      </c>
      <c r="I841">
        <v>5.7</v>
      </c>
      <c r="J841">
        <v>13.4</v>
      </c>
      <c r="K841" t="str">
        <f>IF(ISERROR(MATCH(B841,LUs!A:A,0)),"n","y")</f>
        <v>n</v>
      </c>
    </row>
    <row r="842" spans="1:11">
      <c r="A842" t="str">
        <f t="shared" si="39"/>
        <v>TatlaLittleEagleZRepressedPineCCBLK_B</v>
      </c>
      <c r="B842" t="s">
        <v>174</v>
      </c>
      <c r="C842" t="s">
        <v>90</v>
      </c>
      <c r="D842" t="s">
        <v>97</v>
      </c>
      <c r="E842" t="str">
        <f t="shared" si="40"/>
        <v>B</v>
      </c>
      <c r="F842" t="s">
        <v>192</v>
      </c>
      <c r="G842" t="str">
        <f t="shared" si="41"/>
        <v>ZRepressedPine.CC.TatlaLittleEagle.B</v>
      </c>
      <c r="H842">
        <v>597</v>
      </c>
      <c r="I842">
        <v>5.8</v>
      </c>
      <c r="J842">
        <v>13.7</v>
      </c>
      <c r="K842" t="str">
        <f>IF(ISERROR(MATCH(B842,LUs!A:A,0)),"n","y")</f>
        <v>n</v>
      </c>
    </row>
    <row r="843" spans="1:11">
      <c r="A843" t="str">
        <f t="shared" si="39"/>
        <v>TatlaLittleEagleZRepressedPineCCBLK_C</v>
      </c>
      <c r="B843" t="s">
        <v>174</v>
      </c>
      <c r="C843" t="s">
        <v>90</v>
      </c>
      <c r="D843" t="s">
        <v>97</v>
      </c>
      <c r="E843" t="str">
        <f t="shared" si="40"/>
        <v>C</v>
      </c>
      <c r="F843" t="s">
        <v>193</v>
      </c>
      <c r="G843" t="str">
        <f t="shared" si="41"/>
        <v>ZRepressedPine.CC.TatlaLittleEagle.C</v>
      </c>
      <c r="H843">
        <v>917</v>
      </c>
      <c r="I843">
        <v>5.8</v>
      </c>
      <c r="J843">
        <v>14</v>
      </c>
      <c r="K843" t="str">
        <f>IF(ISERROR(MATCH(B843,LUs!A:A,0)),"n","y")</f>
        <v>n</v>
      </c>
    </row>
    <row r="844" spans="1:11">
      <c r="A844" t="str">
        <f t="shared" si="39"/>
        <v>TatlaLittleEagleZRepressedPineCCBLK_D</v>
      </c>
      <c r="B844" t="s">
        <v>174</v>
      </c>
      <c r="C844" t="s">
        <v>90</v>
      </c>
      <c r="D844" t="s">
        <v>97</v>
      </c>
      <c r="E844" t="str">
        <f t="shared" si="40"/>
        <v>D</v>
      </c>
      <c r="F844" t="s">
        <v>194</v>
      </c>
      <c r="G844" t="str">
        <f t="shared" si="41"/>
        <v>ZRepressedPine.CC.TatlaLittleEagle.D</v>
      </c>
      <c r="H844">
        <v>2961</v>
      </c>
      <c r="I844">
        <v>5.7</v>
      </c>
      <c r="J844">
        <v>13.7</v>
      </c>
      <c r="K844" t="str">
        <f>IF(ISERROR(MATCH(B844,LUs!A:A,0)),"n","y")</f>
        <v>n</v>
      </c>
    </row>
    <row r="845" spans="1:11">
      <c r="A845" t="str">
        <f t="shared" si="39"/>
        <v>TatlaLittleEagleZRepressedPineCCBLK_E</v>
      </c>
      <c r="B845" t="s">
        <v>174</v>
      </c>
      <c r="C845" t="s">
        <v>90</v>
      </c>
      <c r="D845" t="s">
        <v>97</v>
      </c>
      <c r="E845" t="str">
        <f t="shared" si="40"/>
        <v>E</v>
      </c>
      <c r="F845" t="s">
        <v>195</v>
      </c>
      <c r="G845" t="str">
        <f t="shared" si="41"/>
        <v>ZRepressedPine.CC.TatlaLittleEagle.E</v>
      </c>
      <c r="H845">
        <v>2109</v>
      </c>
      <c r="I845">
        <v>5.7</v>
      </c>
      <c r="J845">
        <v>13.6</v>
      </c>
      <c r="K845" t="str">
        <f>IF(ISERROR(MATCH(B845,LUs!A:A,0)),"n","y")</f>
        <v>n</v>
      </c>
    </row>
    <row r="846" spans="1:11">
      <c r="A846" t="str">
        <f t="shared" si="39"/>
        <v>TautriSBPSdcCCBLK_A</v>
      </c>
      <c r="B846" t="s">
        <v>175</v>
      </c>
      <c r="C846" t="s">
        <v>24</v>
      </c>
      <c r="D846" t="s">
        <v>97</v>
      </c>
      <c r="E846" t="str">
        <f t="shared" si="40"/>
        <v>A</v>
      </c>
      <c r="F846" t="s">
        <v>191</v>
      </c>
      <c r="G846" t="str">
        <f t="shared" si="41"/>
        <v>SBPSdc.CC.Tautri.A</v>
      </c>
      <c r="H846">
        <v>4984</v>
      </c>
      <c r="I846">
        <v>13.9</v>
      </c>
      <c r="J846">
        <v>17</v>
      </c>
      <c r="K846" t="str">
        <f>IF(ISERROR(MATCH(B846,LUs!A:A,0)),"n","y")</f>
        <v>n</v>
      </c>
    </row>
    <row r="847" spans="1:11">
      <c r="A847" t="str">
        <f t="shared" si="39"/>
        <v>TautriSBPSdcCCBLK_B</v>
      </c>
      <c r="B847" t="s">
        <v>175</v>
      </c>
      <c r="C847" t="s">
        <v>24</v>
      </c>
      <c r="D847" t="s">
        <v>97</v>
      </c>
      <c r="E847" t="str">
        <f t="shared" si="40"/>
        <v>B</v>
      </c>
      <c r="F847" t="s">
        <v>192</v>
      </c>
      <c r="G847" t="str">
        <f t="shared" si="41"/>
        <v>SBPSdc.CC.Tautri.B</v>
      </c>
      <c r="H847">
        <v>7251</v>
      </c>
      <c r="I847">
        <v>11.5</v>
      </c>
      <c r="J847">
        <v>17</v>
      </c>
      <c r="K847" t="str">
        <f>IF(ISERROR(MATCH(B847,LUs!A:A,0)),"n","y")</f>
        <v>n</v>
      </c>
    </row>
    <row r="848" spans="1:11">
      <c r="A848" t="str">
        <f t="shared" si="39"/>
        <v>TautriSBPSdcCCBLK_C</v>
      </c>
      <c r="B848" t="s">
        <v>175</v>
      </c>
      <c r="C848" t="s">
        <v>24</v>
      </c>
      <c r="D848" t="s">
        <v>97</v>
      </c>
      <c r="E848" t="str">
        <f t="shared" si="40"/>
        <v>C</v>
      </c>
      <c r="F848" t="s">
        <v>193</v>
      </c>
      <c r="G848" t="str">
        <f t="shared" si="41"/>
        <v>SBPSdc.CC.Tautri.C</v>
      </c>
      <c r="H848">
        <v>11328</v>
      </c>
      <c r="I848">
        <v>11</v>
      </c>
      <c r="J848">
        <v>17.100000000000001</v>
      </c>
      <c r="K848" t="str">
        <f>IF(ISERROR(MATCH(B848,LUs!A:A,0)),"n","y")</f>
        <v>n</v>
      </c>
    </row>
    <row r="849" spans="1:11">
      <c r="A849" t="str">
        <f t="shared" si="39"/>
        <v>TautriSBPSdcCCBLK_D</v>
      </c>
      <c r="B849" t="s">
        <v>175</v>
      </c>
      <c r="C849" t="s">
        <v>24</v>
      </c>
      <c r="D849" t="s">
        <v>97</v>
      </c>
      <c r="E849" t="str">
        <f t="shared" si="40"/>
        <v>D</v>
      </c>
      <c r="F849" t="s">
        <v>194</v>
      </c>
      <c r="G849" t="str">
        <f t="shared" si="41"/>
        <v>SBPSdc.CC.Tautri.D</v>
      </c>
      <c r="H849">
        <v>844</v>
      </c>
      <c r="I849">
        <v>12.8</v>
      </c>
      <c r="J849">
        <v>17.2</v>
      </c>
      <c r="K849" t="str">
        <f>IF(ISERROR(MATCH(B849,LUs!A:A,0)),"n","y")</f>
        <v>n</v>
      </c>
    </row>
    <row r="850" spans="1:11">
      <c r="A850" t="str">
        <f t="shared" si="39"/>
        <v>TautriSBPSmkCCBLK_A</v>
      </c>
      <c r="B850" t="s">
        <v>175</v>
      </c>
      <c r="C850" t="s">
        <v>26</v>
      </c>
      <c r="D850" t="s">
        <v>97</v>
      </c>
      <c r="E850" t="str">
        <f t="shared" si="40"/>
        <v>A</v>
      </c>
      <c r="F850" t="s">
        <v>191</v>
      </c>
      <c r="G850" t="str">
        <f t="shared" si="41"/>
        <v>SBPSmk.CC.Tautri.A</v>
      </c>
      <c r="H850">
        <v>1440</v>
      </c>
      <c r="I850">
        <v>15.8</v>
      </c>
      <c r="J850">
        <v>18.2</v>
      </c>
      <c r="K850" t="str">
        <f>IF(ISERROR(MATCH(B850,LUs!A:A,0)),"n","y")</f>
        <v>n</v>
      </c>
    </row>
    <row r="851" spans="1:11">
      <c r="A851" t="str">
        <f t="shared" si="39"/>
        <v>TautriSBPSmkCCBLK_B</v>
      </c>
      <c r="B851" t="s">
        <v>175</v>
      </c>
      <c r="C851" t="s">
        <v>26</v>
      </c>
      <c r="D851" t="s">
        <v>97</v>
      </c>
      <c r="E851" t="str">
        <f t="shared" si="40"/>
        <v>B</v>
      </c>
      <c r="F851" t="s">
        <v>192</v>
      </c>
      <c r="G851" t="str">
        <f t="shared" si="41"/>
        <v>SBPSmk.CC.Tautri.B</v>
      </c>
      <c r="H851">
        <v>3145</v>
      </c>
      <c r="I851">
        <v>11.8</v>
      </c>
      <c r="J851">
        <v>18.399999999999999</v>
      </c>
      <c r="K851" t="str">
        <f>IF(ISERROR(MATCH(B851,LUs!A:A,0)),"n","y")</f>
        <v>n</v>
      </c>
    </row>
    <row r="852" spans="1:11">
      <c r="A852" t="str">
        <f t="shared" si="39"/>
        <v>TautriSBPSxcCCBLK_C</v>
      </c>
      <c r="B852" t="s">
        <v>175</v>
      </c>
      <c r="C852" t="s">
        <v>27</v>
      </c>
      <c r="D852" t="s">
        <v>97</v>
      </c>
      <c r="E852" t="str">
        <f t="shared" si="40"/>
        <v>C</v>
      </c>
      <c r="F852" t="s">
        <v>193</v>
      </c>
      <c r="G852" t="str">
        <f t="shared" si="41"/>
        <v>SBPSxc.CC.Tautri.C</v>
      </c>
      <c r="H852">
        <v>5078</v>
      </c>
      <c r="I852">
        <v>10.6</v>
      </c>
      <c r="J852">
        <v>13.4</v>
      </c>
      <c r="K852" t="str">
        <f>IF(ISERROR(MATCH(B852,LUs!A:A,0)),"n","y")</f>
        <v>n</v>
      </c>
    </row>
    <row r="853" spans="1:11">
      <c r="A853" t="str">
        <f t="shared" si="39"/>
        <v>TautriSBPSxcCCBLK_D</v>
      </c>
      <c r="B853" t="s">
        <v>175</v>
      </c>
      <c r="C853" t="s">
        <v>27</v>
      </c>
      <c r="D853" t="s">
        <v>97</v>
      </c>
      <c r="E853" t="str">
        <f t="shared" si="40"/>
        <v>D</v>
      </c>
      <c r="F853" t="s">
        <v>194</v>
      </c>
      <c r="G853" t="str">
        <f t="shared" si="41"/>
        <v>SBPSxc.CC.Tautri.D</v>
      </c>
      <c r="H853">
        <v>2709</v>
      </c>
      <c r="I853">
        <v>11.2</v>
      </c>
      <c r="J853">
        <v>14</v>
      </c>
      <c r="K853" t="str">
        <f>IF(ISERROR(MATCH(B853,LUs!A:A,0)),"n","y")</f>
        <v>n</v>
      </c>
    </row>
    <row r="854" spans="1:11">
      <c r="A854" t="str">
        <f t="shared" si="39"/>
        <v>TchaikazanESSFxv1CCBLK_C</v>
      </c>
      <c r="B854" t="s">
        <v>176</v>
      </c>
      <c r="C854" t="s">
        <v>12</v>
      </c>
      <c r="D854" t="s">
        <v>97</v>
      </c>
      <c r="E854" t="str">
        <f t="shared" si="40"/>
        <v>C</v>
      </c>
      <c r="F854" t="s">
        <v>193</v>
      </c>
      <c r="G854" t="str">
        <f t="shared" si="41"/>
        <v>ESSFxv1.CC.Tchaikazan.C</v>
      </c>
      <c r="H854">
        <v>285</v>
      </c>
      <c r="I854">
        <v>12.3</v>
      </c>
      <c r="J854">
        <v>13.3</v>
      </c>
      <c r="K854" t="str">
        <f>IF(ISERROR(MATCH(B854,LUs!A:A,0)),"n","y")</f>
        <v>n</v>
      </c>
    </row>
    <row r="855" spans="1:11">
      <c r="A855" t="str">
        <f t="shared" si="39"/>
        <v>TchaikazanMSdvCCBLK_C</v>
      </c>
      <c r="B855" t="s">
        <v>176</v>
      </c>
      <c r="C855" t="s">
        <v>21</v>
      </c>
      <c r="D855" t="s">
        <v>97</v>
      </c>
      <c r="E855" t="str">
        <f t="shared" si="40"/>
        <v>C</v>
      </c>
      <c r="F855" t="s">
        <v>193</v>
      </c>
      <c r="G855" t="str">
        <f t="shared" si="41"/>
        <v>MSdv.CC.Tchaikazan.C</v>
      </c>
      <c r="H855">
        <v>873</v>
      </c>
      <c r="I855">
        <v>12.6</v>
      </c>
      <c r="J855">
        <v>16.5</v>
      </c>
      <c r="K855" t="str">
        <f>IF(ISERROR(MATCH(B855,LUs!A:A,0)),"n","y")</f>
        <v>n</v>
      </c>
    </row>
    <row r="856" spans="1:11">
      <c r="A856" t="str">
        <f t="shared" si="39"/>
        <v>TelegraphESSFxv1CCBLK_B</v>
      </c>
      <c r="B856" t="s">
        <v>177</v>
      </c>
      <c r="C856" t="s">
        <v>12</v>
      </c>
      <c r="D856" t="s">
        <v>97</v>
      </c>
      <c r="E856" t="str">
        <f t="shared" si="40"/>
        <v>B</v>
      </c>
      <c r="F856" t="s">
        <v>192</v>
      </c>
      <c r="G856" t="str">
        <f t="shared" si="41"/>
        <v>ESSFxv1.CC.Telegraph.B</v>
      </c>
      <c r="H856">
        <v>606</v>
      </c>
      <c r="I856">
        <v>8.6</v>
      </c>
      <c r="J856">
        <v>11.7</v>
      </c>
      <c r="K856" t="str">
        <f>IF(ISERROR(MATCH(B856,LUs!A:A,0)),"n","y")</f>
        <v>n</v>
      </c>
    </row>
    <row r="857" spans="1:11">
      <c r="A857" t="str">
        <f t="shared" si="39"/>
        <v>TelegraphESSFxv1CCBLK_D</v>
      </c>
      <c r="B857" t="s">
        <v>177</v>
      </c>
      <c r="C857" t="s">
        <v>12</v>
      </c>
      <c r="D857" t="s">
        <v>97</v>
      </c>
      <c r="E857" t="str">
        <f t="shared" si="40"/>
        <v>D</v>
      </c>
      <c r="F857" t="s">
        <v>194</v>
      </c>
      <c r="G857" t="str">
        <f t="shared" si="41"/>
        <v>ESSFxv1.CC.Telegraph.D</v>
      </c>
      <c r="H857">
        <v>109</v>
      </c>
      <c r="I857">
        <v>9.6999999999999993</v>
      </c>
      <c r="J857">
        <v>12.1</v>
      </c>
      <c r="K857" t="str">
        <f>IF(ISERROR(MATCH(B857,LUs!A:A,0)),"n","y")</f>
        <v>n</v>
      </c>
    </row>
    <row r="858" spans="1:11">
      <c r="A858" t="str">
        <f t="shared" si="39"/>
        <v>TelegraphIDFdwCCBLK_B</v>
      </c>
      <c r="B858" t="s">
        <v>177</v>
      </c>
      <c r="C858" t="s">
        <v>18</v>
      </c>
      <c r="D858" t="s">
        <v>97</v>
      </c>
      <c r="E858" t="str">
        <f t="shared" si="40"/>
        <v>B</v>
      </c>
      <c r="F858" t="s">
        <v>192</v>
      </c>
      <c r="G858" t="str">
        <f t="shared" si="41"/>
        <v>IDFdw.CC.Telegraph.B</v>
      </c>
      <c r="H858">
        <v>431</v>
      </c>
      <c r="I858">
        <v>16.100000000000001</v>
      </c>
      <c r="J858">
        <v>17.399999999999999</v>
      </c>
      <c r="K858" t="str">
        <f>IF(ISERROR(MATCH(B858,LUs!A:A,0)),"n","y")</f>
        <v>n</v>
      </c>
    </row>
    <row r="859" spans="1:11">
      <c r="A859" t="str">
        <f t="shared" si="39"/>
        <v>TelegraphMSxvCCBLK_B</v>
      </c>
      <c r="B859" t="s">
        <v>177</v>
      </c>
      <c r="C859" t="s">
        <v>23</v>
      </c>
      <c r="D859" t="s">
        <v>97</v>
      </c>
      <c r="E859" t="str">
        <f t="shared" si="40"/>
        <v>B</v>
      </c>
      <c r="F859" t="s">
        <v>192</v>
      </c>
      <c r="G859" t="str">
        <f t="shared" si="41"/>
        <v>MSxv.CC.Telegraph.B</v>
      </c>
      <c r="H859">
        <v>2225</v>
      </c>
      <c r="I859">
        <v>10.8</v>
      </c>
      <c r="J859">
        <v>17</v>
      </c>
      <c r="K859" t="str">
        <f>IF(ISERROR(MATCH(B859,LUs!A:A,0)),"n","y")</f>
        <v>n</v>
      </c>
    </row>
    <row r="860" spans="1:11">
      <c r="A860" t="str">
        <f t="shared" si="39"/>
        <v>TelegraphMSxvCCBLK_D</v>
      </c>
      <c r="B860" t="s">
        <v>177</v>
      </c>
      <c r="C860" t="s">
        <v>23</v>
      </c>
      <c r="D860" t="s">
        <v>97</v>
      </c>
      <c r="E860" t="str">
        <f t="shared" si="40"/>
        <v>D</v>
      </c>
      <c r="F860" t="s">
        <v>194</v>
      </c>
      <c r="G860" t="str">
        <f t="shared" si="41"/>
        <v>MSxv.CC.Telegraph.D</v>
      </c>
      <c r="H860">
        <v>663</v>
      </c>
      <c r="I860">
        <v>12.2</v>
      </c>
      <c r="J860">
        <v>17.2</v>
      </c>
      <c r="K860" t="str">
        <f>IF(ISERROR(MATCH(B860,LUs!A:A,0)),"n","y")</f>
        <v>n</v>
      </c>
    </row>
    <row r="861" spans="1:11">
      <c r="A861" t="str">
        <f t="shared" si="39"/>
        <v>TelegraphSBPSxcCCBLK_B</v>
      </c>
      <c r="B861" t="s">
        <v>177</v>
      </c>
      <c r="C861" t="s">
        <v>27</v>
      </c>
      <c r="D861" t="s">
        <v>97</v>
      </c>
      <c r="E861" t="str">
        <f t="shared" si="40"/>
        <v>B</v>
      </c>
      <c r="F861" t="s">
        <v>192</v>
      </c>
      <c r="G861" t="str">
        <f t="shared" si="41"/>
        <v>SBPSxc.CC.Telegraph.B</v>
      </c>
      <c r="H861">
        <v>4254</v>
      </c>
      <c r="I861">
        <v>12.5</v>
      </c>
      <c r="J861">
        <v>13.5</v>
      </c>
      <c r="K861" t="str">
        <f>IF(ISERROR(MATCH(B861,LUs!A:A,0)),"n","y")</f>
        <v>n</v>
      </c>
    </row>
    <row r="862" spans="1:11">
      <c r="A862" t="str">
        <f t="shared" si="39"/>
        <v>TelegraphSBPSxcCCBLK_C</v>
      </c>
      <c r="B862" t="s">
        <v>177</v>
      </c>
      <c r="C862" t="s">
        <v>27</v>
      </c>
      <c r="D862" t="s">
        <v>97</v>
      </c>
      <c r="E862" t="str">
        <f t="shared" si="40"/>
        <v>C</v>
      </c>
      <c r="F862" t="s">
        <v>193</v>
      </c>
      <c r="G862" t="str">
        <f t="shared" si="41"/>
        <v>SBPSxc.CC.Telegraph.C</v>
      </c>
      <c r="H862">
        <v>2488</v>
      </c>
      <c r="I862">
        <v>12.2</v>
      </c>
      <c r="J862">
        <v>13.4</v>
      </c>
      <c r="K862" t="str">
        <f>IF(ISERROR(MATCH(B862,LUs!A:A,0)),"n","y")</f>
        <v>n</v>
      </c>
    </row>
    <row r="863" spans="1:11">
      <c r="A863" t="str">
        <f t="shared" si="39"/>
        <v>TelegraphZRepressedPineCCBLK_B</v>
      </c>
      <c r="B863" t="s">
        <v>177</v>
      </c>
      <c r="C863" t="s">
        <v>90</v>
      </c>
      <c r="D863" t="s">
        <v>97</v>
      </c>
      <c r="E863" t="str">
        <f t="shared" si="40"/>
        <v>B</v>
      </c>
      <c r="F863" t="s">
        <v>192</v>
      </c>
      <c r="G863" t="str">
        <f t="shared" si="41"/>
        <v>ZRepressedPine.CC.Telegraph.B</v>
      </c>
      <c r="H863">
        <v>1727</v>
      </c>
      <c r="I863">
        <v>5</v>
      </c>
      <c r="J863">
        <v>14</v>
      </c>
      <c r="K863" t="str">
        <f>IF(ISERROR(MATCH(B863,LUs!A:A,0)),"n","y")</f>
        <v>n</v>
      </c>
    </row>
    <row r="864" spans="1:11">
      <c r="A864" t="str">
        <f t="shared" si="39"/>
        <v>TelegraphZRepressedPineCCBLK_C</v>
      </c>
      <c r="B864" t="s">
        <v>177</v>
      </c>
      <c r="C864" t="s">
        <v>90</v>
      </c>
      <c r="D864" t="s">
        <v>97</v>
      </c>
      <c r="E864" t="str">
        <f t="shared" si="40"/>
        <v>C</v>
      </c>
      <c r="F864" t="s">
        <v>193</v>
      </c>
      <c r="G864" t="str">
        <f t="shared" si="41"/>
        <v>ZRepressedPine.CC.Telegraph.C</v>
      </c>
      <c r="H864">
        <v>154</v>
      </c>
      <c r="I864">
        <v>4.8</v>
      </c>
      <c r="J864">
        <v>13.3</v>
      </c>
      <c r="K864" t="str">
        <f>IF(ISERROR(MATCH(B864,LUs!A:A,0)),"n","y")</f>
        <v>n</v>
      </c>
    </row>
    <row r="865" spans="1:11">
      <c r="A865" t="str">
        <f t="shared" si="39"/>
        <v>TelegraphZRepressedPineCCBLK_D</v>
      </c>
      <c r="B865" t="s">
        <v>177</v>
      </c>
      <c r="C865" t="s">
        <v>90</v>
      </c>
      <c r="D865" t="s">
        <v>97</v>
      </c>
      <c r="E865" t="str">
        <f t="shared" si="40"/>
        <v>D</v>
      </c>
      <c r="F865" t="s">
        <v>194</v>
      </c>
      <c r="G865" t="str">
        <f t="shared" si="41"/>
        <v>ZRepressedPine.CC.Telegraph.D</v>
      </c>
      <c r="H865">
        <v>138</v>
      </c>
      <c r="I865">
        <v>5.3</v>
      </c>
      <c r="J865">
        <v>11.7</v>
      </c>
      <c r="K865" t="str">
        <f>IF(ISERROR(MATCH(B865,LUs!A:A,0)),"n","y")</f>
        <v>n</v>
      </c>
    </row>
    <row r="866" spans="1:11">
      <c r="A866" t="str">
        <f t="shared" si="39"/>
        <v>TeteAngelaESSFxv1CCBLK_A</v>
      </c>
      <c r="B866" t="s">
        <v>178</v>
      </c>
      <c r="C866" t="s">
        <v>12</v>
      </c>
      <c r="D866" t="s">
        <v>97</v>
      </c>
      <c r="E866" t="str">
        <f t="shared" si="40"/>
        <v>A</v>
      </c>
      <c r="F866" t="s">
        <v>191</v>
      </c>
      <c r="G866" t="str">
        <f t="shared" si="41"/>
        <v>ESSFxv1.CC.TeteAngela.A</v>
      </c>
      <c r="H866">
        <v>114</v>
      </c>
      <c r="I866">
        <v>9.9</v>
      </c>
      <c r="J866">
        <v>11.3</v>
      </c>
      <c r="K866" t="str">
        <f>IF(ISERROR(MATCH(B866,LUs!A:A,0)),"n","y")</f>
        <v>n</v>
      </c>
    </row>
    <row r="867" spans="1:11">
      <c r="A867" t="str">
        <f t="shared" si="39"/>
        <v>TeteAngelaIDFdk4CCBLK_A</v>
      </c>
      <c r="B867" t="s">
        <v>178</v>
      </c>
      <c r="C867" t="s">
        <v>17</v>
      </c>
      <c r="D867" t="s">
        <v>97</v>
      </c>
      <c r="E867" t="str">
        <f t="shared" si="40"/>
        <v>A</v>
      </c>
      <c r="F867" t="s">
        <v>191</v>
      </c>
      <c r="G867" t="str">
        <f t="shared" si="41"/>
        <v>IDFdk4.CC.TeteAngela.A</v>
      </c>
      <c r="H867">
        <v>528</v>
      </c>
      <c r="I867">
        <v>10.6</v>
      </c>
      <c r="J867">
        <v>11.6</v>
      </c>
      <c r="K867" t="str">
        <f>IF(ISERROR(MATCH(B867,LUs!A:A,0)),"n","y")</f>
        <v>n</v>
      </c>
    </row>
    <row r="868" spans="1:11">
      <c r="A868" t="str">
        <f t="shared" si="39"/>
        <v>TeteAngelaIDFdk4CCBLK_B</v>
      </c>
      <c r="B868" t="s">
        <v>178</v>
      </c>
      <c r="C868" t="s">
        <v>17</v>
      </c>
      <c r="D868" t="s">
        <v>97</v>
      </c>
      <c r="E868" t="str">
        <f t="shared" si="40"/>
        <v>B</v>
      </c>
      <c r="F868" t="s">
        <v>192</v>
      </c>
      <c r="G868" t="str">
        <f t="shared" si="41"/>
        <v>IDFdk4.CC.TeteAngela.B</v>
      </c>
      <c r="H868">
        <v>1310</v>
      </c>
      <c r="I868">
        <v>9.6</v>
      </c>
      <c r="J868">
        <v>11.9</v>
      </c>
      <c r="K868" t="str">
        <f>IF(ISERROR(MATCH(B868,LUs!A:A,0)),"n","y")</f>
        <v>n</v>
      </c>
    </row>
    <row r="869" spans="1:11">
      <c r="A869" t="str">
        <f t="shared" si="39"/>
        <v>TeteAngelaIDFdk4CCBLK_C</v>
      </c>
      <c r="B869" t="s">
        <v>178</v>
      </c>
      <c r="C869" t="s">
        <v>17</v>
      </c>
      <c r="D869" t="s">
        <v>97</v>
      </c>
      <c r="E869" t="str">
        <f t="shared" si="40"/>
        <v>C</v>
      </c>
      <c r="F869" t="s">
        <v>193</v>
      </c>
      <c r="G869" t="str">
        <f t="shared" si="41"/>
        <v>IDFdk4.CC.TeteAngela.C</v>
      </c>
      <c r="H869">
        <v>1986</v>
      </c>
      <c r="I869">
        <v>10.199999999999999</v>
      </c>
      <c r="J869">
        <v>11.6</v>
      </c>
      <c r="K869" t="str">
        <f>IF(ISERROR(MATCH(B869,LUs!A:A,0)),"n","y")</f>
        <v>n</v>
      </c>
    </row>
    <row r="870" spans="1:11">
      <c r="A870" t="str">
        <f t="shared" si="39"/>
        <v>TeteAngelaIDFdk4CCBLK_E</v>
      </c>
      <c r="B870" t="s">
        <v>178</v>
      </c>
      <c r="C870" t="s">
        <v>17</v>
      </c>
      <c r="D870" t="s">
        <v>97</v>
      </c>
      <c r="E870" t="str">
        <f t="shared" si="40"/>
        <v>E</v>
      </c>
      <c r="F870" t="s">
        <v>195</v>
      </c>
      <c r="G870" t="str">
        <f t="shared" si="41"/>
        <v>IDFdk4.CC.TeteAngela.E</v>
      </c>
      <c r="H870">
        <v>290</v>
      </c>
      <c r="I870">
        <v>10.6</v>
      </c>
      <c r="J870">
        <v>10.6</v>
      </c>
      <c r="K870" t="str">
        <f>IF(ISERROR(MATCH(B870,LUs!A:A,0)),"n","y")</f>
        <v>n</v>
      </c>
    </row>
    <row r="871" spans="1:11">
      <c r="A871" t="str">
        <f t="shared" si="39"/>
        <v>TeteAngelaIDFdk4SelBLK_B</v>
      </c>
      <c r="B871" t="s">
        <v>178</v>
      </c>
      <c r="C871" t="s">
        <v>17</v>
      </c>
      <c r="D871" t="s">
        <v>98</v>
      </c>
      <c r="E871" t="str">
        <f t="shared" si="40"/>
        <v>B</v>
      </c>
      <c r="F871" t="s">
        <v>192</v>
      </c>
      <c r="G871" t="str">
        <f t="shared" si="41"/>
        <v>IDFdk4.Sel.TeteAngela.B</v>
      </c>
      <c r="H871">
        <v>106</v>
      </c>
      <c r="I871">
        <v>10.6</v>
      </c>
      <c r="J871">
        <v>13.8</v>
      </c>
      <c r="K871" t="str">
        <f>IF(ISERROR(MATCH(B871,LUs!A:A,0)),"n","y")</f>
        <v>n</v>
      </c>
    </row>
    <row r="872" spans="1:11">
      <c r="A872" t="str">
        <f t="shared" si="39"/>
        <v>TeteAngelaIDFdk4SelBLK_E</v>
      </c>
      <c r="B872" t="s">
        <v>178</v>
      </c>
      <c r="C872" t="s">
        <v>17</v>
      </c>
      <c r="D872" t="s">
        <v>98</v>
      </c>
      <c r="E872" t="str">
        <f t="shared" si="40"/>
        <v>E</v>
      </c>
      <c r="F872" t="s">
        <v>195</v>
      </c>
      <c r="G872" t="str">
        <f t="shared" si="41"/>
        <v>IDFdk4.Sel.TeteAngela.E</v>
      </c>
      <c r="H872">
        <v>168</v>
      </c>
      <c r="I872">
        <v>12.4</v>
      </c>
      <c r="J872">
        <v>10.7</v>
      </c>
      <c r="K872" t="str">
        <f>IF(ISERROR(MATCH(B872,LUs!A:A,0)),"n","y")</f>
        <v>n</v>
      </c>
    </row>
    <row r="873" spans="1:11">
      <c r="A873" t="str">
        <f t="shared" si="39"/>
        <v>TeteAngelaMSxvCCBLK_A</v>
      </c>
      <c r="B873" t="s">
        <v>178</v>
      </c>
      <c r="C873" t="s">
        <v>23</v>
      </c>
      <c r="D873" t="s">
        <v>97</v>
      </c>
      <c r="E873" t="str">
        <f t="shared" si="40"/>
        <v>A</v>
      </c>
      <c r="F873" t="s">
        <v>191</v>
      </c>
      <c r="G873" t="str">
        <f t="shared" si="41"/>
        <v>MSxv.CC.TeteAngela.A</v>
      </c>
      <c r="H873">
        <v>727</v>
      </c>
      <c r="I873">
        <v>11.5</v>
      </c>
      <c r="J873">
        <v>17.100000000000001</v>
      </c>
      <c r="K873" t="str">
        <f>IF(ISERROR(MATCH(B873,LUs!A:A,0)),"n","y")</f>
        <v>n</v>
      </c>
    </row>
    <row r="874" spans="1:11">
      <c r="A874" t="str">
        <f t="shared" si="39"/>
        <v>TeteAngelaMSxvCCBLK_C</v>
      </c>
      <c r="B874" t="s">
        <v>178</v>
      </c>
      <c r="C874" t="s">
        <v>23</v>
      </c>
      <c r="D874" t="s">
        <v>97</v>
      </c>
      <c r="E874" t="str">
        <f t="shared" si="40"/>
        <v>C</v>
      </c>
      <c r="F874" t="s">
        <v>193</v>
      </c>
      <c r="G874" t="str">
        <f t="shared" si="41"/>
        <v>MSxv.CC.TeteAngela.C</v>
      </c>
      <c r="H874">
        <v>3263</v>
      </c>
      <c r="I874">
        <v>11.2</v>
      </c>
      <c r="J874">
        <v>17.100000000000001</v>
      </c>
      <c r="K874" t="str">
        <f>IF(ISERROR(MATCH(B874,LUs!A:A,0)),"n","y")</f>
        <v>n</v>
      </c>
    </row>
    <row r="875" spans="1:11">
      <c r="A875" t="str">
        <f t="shared" si="39"/>
        <v>TeteAngelaMSxvCCBLK_D</v>
      </c>
      <c r="B875" t="s">
        <v>178</v>
      </c>
      <c r="C875" t="s">
        <v>23</v>
      </c>
      <c r="D875" t="s">
        <v>97</v>
      </c>
      <c r="E875" t="str">
        <f t="shared" si="40"/>
        <v>D</v>
      </c>
      <c r="F875" t="s">
        <v>194</v>
      </c>
      <c r="G875" t="str">
        <f t="shared" si="41"/>
        <v>MSxv.CC.TeteAngela.D</v>
      </c>
      <c r="H875">
        <v>997</v>
      </c>
      <c r="I875">
        <v>9.8000000000000007</v>
      </c>
      <c r="J875">
        <v>17.399999999999999</v>
      </c>
      <c r="K875" t="str">
        <f>IF(ISERROR(MATCH(B875,LUs!A:A,0)),"n","y")</f>
        <v>n</v>
      </c>
    </row>
    <row r="876" spans="1:11">
      <c r="A876" t="str">
        <f t="shared" si="39"/>
        <v>TeteAngelaSBPSxcCCBLK_A</v>
      </c>
      <c r="B876" t="s">
        <v>178</v>
      </c>
      <c r="C876" t="s">
        <v>27</v>
      </c>
      <c r="D876" t="s">
        <v>97</v>
      </c>
      <c r="E876" t="str">
        <f t="shared" si="40"/>
        <v>A</v>
      </c>
      <c r="F876" t="s">
        <v>191</v>
      </c>
      <c r="G876" t="str">
        <f t="shared" si="41"/>
        <v>SBPSxc.CC.TeteAngela.A</v>
      </c>
      <c r="H876">
        <v>1793</v>
      </c>
      <c r="I876">
        <v>11.5</v>
      </c>
      <c r="J876">
        <v>13.3</v>
      </c>
      <c r="K876" t="str">
        <f>IF(ISERROR(MATCH(B876,LUs!A:A,0)),"n","y")</f>
        <v>n</v>
      </c>
    </row>
    <row r="877" spans="1:11">
      <c r="A877" t="str">
        <f t="shared" si="39"/>
        <v>TeteAngelaSBPSxcCCBLK_B</v>
      </c>
      <c r="B877" t="s">
        <v>178</v>
      </c>
      <c r="C877" t="s">
        <v>27</v>
      </c>
      <c r="D877" t="s">
        <v>97</v>
      </c>
      <c r="E877" t="str">
        <f t="shared" si="40"/>
        <v>B</v>
      </c>
      <c r="F877" t="s">
        <v>192</v>
      </c>
      <c r="G877" t="str">
        <f t="shared" si="41"/>
        <v>SBPSxc.CC.TeteAngela.B</v>
      </c>
      <c r="H877">
        <v>2364</v>
      </c>
      <c r="I877">
        <v>9.8000000000000007</v>
      </c>
      <c r="J877">
        <v>13.4</v>
      </c>
      <c r="K877" t="str">
        <f>IF(ISERROR(MATCH(B877,LUs!A:A,0)),"n","y")</f>
        <v>n</v>
      </c>
    </row>
    <row r="878" spans="1:11">
      <c r="A878" t="str">
        <f t="shared" si="39"/>
        <v>TeteAngelaSBPSxcCCBLK_C</v>
      </c>
      <c r="B878" t="s">
        <v>178</v>
      </c>
      <c r="C878" t="s">
        <v>27</v>
      </c>
      <c r="D878" t="s">
        <v>97</v>
      </c>
      <c r="E878" t="str">
        <f t="shared" si="40"/>
        <v>C</v>
      </c>
      <c r="F878" t="s">
        <v>193</v>
      </c>
      <c r="G878" t="str">
        <f t="shared" si="41"/>
        <v>SBPSxc.CC.TeteAngela.C</v>
      </c>
      <c r="H878">
        <v>9399</v>
      </c>
      <c r="I878">
        <v>10.8</v>
      </c>
      <c r="J878">
        <v>13.4</v>
      </c>
      <c r="K878" t="str">
        <f>IF(ISERROR(MATCH(B878,LUs!A:A,0)),"n","y")</f>
        <v>n</v>
      </c>
    </row>
    <row r="879" spans="1:11">
      <c r="A879" t="str">
        <f t="shared" si="39"/>
        <v>TeteAngelaSBPSxcCCBLK_D</v>
      </c>
      <c r="B879" t="s">
        <v>178</v>
      </c>
      <c r="C879" t="s">
        <v>27</v>
      </c>
      <c r="D879" t="s">
        <v>97</v>
      </c>
      <c r="E879" t="str">
        <f t="shared" si="40"/>
        <v>D</v>
      </c>
      <c r="F879" t="s">
        <v>194</v>
      </c>
      <c r="G879" t="str">
        <f t="shared" si="41"/>
        <v>SBPSxc.CC.TeteAngela.D</v>
      </c>
      <c r="H879">
        <v>1232</v>
      </c>
      <c r="I879">
        <v>9.5</v>
      </c>
      <c r="J879">
        <v>13.9</v>
      </c>
      <c r="K879" t="str">
        <f>IF(ISERROR(MATCH(B879,LUs!A:A,0)),"n","y")</f>
        <v>n</v>
      </c>
    </row>
    <row r="880" spans="1:11">
      <c r="A880" t="str">
        <f t="shared" si="39"/>
        <v>TeteAngelaSBPSxcCCBLK_E</v>
      </c>
      <c r="B880" t="s">
        <v>178</v>
      </c>
      <c r="C880" t="s">
        <v>27</v>
      </c>
      <c r="D880" t="s">
        <v>97</v>
      </c>
      <c r="E880" t="str">
        <f t="shared" si="40"/>
        <v>E</v>
      </c>
      <c r="F880" t="s">
        <v>195</v>
      </c>
      <c r="G880" t="str">
        <f t="shared" si="41"/>
        <v>SBPSxc.CC.TeteAngela.E</v>
      </c>
      <c r="H880">
        <v>4219</v>
      </c>
      <c r="I880">
        <v>10.199999999999999</v>
      </c>
      <c r="J880">
        <v>13.7</v>
      </c>
      <c r="K880" t="str">
        <f>IF(ISERROR(MATCH(B880,LUs!A:A,0)),"n","y")</f>
        <v>n</v>
      </c>
    </row>
    <row r="881" spans="1:11">
      <c r="A881" t="str">
        <f t="shared" si="39"/>
        <v>TeteAngelaZRepressedPineCCBLK_A</v>
      </c>
      <c r="B881" t="s">
        <v>178</v>
      </c>
      <c r="C881" t="s">
        <v>90</v>
      </c>
      <c r="D881" t="s">
        <v>97</v>
      </c>
      <c r="E881" t="str">
        <f t="shared" si="40"/>
        <v>A</v>
      </c>
      <c r="F881" t="s">
        <v>191</v>
      </c>
      <c r="G881" t="str">
        <f t="shared" si="41"/>
        <v>ZRepressedPine.CC.TeteAngela.A</v>
      </c>
      <c r="H881">
        <v>733</v>
      </c>
      <c r="I881">
        <v>5.5</v>
      </c>
      <c r="J881">
        <v>13.7</v>
      </c>
      <c r="K881" t="str">
        <f>IF(ISERROR(MATCH(B881,LUs!A:A,0)),"n","y")</f>
        <v>n</v>
      </c>
    </row>
    <row r="882" spans="1:11">
      <c r="A882" t="str">
        <f t="shared" si="39"/>
        <v>TeteAngelaZRepressedPineCCBLK_B</v>
      </c>
      <c r="B882" t="s">
        <v>178</v>
      </c>
      <c r="C882" t="s">
        <v>90</v>
      </c>
      <c r="D882" t="s">
        <v>97</v>
      </c>
      <c r="E882" t="str">
        <f t="shared" si="40"/>
        <v>B</v>
      </c>
      <c r="F882" t="s">
        <v>192</v>
      </c>
      <c r="G882" t="str">
        <f t="shared" si="41"/>
        <v>ZRepressedPine.CC.TeteAngela.B</v>
      </c>
      <c r="H882">
        <v>326</v>
      </c>
      <c r="I882">
        <v>4.0999999999999996</v>
      </c>
      <c r="J882">
        <v>13.2</v>
      </c>
      <c r="K882" t="str">
        <f>IF(ISERROR(MATCH(B882,LUs!A:A,0)),"n","y")</f>
        <v>n</v>
      </c>
    </row>
    <row r="883" spans="1:11">
      <c r="A883" t="str">
        <f t="shared" si="39"/>
        <v>TeteAngelaZRepressedPineCCBLK_C</v>
      </c>
      <c r="B883" t="s">
        <v>178</v>
      </c>
      <c r="C883" t="s">
        <v>90</v>
      </c>
      <c r="D883" t="s">
        <v>97</v>
      </c>
      <c r="E883" t="str">
        <f t="shared" si="40"/>
        <v>C</v>
      </c>
      <c r="F883" t="s">
        <v>193</v>
      </c>
      <c r="G883" t="str">
        <f t="shared" si="41"/>
        <v>ZRepressedPine.CC.TeteAngela.C</v>
      </c>
      <c r="H883">
        <v>886</v>
      </c>
      <c r="I883">
        <v>4.5</v>
      </c>
      <c r="J883">
        <v>14.1</v>
      </c>
      <c r="K883" t="str">
        <f>IF(ISERROR(MATCH(B883,LUs!A:A,0)),"n","y")</f>
        <v>n</v>
      </c>
    </row>
    <row r="884" spans="1:11">
      <c r="A884" t="str">
        <f t="shared" si="39"/>
        <v>TiedemannCWHms1CCBLK_C</v>
      </c>
      <c r="B884" t="s">
        <v>179</v>
      </c>
      <c r="C884" t="s">
        <v>8</v>
      </c>
      <c r="D884" t="s">
        <v>97</v>
      </c>
      <c r="E884" t="str">
        <f t="shared" si="40"/>
        <v>C</v>
      </c>
      <c r="F884" t="s">
        <v>193</v>
      </c>
      <c r="G884" t="str">
        <f t="shared" si="41"/>
        <v>CWHms1.CC.Tiedemann.C</v>
      </c>
      <c r="H884">
        <v>182</v>
      </c>
      <c r="I884">
        <v>14.5</v>
      </c>
      <c r="J884">
        <v>20.6</v>
      </c>
      <c r="K884" t="str">
        <f>IF(ISERROR(MATCH(B884,LUs!A:A,0)),"n","y")</f>
        <v>n</v>
      </c>
    </row>
    <row r="885" spans="1:11">
      <c r="A885" t="str">
        <f t="shared" si="39"/>
        <v>TiedemannCWHms1SelBLK_C</v>
      </c>
      <c r="B885" t="s">
        <v>179</v>
      </c>
      <c r="C885" t="s">
        <v>8</v>
      </c>
      <c r="D885" t="s">
        <v>98</v>
      </c>
      <c r="E885" t="str">
        <f t="shared" si="40"/>
        <v>C</v>
      </c>
      <c r="F885" t="s">
        <v>193</v>
      </c>
      <c r="G885" t="str">
        <f t="shared" si="41"/>
        <v>CWHms1.Sel.Tiedemann.C</v>
      </c>
      <c r="H885">
        <v>108</v>
      </c>
      <c r="I885">
        <v>15.8</v>
      </c>
      <c r="J885">
        <v>23.9</v>
      </c>
      <c r="K885" t="str">
        <f>IF(ISERROR(MATCH(B885,LUs!A:A,0)),"n","y")</f>
        <v>n</v>
      </c>
    </row>
    <row r="886" spans="1:11">
      <c r="A886" t="str">
        <f t="shared" si="39"/>
        <v>TusulkoESSFxv1CCBLK_A</v>
      </c>
      <c r="B886" t="s">
        <v>180</v>
      </c>
      <c r="C886" t="s">
        <v>12</v>
      </c>
      <c r="D886" t="s">
        <v>97</v>
      </c>
      <c r="E886" t="str">
        <f t="shared" si="40"/>
        <v>A</v>
      </c>
      <c r="F886" t="s">
        <v>191</v>
      </c>
      <c r="G886" t="str">
        <f t="shared" si="41"/>
        <v>ESSFxv1.CC.Tusulko.A</v>
      </c>
      <c r="H886">
        <v>1242</v>
      </c>
      <c r="I886">
        <v>10.6</v>
      </c>
      <c r="J886">
        <v>13</v>
      </c>
      <c r="K886" t="str">
        <f>IF(ISERROR(MATCH(B886,LUs!A:A,0)),"n","y")</f>
        <v>n</v>
      </c>
    </row>
    <row r="887" spans="1:11">
      <c r="A887" t="str">
        <f t="shared" si="39"/>
        <v>TusulkoESSFxv1CCBLK_C</v>
      </c>
      <c r="B887" t="s">
        <v>180</v>
      </c>
      <c r="C887" t="s">
        <v>12</v>
      </c>
      <c r="D887" t="s">
        <v>97</v>
      </c>
      <c r="E887" t="str">
        <f t="shared" si="40"/>
        <v>C</v>
      </c>
      <c r="F887" t="s">
        <v>193</v>
      </c>
      <c r="G887" t="str">
        <f t="shared" si="41"/>
        <v>ESSFxv1.CC.Tusulko.C</v>
      </c>
      <c r="H887">
        <v>1165</v>
      </c>
      <c r="I887">
        <v>10.7</v>
      </c>
      <c r="J887">
        <v>13.6</v>
      </c>
      <c r="K887" t="str">
        <f>IF(ISERROR(MATCH(B887,LUs!A:A,0)),"n","y")</f>
        <v>n</v>
      </c>
    </row>
    <row r="888" spans="1:11">
      <c r="A888" t="str">
        <f t="shared" si="39"/>
        <v>TusulkoMSxvCCBLK_A</v>
      </c>
      <c r="B888" t="s">
        <v>180</v>
      </c>
      <c r="C888" t="s">
        <v>23</v>
      </c>
      <c r="D888" t="s">
        <v>97</v>
      </c>
      <c r="E888" t="str">
        <f t="shared" si="40"/>
        <v>A</v>
      </c>
      <c r="F888" t="s">
        <v>191</v>
      </c>
      <c r="G888" t="str">
        <f t="shared" si="41"/>
        <v>MSxv.CC.Tusulko.A</v>
      </c>
      <c r="H888">
        <v>1747</v>
      </c>
      <c r="I888">
        <v>11.3</v>
      </c>
      <c r="J888">
        <v>16.5</v>
      </c>
      <c r="K888" t="str">
        <f>IF(ISERROR(MATCH(B888,LUs!A:A,0)),"n","y")</f>
        <v>n</v>
      </c>
    </row>
    <row r="889" spans="1:11">
      <c r="A889" t="str">
        <f t="shared" si="39"/>
        <v>TusulkoMSxvCCBLK_C</v>
      </c>
      <c r="B889" t="s">
        <v>180</v>
      </c>
      <c r="C889" t="s">
        <v>23</v>
      </c>
      <c r="D889" t="s">
        <v>97</v>
      </c>
      <c r="E889" t="str">
        <f t="shared" si="40"/>
        <v>C</v>
      </c>
      <c r="F889" t="s">
        <v>193</v>
      </c>
      <c r="G889" t="str">
        <f t="shared" si="41"/>
        <v>MSxv.CC.Tusulko.C</v>
      </c>
      <c r="H889">
        <v>1616</v>
      </c>
      <c r="I889">
        <v>10.6</v>
      </c>
      <c r="J889">
        <v>16.2</v>
      </c>
      <c r="K889" t="str">
        <f>IF(ISERROR(MATCH(B889,LUs!A:A,0)),"n","y")</f>
        <v>n</v>
      </c>
    </row>
    <row r="890" spans="1:11">
      <c r="A890" t="str">
        <f t="shared" si="39"/>
        <v>TusulkoSBPSxcCCBLK_A</v>
      </c>
      <c r="B890" t="s">
        <v>180</v>
      </c>
      <c r="C890" t="s">
        <v>27</v>
      </c>
      <c r="D890" t="s">
        <v>97</v>
      </c>
      <c r="E890" t="str">
        <f t="shared" si="40"/>
        <v>A</v>
      </c>
      <c r="F890" t="s">
        <v>191</v>
      </c>
      <c r="G890" t="str">
        <f t="shared" si="41"/>
        <v>SBPSxc.CC.Tusulko.A</v>
      </c>
      <c r="H890">
        <v>407</v>
      </c>
      <c r="I890">
        <v>11.3</v>
      </c>
      <c r="J890">
        <v>13.9</v>
      </c>
      <c r="K890" t="str">
        <f>IF(ISERROR(MATCH(B890,LUs!A:A,0)),"n","y")</f>
        <v>n</v>
      </c>
    </row>
    <row r="891" spans="1:11">
      <c r="A891" t="str">
        <f t="shared" si="39"/>
        <v>TusulkoSBPSxcCCBLK_C</v>
      </c>
      <c r="B891" t="s">
        <v>180</v>
      </c>
      <c r="C891" t="s">
        <v>27</v>
      </c>
      <c r="D891" t="s">
        <v>97</v>
      </c>
      <c r="E891" t="str">
        <f t="shared" si="40"/>
        <v>C</v>
      </c>
      <c r="F891" t="s">
        <v>193</v>
      </c>
      <c r="G891" t="str">
        <f t="shared" si="41"/>
        <v>SBPSxc.CC.Tusulko.C</v>
      </c>
      <c r="H891">
        <v>2181</v>
      </c>
      <c r="I891">
        <v>10.6</v>
      </c>
      <c r="J891">
        <v>14</v>
      </c>
      <c r="K891" t="str">
        <f>IF(ISERROR(MATCH(B891,LUs!A:A,0)),"n","y")</f>
        <v>n</v>
      </c>
    </row>
    <row r="892" spans="1:11">
      <c r="A892" t="str">
        <f t="shared" si="39"/>
        <v>TusulkoSBPSxcCCBLK_D</v>
      </c>
      <c r="B892" t="s">
        <v>180</v>
      </c>
      <c r="C892" t="s">
        <v>27</v>
      </c>
      <c r="D892" t="s">
        <v>97</v>
      </c>
      <c r="E892" t="str">
        <f t="shared" si="40"/>
        <v>D</v>
      </c>
      <c r="F892" t="s">
        <v>194</v>
      </c>
      <c r="G892" t="str">
        <f t="shared" si="41"/>
        <v>SBPSxc.CC.Tusulko.D</v>
      </c>
      <c r="H892">
        <v>4024</v>
      </c>
      <c r="I892">
        <v>11</v>
      </c>
      <c r="J892">
        <v>13.7</v>
      </c>
      <c r="K892" t="str">
        <f>IF(ISERROR(MATCH(B892,LUs!A:A,0)),"n","y")</f>
        <v>n</v>
      </c>
    </row>
    <row r="893" spans="1:11">
      <c r="A893" t="str">
        <f t="shared" si="39"/>
        <v>TusulkoZRepressedPineCCBLK_D</v>
      </c>
      <c r="B893" t="s">
        <v>180</v>
      </c>
      <c r="C893" t="s">
        <v>90</v>
      </c>
      <c r="D893" t="s">
        <v>97</v>
      </c>
      <c r="E893" t="str">
        <f t="shared" si="40"/>
        <v>D</v>
      </c>
      <c r="F893" t="s">
        <v>194</v>
      </c>
      <c r="G893" t="str">
        <f t="shared" si="41"/>
        <v>ZRepressedPine.CC.Tusulko.D</v>
      </c>
      <c r="H893">
        <v>112</v>
      </c>
      <c r="I893">
        <v>5.2</v>
      </c>
      <c r="J893">
        <v>13.6</v>
      </c>
      <c r="K893" t="str">
        <f>IF(ISERROR(MATCH(B893,LUs!A:A,0)),"n","y")</f>
        <v>n</v>
      </c>
    </row>
    <row r="894" spans="1:11">
      <c r="A894" t="str">
        <f t="shared" si="39"/>
        <v>TwanIDFdk3CCBLK_B</v>
      </c>
      <c r="B894" t="s">
        <v>181</v>
      </c>
      <c r="C894" t="s">
        <v>16</v>
      </c>
      <c r="D894" t="s">
        <v>97</v>
      </c>
      <c r="E894" t="str">
        <f t="shared" si="40"/>
        <v>B</v>
      </c>
      <c r="F894" t="s">
        <v>192</v>
      </c>
      <c r="G894" t="str">
        <f t="shared" si="41"/>
        <v>IDFdk3.CC.Twan.B</v>
      </c>
      <c r="H894">
        <v>729</v>
      </c>
      <c r="I894">
        <v>14.8</v>
      </c>
      <c r="J894">
        <v>17.8</v>
      </c>
      <c r="K894" t="str">
        <f>IF(ISERROR(MATCH(B894,LUs!A:A,0)),"n","y")</f>
        <v>n</v>
      </c>
    </row>
    <row r="895" spans="1:11">
      <c r="A895" t="str">
        <f t="shared" si="39"/>
        <v>TwanSBPSdcCCBLK_A</v>
      </c>
      <c r="B895" t="s">
        <v>181</v>
      </c>
      <c r="C895" t="s">
        <v>24</v>
      </c>
      <c r="D895" t="s">
        <v>97</v>
      </c>
      <c r="E895" t="str">
        <f t="shared" si="40"/>
        <v>A</v>
      </c>
      <c r="F895" t="s">
        <v>191</v>
      </c>
      <c r="G895" t="str">
        <f t="shared" si="41"/>
        <v>SBPSdc.CC.Twan.A</v>
      </c>
      <c r="H895">
        <v>1616</v>
      </c>
      <c r="I895">
        <v>12.5</v>
      </c>
      <c r="J895">
        <v>17.100000000000001</v>
      </c>
      <c r="K895" t="str">
        <f>IF(ISERROR(MATCH(B895,LUs!A:A,0)),"n","y")</f>
        <v>n</v>
      </c>
    </row>
    <row r="896" spans="1:11">
      <c r="A896" t="str">
        <f t="shared" si="39"/>
        <v>TwanSBPSdcCCBLK_B</v>
      </c>
      <c r="B896" t="s">
        <v>181</v>
      </c>
      <c r="C896" t="s">
        <v>24</v>
      </c>
      <c r="D896" t="s">
        <v>97</v>
      </c>
      <c r="E896" t="str">
        <f t="shared" si="40"/>
        <v>B</v>
      </c>
      <c r="F896" t="s">
        <v>192</v>
      </c>
      <c r="G896" t="str">
        <f t="shared" si="41"/>
        <v>SBPSdc.CC.Twan.B</v>
      </c>
      <c r="H896">
        <v>1662</v>
      </c>
      <c r="I896">
        <v>14.5</v>
      </c>
      <c r="J896">
        <v>16.899999999999999</v>
      </c>
      <c r="K896" t="str">
        <f>IF(ISERROR(MATCH(B896,LUs!A:A,0)),"n","y")</f>
        <v>n</v>
      </c>
    </row>
    <row r="897" spans="1:11">
      <c r="A897" t="str">
        <f t="shared" si="39"/>
        <v>TwanSBPSxcCCBLK_A</v>
      </c>
      <c r="B897" t="s">
        <v>181</v>
      </c>
      <c r="C897" t="s">
        <v>27</v>
      </c>
      <c r="D897" t="s">
        <v>97</v>
      </c>
      <c r="E897" t="str">
        <f t="shared" si="40"/>
        <v>A</v>
      </c>
      <c r="F897" t="s">
        <v>191</v>
      </c>
      <c r="G897" t="str">
        <f t="shared" si="41"/>
        <v>SBPSxc.CC.Twan.A</v>
      </c>
      <c r="H897">
        <v>465</v>
      </c>
      <c r="I897">
        <v>12.1</v>
      </c>
      <c r="J897">
        <v>13.7</v>
      </c>
      <c r="K897" t="str">
        <f>IF(ISERROR(MATCH(B897,LUs!A:A,0)),"n","y")</f>
        <v>n</v>
      </c>
    </row>
    <row r="898" spans="1:11">
      <c r="A898" t="str">
        <f t="shared" ref="A898:A961" si="42">B898&amp;C898&amp;D898&amp;F898</f>
        <v>UpperBigCreekESSFxv2CCBLK_B</v>
      </c>
      <c r="B898" t="s">
        <v>182</v>
      </c>
      <c r="C898" t="s">
        <v>91</v>
      </c>
      <c r="D898" t="s">
        <v>97</v>
      </c>
      <c r="E898" t="str">
        <f t="shared" ref="E898:E961" si="43">RIGHT(F898,1)</f>
        <v>B</v>
      </c>
      <c r="F898" t="s">
        <v>192</v>
      </c>
      <c r="G898" t="str">
        <f t="shared" ref="G898:G961" si="44">C898&amp;"."&amp;D898&amp;"."&amp;B898&amp;"."&amp;E898</f>
        <v>ESSFxv2.CC.UpperBigCreek.B</v>
      </c>
      <c r="H898">
        <v>1341</v>
      </c>
      <c r="I898">
        <v>9.6999999999999993</v>
      </c>
      <c r="J898">
        <v>9.6999999999999993</v>
      </c>
      <c r="K898" t="str">
        <f>IF(ISERROR(MATCH(B898,LUs!A:A,0)),"n","y")</f>
        <v>n</v>
      </c>
    </row>
    <row r="899" spans="1:11">
      <c r="A899" t="str">
        <f t="shared" si="42"/>
        <v>UpperBigCreekMSxvCCBLK_B</v>
      </c>
      <c r="B899" t="s">
        <v>182</v>
      </c>
      <c r="C899" t="s">
        <v>23</v>
      </c>
      <c r="D899" t="s">
        <v>97</v>
      </c>
      <c r="E899" t="str">
        <f t="shared" si="43"/>
        <v>B</v>
      </c>
      <c r="F899" t="s">
        <v>192</v>
      </c>
      <c r="G899" t="str">
        <f t="shared" si="44"/>
        <v>MSxv.CC.UpperBigCreek.B</v>
      </c>
      <c r="H899">
        <v>4542</v>
      </c>
      <c r="I899">
        <v>9.8000000000000007</v>
      </c>
      <c r="J899">
        <v>17.100000000000001</v>
      </c>
      <c r="K899" t="str">
        <f>IF(ISERROR(MATCH(B899,LUs!A:A,0)),"n","y")</f>
        <v>n</v>
      </c>
    </row>
    <row r="900" spans="1:11">
      <c r="A900" t="str">
        <f t="shared" si="42"/>
        <v>UpperBigCreekZRepressedPineCCBLK_B</v>
      </c>
      <c r="B900" t="s">
        <v>182</v>
      </c>
      <c r="C900" t="s">
        <v>90</v>
      </c>
      <c r="D900" t="s">
        <v>97</v>
      </c>
      <c r="E900" t="str">
        <f t="shared" si="43"/>
        <v>B</v>
      </c>
      <c r="F900" t="s">
        <v>192</v>
      </c>
      <c r="G900" t="str">
        <f t="shared" si="44"/>
        <v>ZRepressedPine.CC.UpperBigCreek.B</v>
      </c>
      <c r="H900">
        <v>190</v>
      </c>
      <c r="I900">
        <v>5.2</v>
      </c>
      <c r="J900">
        <v>8.5</v>
      </c>
      <c r="K900" t="str">
        <f>IF(ISERROR(MATCH(B900,LUs!A:A,0)),"n","y")</f>
        <v>n</v>
      </c>
    </row>
    <row r="901" spans="1:11">
      <c r="A901" t="str">
        <f t="shared" si="42"/>
        <v>UpperChurnESSFxv2CCBLK_A</v>
      </c>
      <c r="B901" t="s">
        <v>183</v>
      </c>
      <c r="C901" t="s">
        <v>91</v>
      </c>
      <c r="D901" t="s">
        <v>97</v>
      </c>
      <c r="E901" t="str">
        <f t="shared" si="43"/>
        <v>A</v>
      </c>
      <c r="F901" t="s">
        <v>191</v>
      </c>
      <c r="G901" t="str">
        <f t="shared" si="44"/>
        <v>ESSFxv2.CC.UpperChurn.A</v>
      </c>
      <c r="H901">
        <v>705</v>
      </c>
      <c r="I901">
        <v>11</v>
      </c>
      <c r="J901">
        <v>11</v>
      </c>
      <c r="K901" t="str">
        <f>IF(ISERROR(MATCH(B901,LUs!A:A,0)),"n","y")</f>
        <v>n</v>
      </c>
    </row>
    <row r="902" spans="1:11">
      <c r="A902" t="str">
        <f t="shared" si="42"/>
        <v>UpperChurnESSFxv2CCBLK_B</v>
      </c>
      <c r="B902" t="s">
        <v>183</v>
      </c>
      <c r="C902" t="s">
        <v>91</v>
      </c>
      <c r="D902" t="s">
        <v>97</v>
      </c>
      <c r="E902" t="str">
        <f t="shared" si="43"/>
        <v>B</v>
      </c>
      <c r="F902" t="s">
        <v>192</v>
      </c>
      <c r="G902" t="str">
        <f t="shared" si="44"/>
        <v>ESSFxv2.CC.UpperChurn.B</v>
      </c>
      <c r="H902">
        <v>256</v>
      </c>
      <c r="I902">
        <v>8.1</v>
      </c>
      <c r="J902">
        <v>8.1</v>
      </c>
      <c r="K902" t="str">
        <f>IF(ISERROR(MATCH(B902,LUs!A:A,0)),"n","y")</f>
        <v>n</v>
      </c>
    </row>
    <row r="903" spans="1:11">
      <c r="A903" t="str">
        <f t="shared" si="42"/>
        <v>UpperChurnESSFxv2CCBLK_C</v>
      </c>
      <c r="B903" t="s">
        <v>183</v>
      </c>
      <c r="C903" t="s">
        <v>91</v>
      </c>
      <c r="D903" t="s">
        <v>97</v>
      </c>
      <c r="E903" t="str">
        <f t="shared" si="43"/>
        <v>C</v>
      </c>
      <c r="F903" t="s">
        <v>193</v>
      </c>
      <c r="G903" t="str">
        <f t="shared" si="44"/>
        <v>ESSFxv2.CC.UpperChurn.C</v>
      </c>
      <c r="H903">
        <v>1187</v>
      </c>
      <c r="I903">
        <v>9.8000000000000007</v>
      </c>
      <c r="J903">
        <v>9.8000000000000007</v>
      </c>
      <c r="K903" t="str">
        <f>IF(ISERROR(MATCH(B903,LUs!A:A,0)),"n","y")</f>
        <v>n</v>
      </c>
    </row>
    <row r="904" spans="1:11">
      <c r="A904" t="str">
        <f t="shared" si="42"/>
        <v>UpperChurnMSxvCCBLK_A</v>
      </c>
      <c r="B904" t="s">
        <v>183</v>
      </c>
      <c r="C904" t="s">
        <v>23</v>
      </c>
      <c r="D904" t="s">
        <v>97</v>
      </c>
      <c r="E904" t="str">
        <f t="shared" si="43"/>
        <v>A</v>
      </c>
      <c r="F904" t="s">
        <v>191</v>
      </c>
      <c r="G904" t="str">
        <f t="shared" si="44"/>
        <v>MSxv.CC.UpperChurn.A</v>
      </c>
      <c r="H904">
        <v>2244</v>
      </c>
      <c r="I904">
        <v>9.8000000000000007</v>
      </c>
      <c r="J904">
        <v>17</v>
      </c>
      <c r="K904" t="str">
        <f>IF(ISERROR(MATCH(B904,LUs!A:A,0)),"n","y")</f>
        <v>n</v>
      </c>
    </row>
    <row r="905" spans="1:11">
      <c r="A905" t="str">
        <f t="shared" si="42"/>
        <v>UpperChurnMSxvCCBLK_B</v>
      </c>
      <c r="B905" t="s">
        <v>183</v>
      </c>
      <c r="C905" t="s">
        <v>23</v>
      </c>
      <c r="D905" t="s">
        <v>97</v>
      </c>
      <c r="E905" t="str">
        <f t="shared" si="43"/>
        <v>B</v>
      </c>
      <c r="F905" t="s">
        <v>192</v>
      </c>
      <c r="G905" t="str">
        <f t="shared" si="44"/>
        <v>MSxv.CC.UpperChurn.B</v>
      </c>
      <c r="H905">
        <v>2541</v>
      </c>
      <c r="I905">
        <v>9</v>
      </c>
      <c r="J905">
        <v>16.7</v>
      </c>
      <c r="K905" t="str">
        <f>IF(ISERROR(MATCH(B905,LUs!A:A,0)),"n","y")</f>
        <v>n</v>
      </c>
    </row>
    <row r="906" spans="1:11">
      <c r="A906" t="str">
        <f t="shared" si="42"/>
        <v>UpperChurnMSxvCCBLK_C</v>
      </c>
      <c r="B906" t="s">
        <v>183</v>
      </c>
      <c r="C906" t="s">
        <v>23</v>
      </c>
      <c r="D906" t="s">
        <v>97</v>
      </c>
      <c r="E906" t="str">
        <f t="shared" si="43"/>
        <v>C</v>
      </c>
      <c r="F906" t="s">
        <v>193</v>
      </c>
      <c r="G906" t="str">
        <f t="shared" si="44"/>
        <v>MSxv.CC.UpperChurn.C</v>
      </c>
      <c r="H906">
        <v>1342</v>
      </c>
      <c r="I906">
        <v>10.3</v>
      </c>
      <c r="J906">
        <v>16.7</v>
      </c>
      <c r="K906" t="str">
        <f>IF(ISERROR(MATCH(B906,LUs!A:A,0)),"n","y")</f>
        <v>n</v>
      </c>
    </row>
    <row r="907" spans="1:11">
      <c r="A907" t="str">
        <f t="shared" si="42"/>
        <v>UpperChurnSBPSxcCCBLK_A</v>
      </c>
      <c r="B907" t="s">
        <v>183</v>
      </c>
      <c r="C907" t="s">
        <v>27</v>
      </c>
      <c r="D907" t="s">
        <v>97</v>
      </c>
      <c r="E907" t="str">
        <f t="shared" si="43"/>
        <v>A</v>
      </c>
      <c r="F907" t="s">
        <v>191</v>
      </c>
      <c r="G907" t="str">
        <f t="shared" si="44"/>
        <v>SBPSxc.CC.UpperChurn.A</v>
      </c>
      <c r="H907">
        <v>127</v>
      </c>
      <c r="I907">
        <v>10.3</v>
      </c>
      <c r="J907">
        <v>13.5</v>
      </c>
      <c r="K907" t="str">
        <f>IF(ISERROR(MATCH(B907,LUs!A:A,0)),"n","y")</f>
        <v>n</v>
      </c>
    </row>
    <row r="908" spans="1:11">
      <c r="A908" t="str">
        <f t="shared" si="42"/>
        <v>UpperChurnSBPSxcCCBLK_B</v>
      </c>
      <c r="B908" t="s">
        <v>183</v>
      </c>
      <c r="C908" t="s">
        <v>27</v>
      </c>
      <c r="D908" t="s">
        <v>97</v>
      </c>
      <c r="E908" t="str">
        <f t="shared" si="43"/>
        <v>B</v>
      </c>
      <c r="F908" t="s">
        <v>192</v>
      </c>
      <c r="G908" t="str">
        <f t="shared" si="44"/>
        <v>SBPSxc.CC.UpperChurn.B</v>
      </c>
      <c r="H908">
        <v>269</v>
      </c>
      <c r="I908">
        <v>10.5</v>
      </c>
      <c r="J908">
        <v>13.3</v>
      </c>
      <c r="K908" t="str">
        <f>IF(ISERROR(MATCH(B908,LUs!A:A,0)),"n","y")</f>
        <v>n</v>
      </c>
    </row>
    <row r="909" spans="1:11">
      <c r="A909" t="str">
        <f t="shared" si="42"/>
        <v>UpperChurnZRepressedPineCCBLK_A</v>
      </c>
      <c r="B909" t="s">
        <v>183</v>
      </c>
      <c r="C909" t="s">
        <v>90</v>
      </c>
      <c r="D909" t="s">
        <v>97</v>
      </c>
      <c r="E909" t="str">
        <f t="shared" si="43"/>
        <v>A</v>
      </c>
      <c r="F909" t="s">
        <v>191</v>
      </c>
      <c r="G909" t="str">
        <f t="shared" si="44"/>
        <v>ZRepressedPine.CC.UpperChurn.A</v>
      </c>
      <c r="H909">
        <v>222</v>
      </c>
      <c r="I909">
        <v>4.3</v>
      </c>
      <c r="J909">
        <v>8.9</v>
      </c>
      <c r="K909" t="str">
        <f>IF(ISERROR(MATCH(B909,LUs!A:A,0)),"n","y")</f>
        <v>n</v>
      </c>
    </row>
    <row r="910" spans="1:11">
      <c r="A910" t="str">
        <f t="shared" si="42"/>
        <v>UpperChurnZRepressedPineCCBLK_B</v>
      </c>
      <c r="B910" t="s">
        <v>183</v>
      </c>
      <c r="C910" t="s">
        <v>90</v>
      </c>
      <c r="D910" t="s">
        <v>97</v>
      </c>
      <c r="E910" t="str">
        <f t="shared" si="43"/>
        <v>B</v>
      </c>
      <c r="F910" t="s">
        <v>192</v>
      </c>
      <c r="G910" t="str">
        <f t="shared" si="44"/>
        <v>ZRepressedPine.CC.UpperChurn.B</v>
      </c>
      <c r="H910">
        <v>943</v>
      </c>
      <c r="I910">
        <v>6.3</v>
      </c>
      <c r="J910">
        <v>16.100000000000001</v>
      </c>
      <c r="K910" t="str">
        <f>IF(ISERROR(MATCH(B910,LUs!A:A,0)),"n","y")</f>
        <v>n</v>
      </c>
    </row>
    <row r="911" spans="1:11">
      <c r="A911" t="str">
        <f t="shared" si="42"/>
        <v>UpperChurnZRepressedPineCCBLK_C</v>
      </c>
      <c r="B911" t="s">
        <v>183</v>
      </c>
      <c r="C911" t="s">
        <v>90</v>
      </c>
      <c r="D911" t="s">
        <v>97</v>
      </c>
      <c r="E911" t="str">
        <f t="shared" si="43"/>
        <v>C</v>
      </c>
      <c r="F911" t="s">
        <v>193</v>
      </c>
      <c r="G911" t="str">
        <f t="shared" si="44"/>
        <v>ZRepressedPine.CC.UpperChurn.C</v>
      </c>
      <c r="H911">
        <v>418</v>
      </c>
      <c r="I911">
        <v>5.2</v>
      </c>
      <c r="J911">
        <v>11.8</v>
      </c>
      <c r="K911" t="str">
        <f>IF(ISERROR(MATCH(B911,LUs!A:A,0)),"n","y")</f>
        <v>n</v>
      </c>
    </row>
    <row r="912" spans="1:11">
      <c r="A912" t="str">
        <f t="shared" si="42"/>
        <v>UpperDeanMSxvCCBLK_C</v>
      </c>
      <c r="B912" t="s">
        <v>184</v>
      </c>
      <c r="C912" t="s">
        <v>23</v>
      </c>
      <c r="D912" t="s">
        <v>97</v>
      </c>
      <c r="E912" t="str">
        <f t="shared" si="43"/>
        <v>C</v>
      </c>
      <c r="F912" t="s">
        <v>193</v>
      </c>
      <c r="G912" t="str">
        <f t="shared" si="44"/>
        <v>MSxv.CC.UpperDean.C</v>
      </c>
      <c r="H912">
        <v>3086</v>
      </c>
      <c r="I912">
        <v>10.3</v>
      </c>
      <c r="J912">
        <v>17.399999999999999</v>
      </c>
      <c r="K912" t="str">
        <f>IF(ISERROR(MATCH(B912,LUs!A:A,0)),"n","y")</f>
        <v>n</v>
      </c>
    </row>
    <row r="913" spans="1:11">
      <c r="A913" t="str">
        <f t="shared" si="42"/>
        <v>UpperDeanMSxvCCBLK_D</v>
      </c>
      <c r="B913" t="s">
        <v>184</v>
      </c>
      <c r="C913" t="s">
        <v>23</v>
      </c>
      <c r="D913" t="s">
        <v>97</v>
      </c>
      <c r="E913" t="str">
        <f t="shared" si="43"/>
        <v>D</v>
      </c>
      <c r="F913" t="s">
        <v>194</v>
      </c>
      <c r="G913" t="str">
        <f t="shared" si="44"/>
        <v>MSxv.CC.UpperDean.D</v>
      </c>
      <c r="H913">
        <v>162</v>
      </c>
      <c r="I913">
        <v>11.6</v>
      </c>
      <c r="J913">
        <v>15.7</v>
      </c>
      <c r="K913" t="str">
        <f>IF(ISERROR(MATCH(B913,LUs!A:A,0)),"n","y")</f>
        <v>n</v>
      </c>
    </row>
    <row r="914" spans="1:11">
      <c r="A914" t="str">
        <f t="shared" si="42"/>
        <v>UpperDeanMSxvCCBLK_E</v>
      </c>
      <c r="B914" t="s">
        <v>184</v>
      </c>
      <c r="C914" t="s">
        <v>23</v>
      </c>
      <c r="D914" t="s">
        <v>97</v>
      </c>
      <c r="E914" t="str">
        <f t="shared" si="43"/>
        <v>E</v>
      </c>
      <c r="F914" t="s">
        <v>195</v>
      </c>
      <c r="G914" t="str">
        <f t="shared" si="44"/>
        <v>MSxv.CC.UpperDean.E</v>
      </c>
      <c r="H914">
        <v>489</v>
      </c>
      <c r="I914">
        <v>11.3</v>
      </c>
      <c r="J914">
        <v>17.2</v>
      </c>
      <c r="K914" t="str">
        <f>IF(ISERROR(MATCH(B914,LUs!A:A,0)),"n","y")</f>
        <v>n</v>
      </c>
    </row>
    <row r="915" spans="1:11">
      <c r="A915" t="str">
        <f t="shared" si="42"/>
        <v>UpperDeanSBPSmcCCBLK_B</v>
      </c>
      <c r="B915" t="s">
        <v>184</v>
      </c>
      <c r="C915" t="s">
        <v>25</v>
      </c>
      <c r="D915" t="s">
        <v>97</v>
      </c>
      <c r="E915" t="str">
        <f t="shared" si="43"/>
        <v>B</v>
      </c>
      <c r="F915" t="s">
        <v>192</v>
      </c>
      <c r="G915" t="str">
        <f t="shared" si="44"/>
        <v>SBPSmc.CC.UpperDean.B</v>
      </c>
      <c r="H915">
        <v>7603</v>
      </c>
      <c r="I915">
        <v>12.1</v>
      </c>
      <c r="J915">
        <v>10.8</v>
      </c>
      <c r="K915" t="str">
        <f>IF(ISERROR(MATCH(B915,LUs!A:A,0)),"n","y")</f>
        <v>n</v>
      </c>
    </row>
    <row r="916" spans="1:11">
      <c r="A916" t="str">
        <f t="shared" si="42"/>
        <v>UpperDeanSBPSmcCCBLK_C</v>
      </c>
      <c r="B916" t="s">
        <v>184</v>
      </c>
      <c r="C916" t="s">
        <v>25</v>
      </c>
      <c r="D916" t="s">
        <v>97</v>
      </c>
      <c r="E916" t="str">
        <f t="shared" si="43"/>
        <v>C</v>
      </c>
      <c r="F916" t="s">
        <v>193</v>
      </c>
      <c r="G916" t="str">
        <f t="shared" si="44"/>
        <v>SBPSmc.CC.UpperDean.C</v>
      </c>
      <c r="H916">
        <v>4359</v>
      </c>
      <c r="I916">
        <v>10.8</v>
      </c>
      <c r="J916">
        <v>11.1</v>
      </c>
      <c r="K916" t="str">
        <f>IF(ISERROR(MATCH(B916,LUs!A:A,0)),"n","y")</f>
        <v>n</v>
      </c>
    </row>
    <row r="917" spans="1:11">
      <c r="A917" t="str">
        <f t="shared" si="42"/>
        <v>UpperDeanSBPSmcCCBLK_D</v>
      </c>
      <c r="B917" t="s">
        <v>184</v>
      </c>
      <c r="C917" t="s">
        <v>25</v>
      </c>
      <c r="D917" t="s">
        <v>97</v>
      </c>
      <c r="E917" t="str">
        <f t="shared" si="43"/>
        <v>D</v>
      </c>
      <c r="F917" t="s">
        <v>194</v>
      </c>
      <c r="G917" t="str">
        <f t="shared" si="44"/>
        <v>SBPSmc.CC.UpperDean.D</v>
      </c>
      <c r="H917">
        <v>6757</v>
      </c>
      <c r="I917">
        <v>11.8</v>
      </c>
      <c r="J917">
        <v>11</v>
      </c>
      <c r="K917" t="str">
        <f>IF(ISERROR(MATCH(B917,LUs!A:A,0)),"n","y")</f>
        <v>n</v>
      </c>
    </row>
    <row r="918" spans="1:11">
      <c r="A918" t="str">
        <f t="shared" si="42"/>
        <v>UpperDeanSBSmc1CCBLK_B</v>
      </c>
      <c r="B918" t="s">
        <v>184</v>
      </c>
      <c r="C918" t="s">
        <v>30</v>
      </c>
      <c r="D918" t="s">
        <v>97</v>
      </c>
      <c r="E918" t="str">
        <f t="shared" si="43"/>
        <v>B</v>
      </c>
      <c r="F918" t="s">
        <v>192</v>
      </c>
      <c r="G918" t="str">
        <f t="shared" si="44"/>
        <v>SBSmc1.CC.UpperDean.B</v>
      </c>
      <c r="H918">
        <v>391</v>
      </c>
      <c r="I918">
        <v>12.4</v>
      </c>
      <c r="J918">
        <v>17.2</v>
      </c>
      <c r="K918" t="str">
        <f>IF(ISERROR(MATCH(B918,LUs!A:A,0)),"n","y")</f>
        <v>n</v>
      </c>
    </row>
    <row r="919" spans="1:11">
      <c r="A919" t="str">
        <f t="shared" si="42"/>
        <v>UpperTatlayokoESSFxv1CCBLK_A</v>
      </c>
      <c r="B919" t="s">
        <v>185</v>
      </c>
      <c r="C919" t="s">
        <v>12</v>
      </c>
      <c r="D919" t="s">
        <v>97</v>
      </c>
      <c r="E919" t="str">
        <f t="shared" si="43"/>
        <v>A</v>
      </c>
      <c r="F919" t="s">
        <v>191</v>
      </c>
      <c r="G919" t="str">
        <f t="shared" si="44"/>
        <v>ESSFxv1.CC.UpperTatlayoko.A</v>
      </c>
      <c r="H919">
        <v>829</v>
      </c>
      <c r="I919">
        <v>6.7</v>
      </c>
      <c r="J919">
        <v>8.9</v>
      </c>
      <c r="K919" t="str">
        <f>IF(ISERROR(MATCH(B919,LUs!A:A,0)),"n","y")</f>
        <v>n</v>
      </c>
    </row>
    <row r="920" spans="1:11">
      <c r="A920" t="str">
        <f t="shared" si="42"/>
        <v>UpperTatlayokoIDFdk4CCBLK_A</v>
      </c>
      <c r="B920" t="s">
        <v>185</v>
      </c>
      <c r="C920" t="s">
        <v>17</v>
      </c>
      <c r="D920" t="s">
        <v>97</v>
      </c>
      <c r="E920" t="str">
        <f t="shared" si="43"/>
        <v>A</v>
      </c>
      <c r="F920" t="s">
        <v>191</v>
      </c>
      <c r="G920" t="str">
        <f t="shared" si="44"/>
        <v>IDFdk4.CC.UpperTatlayoko.A</v>
      </c>
      <c r="H920">
        <v>3099</v>
      </c>
      <c r="I920">
        <v>10.1</v>
      </c>
      <c r="J920">
        <v>11.8</v>
      </c>
      <c r="K920" t="str">
        <f>IF(ISERROR(MATCH(B920,LUs!A:A,0)),"n","y")</f>
        <v>n</v>
      </c>
    </row>
    <row r="921" spans="1:11">
      <c r="A921" t="str">
        <f t="shared" si="42"/>
        <v>UpperTatlayokoIDFdk4CCBLK_C</v>
      </c>
      <c r="B921" t="s">
        <v>185</v>
      </c>
      <c r="C921" t="s">
        <v>17</v>
      </c>
      <c r="D921" t="s">
        <v>97</v>
      </c>
      <c r="E921" t="str">
        <f t="shared" si="43"/>
        <v>C</v>
      </c>
      <c r="F921" t="s">
        <v>193</v>
      </c>
      <c r="G921" t="str">
        <f t="shared" si="44"/>
        <v>IDFdk4.CC.UpperTatlayoko.C</v>
      </c>
      <c r="H921">
        <v>3118</v>
      </c>
      <c r="I921">
        <v>10.3</v>
      </c>
      <c r="J921">
        <v>11.8</v>
      </c>
      <c r="K921" t="str">
        <f>IF(ISERROR(MATCH(B921,LUs!A:A,0)),"n","y")</f>
        <v>n</v>
      </c>
    </row>
    <row r="922" spans="1:11">
      <c r="A922" t="str">
        <f t="shared" si="42"/>
        <v>UpperTatlayokoIDFdk4SelBLK_A</v>
      </c>
      <c r="B922" t="s">
        <v>185</v>
      </c>
      <c r="C922" t="s">
        <v>17</v>
      </c>
      <c r="D922" t="s">
        <v>98</v>
      </c>
      <c r="E922" t="str">
        <f t="shared" si="43"/>
        <v>A</v>
      </c>
      <c r="F922" t="s">
        <v>191</v>
      </c>
      <c r="G922" t="str">
        <f t="shared" si="44"/>
        <v>IDFdk4.Sel.UpperTatlayoko.A</v>
      </c>
      <c r="H922">
        <v>376</v>
      </c>
      <c r="I922">
        <v>11.7</v>
      </c>
      <c r="J922">
        <v>12.6</v>
      </c>
      <c r="K922" t="str">
        <f>IF(ISERROR(MATCH(B922,LUs!A:A,0)),"n","y")</f>
        <v>n</v>
      </c>
    </row>
    <row r="923" spans="1:11">
      <c r="A923" t="str">
        <f t="shared" si="42"/>
        <v>UpperTatlayokoIDFdk4SelBLK_C</v>
      </c>
      <c r="B923" t="s">
        <v>185</v>
      </c>
      <c r="C923" t="s">
        <v>17</v>
      </c>
      <c r="D923" t="s">
        <v>98</v>
      </c>
      <c r="E923" t="str">
        <f t="shared" si="43"/>
        <v>C</v>
      </c>
      <c r="F923" t="s">
        <v>193</v>
      </c>
      <c r="G923" t="str">
        <f t="shared" si="44"/>
        <v>IDFdk4.Sel.UpperTatlayoko.C</v>
      </c>
      <c r="H923">
        <v>106</v>
      </c>
      <c r="I923">
        <v>12</v>
      </c>
      <c r="J923">
        <v>13.9</v>
      </c>
      <c r="K923" t="str">
        <f>IF(ISERROR(MATCH(B923,LUs!A:A,0)),"n","y")</f>
        <v>n</v>
      </c>
    </row>
    <row r="924" spans="1:11">
      <c r="A924" t="str">
        <f t="shared" si="42"/>
        <v>UpperTatlayokoIDFdwCCBLK_A</v>
      </c>
      <c r="B924" t="s">
        <v>185</v>
      </c>
      <c r="C924" t="s">
        <v>18</v>
      </c>
      <c r="D924" t="s">
        <v>97</v>
      </c>
      <c r="E924" t="str">
        <f t="shared" si="43"/>
        <v>A</v>
      </c>
      <c r="F924" t="s">
        <v>191</v>
      </c>
      <c r="G924" t="str">
        <f t="shared" si="44"/>
        <v>IDFdw.CC.UpperTatlayoko.A</v>
      </c>
      <c r="H924">
        <v>651</v>
      </c>
      <c r="I924">
        <v>13.5</v>
      </c>
      <c r="J924">
        <v>14.9</v>
      </c>
      <c r="K924" t="str">
        <f>IF(ISERROR(MATCH(B924,LUs!A:A,0)),"n","y")</f>
        <v>n</v>
      </c>
    </row>
    <row r="925" spans="1:11">
      <c r="A925" t="str">
        <f t="shared" si="42"/>
        <v>UpperTatlayokoIDFdwSelBLK_A</v>
      </c>
      <c r="B925" t="s">
        <v>185</v>
      </c>
      <c r="C925" t="s">
        <v>18</v>
      </c>
      <c r="D925" t="s">
        <v>98</v>
      </c>
      <c r="E925" t="str">
        <f t="shared" si="43"/>
        <v>A</v>
      </c>
      <c r="F925" t="s">
        <v>191</v>
      </c>
      <c r="G925" t="str">
        <f t="shared" si="44"/>
        <v>IDFdw.Sel.UpperTatlayoko.A</v>
      </c>
      <c r="H925">
        <v>413</v>
      </c>
      <c r="I925">
        <v>11.9</v>
      </c>
      <c r="J925">
        <v>13.1</v>
      </c>
      <c r="K925" t="str">
        <f>IF(ISERROR(MATCH(B925,LUs!A:A,0)),"n","y")</f>
        <v>n</v>
      </c>
    </row>
    <row r="926" spans="1:11">
      <c r="A926" t="str">
        <f t="shared" si="42"/>
        <v>UpperTatlayokoMSdc2CCBLK_A</v>
      </c>
      <c r="B926" t="s">
        <v>185</v>
      </c>
      <c r="C926" t="s">
        <v>20</v>
      </c>
      <c r="D926" t="s">
        <v>97</v>
      </c>
      <c r="E926" t="str">
        <f t="shared" si="43"/>
        <v>A</v>
      </c>
      <c r="F926" t="s">
        <v>191</v>
      </c>
      <c r="G926" t="str">
        <f t="shared" si="44"/>
        <v>MSdc2.CC.UpperTatlayoko.A</v>
      </c>
      <c r="H926">
        <v>156</v>
      </c>
      <c r="I926">
        <v>11.6</v>
      </c>
      <c r="J926">
        <v>15.1</v>
      </c>
      <c r="K926" t="str">
        <f>IF(ISERROR(MATCH(B926,LUs!A:A,0)),"n","y")</f>
        <v>n</v>
      </c>
    </row>
    <row r="927" spans="1:11">
      <c r="A927" t="str">
        <f t="shared" si="42"/>
        <v>UpperTatlayokoMSxvCCBLK_A</v>
      </c>
      <c r="B927" t="s">
        <v>185</v>
      </c>
      <c r="C927" t="s">
        <v>23</v>
      </c>
      <c r="D927" t="s">
        <v>97</v>
      </c>
      <c r="E927" t="str">
        <f t="shared" si="43"/>
        <v>A</v>
      </c>
      <c r="F927" t="s">
        <v>191</v>
      </c>
      <c r="G927" t="str">
        <f t="shared" si="44"/>
        <v>MSxv.CC.UpperTatlayoko.A</v>
      </c>
      <c r="H927">
        <v>732</v>
      </c>
      <c r="I927">
        <v>9.1</v>
      </c>
      <c r="J927">
        <v>16.899999999999999</v>
      </c>
      <c r="K927" t="str">
        <f>IF(ISERROR(MATCH(B927,LUs!A:A,0)),"n","y")</f>
        <v>n</v>
      </c>
    </row>
    <row r="928" spans="1:11">
      <c r="A928" t="str">
        <f t="shared" si="42"/>
        <v>UpperTatlayokoMSxvCCBLK_C</v>
      </c>
      <c r="B928" t="s">
        <v>185</v>
      </c>
      <c r="C928" t="s">
        <v>23</v>
      </c>
      <c r="D928" t="s">
        <v>97</v>
      </c>
      <c r="E928" t="str">
        <f t="shared" si="43"/>
        <v>C</v>
      </c>
      <c r="F928" t="s">
        <v>193</v>
      </c>
      <c r="G928" t="str">
        <f t="shared" si="44"/>
        <v>MSxv.CC.UpperTatlayoko.C</v>
      </c>
      <c r="H928">
        <v>2905</v>
      </c>
      <c r="I928">
        <v>9.9</v>
      </c>
      <c r="J928">
        <v>17.100000000000001</v>
      </c>
      <c r="K928" t="str">
        <f>IF(ISERROR(MATCH(B928,LUs!A:A,0)),"n","y")</f>
        <v>n</v>
      </c>
    </row>
    <row r="929" spans="1:11">
      <c r="A929" t="str">
        <f t="shared" si="42"/>
        <v>UpperTatlayokoMSxvCCBLK_D</v>
      </c>
      <c r="B929" t="s">
        <v>185</v>
      </c>
      <c r="C929" t="s">
        <v>23</v>
      </c>
      <c r="D929" t="s">
        <v>97</v>
      </c>
      <c r="E929" t="str">
        <f t="shared" si="43"/>
        <v>D</v>
      </c>
      <c r="F929" t="s">
        <v>194</v>
      </c>
      <c r="G929" t="str">
        <f t="shared" si="44"/>
        <v>MSxv.CC.UpperTatlayoko.D</v>
      </c>
      <c r="H929">
        <v>1328</v>
      </c>
      <c r="I929">
        <v>9.9</v>
      </c>
      <c r="J929">
        <v>17</v>
      </c>
      <c r="K929" t="str">
        <f>IF(ISERROR(MATCH(B929,LUs!A:A,0)),"n","y")</f>
        <v>n</v>
      </c>
    </row>
    <row r="930" spans="1:11">
      <c r="A930" t="str">
        <f t="shared" si="42"/>
        <v>UpperTatlayokoSBPSxcCCBLK_C</v>
      </c>
      <c r="B930" t="s">
        <v>185</v>
      </c>
      <c r="C930" t="s">
        <v>27</v>
      </c>
      <c r="D930" t="s">
        <v>97</v>
      </c>
      <c r="E930" t="str">
        <f t="shared" si="43"/>
        <v>C</v>
      </c>
      <c r="F930" t="s">
        <v>193</v>
      </c>
      <c r="G930" t="str">
        <f t="shared" si="44"/>
        <v>SBPSxc.CC.UpperTatlayoko.C</v>
      </c>
      <c r="H930">
        <v>1232</v>
      </c>
      <c r="I930">
        <v>10</v>
      </c>
      <c r="J930">
        <v>13.7</v>
      </c>
      <c r="K930" t="str">
        <f>IF(ISERROR(MATCH(B930,LUs!A:A,0)),"n","y")</f>
        <v>n</v>
      </c>
    </row>
    <row r="931" spans="1:11">
      <c r="A931" t="str">
        <f t="shared" si="42"/>
        <v>UpperTatlayokoZRepressedPineCCBLK_A</v>
      </c>
      <c r="B931" t="s">
        <v>185</v>
      </c>
      <c r="C931" t="s">
        <v>90</v>
      </c>
      <c r="D931" t="s">
        <v>97</v>
      </c>
      <c r="E931" t="str">
        <f t="shared" si="43"/>
        <v>A</v>
      </c>
      <c r="F931" t="s">
        <v>191</v>
      </c>
      <c r="G931" t="str">
        <f t="shared" si="44"/>
        <v>ZRepressedPine.CC.UpperTatlayoko.A</v>
      </c>
      <c r="H931">
        <v>1957</v>
      </c>
      <c r="I931">
        <v>5.6</v>
      </c>
      <c r="J931">
        <v>11.3</v>
      </c>
      <c r="K931" t="str">
        <f>IF(ISERROR(MATCH(B931,LUs!A:A,0)),"n","y")</f>
        <v>n</v>
      </c>
    </row>
    <row r="932" spans="1:11">
      <c r="A932" t="str">
        <f t="shared" si="42"/>
        <v>UpperTatlayokoZRepressedPineCCBLK_C</v>
      </c>
      <c r="B932" t="s">
        <v>185</v>
      </c>
      <c r="C932" t="s">
        <v>90</v>
      </c>
      <c r="D932" t="s">
        <v>97</v>
      </c>
      <c r="E932" t="str">
        <f t="shared" si="43"/>
        <v>C</v>
      </c>
      <c r="F932" t="s">
        <v>193</v>
      </c>
      <c r="G932" t="str">
        <f t="shared" si="44"/>
        <v>ZRepressedPine.CC.UpperTatlayoko.C</v>
      </c>
      <c r="H932">
        <v>1174</v>
      </c>
      <c r="I932">
        <v>5.7</v>
      </c>
      <c r="J932">
        <v>14.7</v>
      </c>
      <c r="K932" t="str">
        <f>IF(ISERROR(MATCH(B932,LUs!A:A,0)),"n","y")</f>
        <v>n</v>
      </c>
    </row>
    <row r="933" spans="1:11">
      <c r="A933" t="str">
        <f t="shared" si="42"/>
        <v>UpperTatlayokoZRepressedPineCCBLK_D</v>
      </c>
      <c r="B933" t="s">
        <v>185</v>
      </c>
      <c r="C933" t="s">
        <v>90</v>
      </c>
      <c r="D933" t="s">
        <v>97</v>
      </c>
      <c r="E933" t="str">
        <f t="shared" si="43"/>
        <v>D</v>
      </c>
      <c r="F933" t="s">
        <v>194</v>
      </c>
      <c r="G933" t="str">
        <f t="shared" si="44"/>
        <v>ZRepressedPine.CC.UpperTatlayoko.D</v>
      </c>
      <c r="H933">
        <v>293</v>
      </c>
      <c r="I933">
        <v>6.1</v>
      </c>
      <c r="J933">
        <v>16.399999999999999</v>
      </c>
      <c r="K933" t="str">
        <f>IF(ISERROR(MATCH(B933,LUs!A:A,0)),"n","y")</f>
        <v>n</v>
      </c>
    </row>
    <row r="934" spans="1:11">
      <c r="A934" t="str">
        <f t="shared" si="42"/>
        <v>WaskoLynxESSFwc3CCBLK_B</v>
      </c>
      <c r="B934" t="s">
        <v>186</v>
      </c>
      <c r="C934" t="s">
        <v>10</v>
      </c>
      <c r="D934" t="s">
        <v>97</v>
      </c>
      <c r="E934" t="str">
        <f t="shared" si="43"/>
        <v>B</v>
      </c>
      <c r="F934" t="s">
        <v>192</v>
      </c>
      <c r="G934" t="str">
        <f t="shared" si="44"/>
        <v>ESSFwc3.CC.WaskoLynx.B</v>
      </c>
      <c r="H934">
        <v>259</v>
      </c>
      <c r="I934">
        <v>11</v>
      </c>
      <c r="J934">
        <v>13.9</v>
      </c>
      <c r="K934" t="str">
        <f>IF(ISERROR(MATCH(B934,LUs!A:A,0)),"n","y")</f>
        <v>n</v>
      </c>
    </row>
    <row r="935" spans="1:11">
      <c r="A935" t="str">
        <f t="shared" si="42"/>
        <v>WaskoLynxESSFwc3CCBLK_C</v>
      </c>
      <c r="B935" t="s">
        <v>186</v>
      </c>
      <c r="C935" t="s">
        <v>10</v>
      </c>
      <c r="D935" t="s">
        <v>97</v>
      </c>
      <c r="E935" t="str">
        <f t="shared" si="43"/>
        <v>C</v>
      </c>
      <c r="F935" t="s">
        <v>193</v>
      </c>
      <c r="G935" t="str">
        <f t="shared" si="44"/>
        <v>ESSFwc3.CC.WaskoLynx.C</v>
      </c>
      <c r="H935">
        <v>634</v>
      </c>
      <c r="I935">
        <v>9.5</v>
      </c>
      <c r="J935">
        <v>13.4</v>
      </c>
      <c r="K935" t="str">
        <f>IF(ISERROR(MATCH(B935,LUs!A:A,0)),"n","y")</f>
        <v>n</v>
      </c>
    </row>
    <row r="936" spans="1:11">
      <c r="A936" t="str">
        <f t="shared" si="42"/>
        <v>WaskoLynxESSFwk1CCBLK_A</v>
      </c>
      <c r="B936" t="s">
        <v>186</v>
      </c>
      <c r="C936" t="s">
        <v>11</v>
      </c>
      <c r="D936" t="s">
        <v>97</v>
      </c>
      <c r="E936" t="str">
        <f t="shared" si="43"/>
        <v>A</v>
      </c>
      <c r="F936" t="s">
        <v>191</v>
      </c>
      <c r="G936" t="str">
        <f t="shared" si="44"/>
        <v>ESSFwk1.CC.WaskoLynx.A</v>
      </c>
      <c r="H936">
        <v>111</v>
      </c>
      <c r="I936">
        <v>11.4</v>
      </c>
      <c r="J936">
        <v>14.9</v>
      </c>
      <c r="K936" t="str">
        <f>IF(ISERROR(MATCH(B936,LUs!A:A,0)),"n","y")</f>
        <v>n</v>
      </c>
    </row>
    <row r="937" spans="1:11">
      <c r="A937" t="str">
        <f t="shared" si="42"/>
        <v>WaskoLynxESSFwk1CCBLK_B</v>
      </c>
      <c r="B937" t="s">
        <v>186</v>
      </c>
      <c r="C937" t="s">
        <v>11</v>
      </c>
      <c r="D937" t="s">
        <v>97</v>
      </c>
      <c r="E937" t="str">
        <f t="shared" si="43"/>
        <v>B</v>
      </c>
      <c r="F937" t="s">
        <v>192</v>
      </c>
      <c r="G937" t="str">
        <f t="shared" si="44"/>
        <v>ESSFwk1.CC.WaskoLynx.B</v>
      </c>
      <c r="H937">
        <v>444</v>
      </c>
      <c r="I937">
        <v>13.1</v>
      </c>
      <c r="J937">
        <v>13.2</v>
      </c>
      <c r="K937" t="str">
        <f>IF(ISERROR(MATCH(B937,LUs!A:A,0)),"n","y")</f>
        <v>n</v>
      </c>
    </row>
    <row r="938" spans="1:11">
      <c r="A938" t="str">
        <f t="shared" si="42"/>
        <v>WaskoLynxESSFwk1CCBLK_C</v>
      </c>
      <c r="B938" t="s">
        <v>186</v>
      </c>
      <c r="C938" t="s">
        <v>11</v>
      </c>
      <c r="D938" t="s">
        <v>97</v>
      </c>
      <c r="E938" t="str">
        <f t="shared" si="43"/>
        <v>C</v>
      </c>
      <c r="F938" t="s">
        <v>193</v>
      </c>
      <c r="G938" t="str">
        <f t="shared" si="44"/>
        <v>ESSFwk1.CC.WaskoLynx.C</v>
      </c>
      <c r="H938">
        <v>377</v>
      </c>
      <c r="I938">
        <v>11.4</v>
      </c>
      <c r="J938">
        <v>13.1</v>
      </c>
      <c r="K938" t="str">
        <f>IF(ISERROR(MATCH(B938,LUs!A:A,0)),"n","y")</f>
        <v>n</v>
      </c>
    </row>
    <row r="939" spans="1:11">
      <c r="A939" t="str">
        <f t="shared" si="42"/>
        <v>WaskoLynxICHwk2CCBLK_A</v>
      </c>
      <c r="B939" t="s">
        <v>186</v>
      </c>
      <c r="C939" t="s">
        <v>41</v>
      </c>
      <c r="D939" t="s">
        <v>97</v>
      </c>
      <c r="E939" t="str">
        <f t="shared" si="43"/>
        <v>A</v>
      </c>
      <c r="F939" t="s">
        <v>191</v>
      </c>
      <c r="G939" t="str">
        <f t="shared" si="44"/>
        <v>ICHwk2.CC.WaskoLynx.A</v>
      </c>
      <c r="H939">
        <v>1502</v>
      </c>
      <c r="I939">
        <v>15.5</v>
      </c>
      <c r="J939">
        <v>19.8</v>
      </c>
      <c r="K939" t="str">
        <f>IF(ISERROR(MATCH(B939,LUs!A:A,0)),"n","y")</f>
        <v>n</v>
      </c>
    </row>
    <row r="940" spans="1:11">
      <c r="A940" t="str">
        <f t="shared" si="42"/>
        <v>WaskoLynxICHwk2CCBLK_B</v>
      </c>
      <c r="B940" t="s">
        <v>186</v>
      </c>
      <c r="C940" t="s">
        <v>41</v>
      </c>
      <c r="D940" t="s">
        <v>97</v>
      </c>
      <c r="E940" t="str">
        <f t="shared" si="43"/>
        <v>B</v>
      </c>
      <c r="F940" t="s">
        <v>192</v>
      </c>
      <c r="G940" t="str">
        <f t="shared" si="44"/>
        <v>ICHwk2.CC.WaskoLynx.B</v>
      </c>
      <c r="H940">
        <v>2988</v>
      </c>
      <c r="I940">
        <v>15.9</v>
      </c>
      <c r="J940">
        <v>18.899999999999999</v>
      </c>
      <c r="K940" t="str">
        <f>IF(ISERROR(MATCH(B940,LUs!A:A,0)),"n","y")</f>
        <v>n</v>
      </c>
    </row>
    <row r="941" spans="1:11">
      <c r="A941" t="str">
        <f t="shared" si="42"/>
        <v>WaskoLynxICHwk2CCBLK_C</v>
      </c>
      <c r="B941" t="s">
        <v>186</v>
      </c>
      <c r="C941" t="s">
        <v>41</v>
      </c>
      <c r="D941" t="s">
        <v>97</v>
      </c>
      <c r="E941" t="str">
        <f t="shared" si="43"/>
        <v>C</v>
      </c>
      <c r="F941" t="s">
        <v>193</v>
      </c>
      <c r="G941" t="str">
        <f t="shared" si="44"/>
        <v>ICHwk2.CC.WaskoLynx.C</v>
      </c>
      <c r="H941">
        <v>837</v>
      </c>
      <c r="I941">
        <v>14.9</v>
      </c>
      <c r="J941">
        <v>20.100000000000001</v>
      </c>
      <c r="K941" t="str">
        <f>IF(ISERROR(MATCH(B941,LUs!A:A,0)),"n","y")</f>
        <v>n</v>
      </c>
    </row>
    <row r="942" spans="1:11">
      <c r="A942" t="str">
        <f t="shared" si="42"/>
        <v>WestbranchESSFxv1CCBLK_A</v>
      </c>
      <c r="B942" t="s">
        <v>187</v>
      </c>
      <c r="C942" t="s">
        <v>12</v>
      </c>
      <c r="D942" t="s">
        <v>97</v>
      </c>
      <c r="E942" t="str">
        <f t="shared" si="43"/>
        <v>A</v>
      </c>
      <c r="F942" t="s">
        <v>191</v>
      </c>
      <c r="G942" t="str">
        <f t="shared" si="44"/>
        <v>ESSFxv1.CC.Westbranch.A</v>
      </c>
      <c r="H942">
        <v>190</v>
      </c>
      <c r="I942">
        <v>8.3000000000000007</v>
      </c>
      <c r="J942">
        <v>11.3</v>
      </c>
      <c r="K942" t="str">
        <f>IF(ISERROR(MATCH(B942,LUs!A:A,0)),"n","y")</f>
        <v>n</v>
      </c>
    </row>
    <row r="943" spans="1:11">
      <c r="A943" t="str">
        <f t="shared" si="42"/>
        <v>WestbranchESSFxv1CCBLK_C</v>
      </c>
      <c r="B943" t="s">
        <v>187</v>
      </c>
      <c r="C943" t="s">
        <v>12</v>
      </c>
      <c r="D943" t="s">
        <v>97</v>
      </c>
      <c r="E943" t="str">
        <f t="shared" si="43"/>
        <v>C</v>
      </c>
      <c r="F943" t="s">
        <v>193</v>
      </c>
      <c r="G943" t="str">
        <f t="shared" si="44"/>
        <v>ESSFxv1.CC.Westbranch.C</v>
      </c>
      <c r="H943">
        <v>239</v>
      </c>
      <c r="I943">
        <v>7</v>
      </c>
      <c r="J943">
        <v>11.7</v>
      </c>
      <c r="K943" t="str">
        <f>IF(ISERROR(MATCH(B943,LUs!A:A,0)),"n","y")</f>
        <v>n</v>
      </c>
    </row>
    <row r="944" spans="1:11">
      <c r="A944" t="str">
        <f t="shared" si="42"/>
        <v>WestbranchESSFxv1CCBLK_E</v>
      </c>
      <c r="B944" t="s">
        <v>187</v>
      </c>
      <c r="C944" t="s">
        <v>12</v>
      </c>
      <c r="D944" t="s">
        <v>97</v>
      </c>
      <c r="E944" t="str">
        <f t="shared" si="43"/>
        <v>E</v>
      </c>
      <c r="F944" t="s">
        <v>195</v>
      </c>
      <c r="G944" t="str">
        <f t="shared" si="44"/>
        <v>ESSFxv1.CC.Westbranch.E</v>
      </c>
      <c r="H944">
        <v>292</v>
      </c>
      <c r="I944">
        <v>9.3000000000000007</v>
      </c>
      <c r="J944">
        <v>10</v>
      </c>
      <c r="K944" t="str">
        <f>IF(ISERROR(MATCH(B944,LUs!A:A,0)),"n","y")</f>
        <v>n</v>
      </c>
    </row>
    <row r="945" spans="1:11">
      <c r="A945" t="str">
        <f t="shared" si="42"/>
        <v>WestbranchIDFdk4CCBLK_A</v>
      </c>
      <c r="B945" t="s">
        <v>187</v>
      </c>
      <c r="C945" t="s">
        <v>17</v>
      </c>
      <c r="D945" t="s">
        <v>97</v>
      </c>
      <c r="E945" t="str">
        <f t="shared" si="43"/>
        <v>A</v>
      </c>
      <c r="F945" t="s">
        <v>191</v>
      </c>
      <c r="G945" t="str">
        <f t="shared" si="44"/>
        <v>IDFdk4.CC.Westbranch.A</v>
      </c>
      <c r="H945">
        <v>950</v>
      </c>
      <c r="I945">
        <v>9.9</v>
      </c>
      <c r="J945">
        <v>11.8</v>
      </c>
      <c r="K945" t="str">
        <f>IF(ISERROR(MATCH(B945,LUs!A:A,0)),"n","y")</f>
        <v>n</v>
      </c>
    </row>
    <row r="946" spans="1:11">
      <c r="A946" t="str">
        <f t="shared" si="42"/>
        <v>WestbranchIDFdk4CCBLK_B</v>
      </c>
      <c r="B946" t="s">
        <v>187</v>
      </c>
      <c r="C946" t="s">
        <v>17</v>
      </c>
      <c r="D946" t="s">
        <v>97</v>
      </c>
      <c r="E946" t="str">
        <f t="shared" si="43"/>
        <v>B</v>
      </c>
      <c r="F946" t="s">
        <v>192</v>
      </c>
      <c r="G946" t="str">
        <f t="shared" si="44"/>
        <v>IDFdk4.CC.Westbranch.B</v>
      </c>
      <c r="H946">
        <v>349</v>
      </c>
      <c r="I946">
        <v>11.6</v>
      </c>
      <c r="J946">
        <v>11.3</v>
      </c>
      <c r="K946" t="str">
        <f>IF(ISERROR(MATCH(B946,LUs!A:A,0)),"n","y")</f>
        <v>n</v>
      </c>
    </row>
    <row r="947" spans="1:11">
      <c r="A947" t="str">
        <f t="shared" si="42"/>
        <v>WestbranchIDFdk4CCBLK_C</v>
      </c>
      <c r="B947" t="s">
        <v>187</v>
      </c>
      <c r="C947" t="s">
        <v>17</v>
      </c>
      <c r="D947" t="s">
        <v>97</v>
      </c>
      <c r="E947" t="str">
        <f t="shared" si="43"/>
        <v>C</v>
      </c>
      <c r="F947" t="s">
        <v>193</v>
      </c>
      <c r="G947" t="str">
        <f t="shared" si="44"/>
        <v>IDFdk4.CC.Westbranch.C</v>
      </c>
      <c r="H947">
        <v>597</v>
      </c>
      <c r="I947">
        <v>11</v>
      </c>
      <c r="J947">
        <v>12.7</v>
      </c>
      <c r="K947" t="str">
        <f>IF(ISERROR(MATCH(B947,LUs!A:A,0)),"n","y")</f>
        <v>n</v>
      </c>
    </row>
    <row r="948" spans="1:11">
      <c r="A948" t="str">
        <f t="shared" si="42"/>
        <v>WestbranchIDFdk4SelBLK_A</v>
      </c>
      <c r="B948" t="s">
        <v>187</v>
      </c>
      <c r="C948" t="s">
        <v>17</v>
      </c>
      <c r="D948" t="s">
        <v>98</v>
      </c>
      <c r="E948" t="str">
        <f t="shared" si="43"/>
        <v>A</v>
      </c>
      <c r="F948" t="s">
        <v>191</v>
      </c>
      <c r="G948" t="str">
        <f t="shared" si="44"/>
        <v>IDFdk4.Sel.Westbranch.A</v>
      </c>
      <c r="H948">
        <v>462</v>
      </c>
      <c r="I948">
        <v>9.9</v>
      </c>
      <c r="J948">
        <v>12.2</v>
      </c>
      <c r="K948" t="str">
        <f>IF(ISERROR(MATCH(B948,LUs!A:A,0)),"n","y")</f>
        <v>n</v>
      </c>
    </row>
    <row r="949" spans="1:11">
      <c r="A949" t="str">
        <f t="shared" si="42"/>
        <v>WestbranchIDFdk4SelBLK_C</v>
      </c>
      <c r="B949" t="s">
        <v>187</v>
      </c>
      <c r="C949" t="s">
        <v>17</v>
      </c>
      <c r="D949" t="s">
        <v>98</v>
      </c>
      <c r="E949" t="str">
        <f t="shared" si="43"/>
        <v>C</v>
      </c>
      <c r="F949" t="s">
        <v>193</v>
      </c>
      <c r="G949" t="str">
        <f t="shared" si="44"/>
        <v>IDFdk4.Sel.Westbranch.C</v>
      </c>
      <c r="H949">
        <v>169</v>
      </c>
      <c r="I949">
        <v>13.1</v>
      </c>
      <c r="J949">
        <v>13.4</v>
      </c>
      <c r="K949" t="str">
        <f>IF(ISERROR(MATCH(B949,LUs!A:A,0)),"n","y")</f>
        <v>n</v>
      </c>
    </row>
    <row r="950" spans="1:11">
      <c r="A950" t="str">
        <f t="shared" si="42"/>
        <v>WestbranchIDFdwCCBLK_A</v>
      </c>
      <c r="B950" t="s">
        <v>187</v>
      </c>
      <c r="C950" t="s">
        <v>18</v>
      </c>
      <c r="D950" t="s">
        <v>97</v>
      </c>
      <c r="E950" t="str">
        <f t="shared" si="43"/>
        <v>A</v>
      </c>
      <c r="F950" t="s">
        <v>191</v>
      </c>
      <c r="G950" t="str">
        <f t="shared" si="44"/>
        <v>IDFdw.CC.Westbranch.A</v>
      </c>
      <c r="H950">
        <v>499</v>
      </c>
      <c r="I950">
        <v>10.9</v>
      </c>
      <c r="J950">
        <v>13.6</v>
      </c>
      <c r="K950" t="str">
        <f>IF(ISERROR(MATCH(B950,LUs!A:A,0)),"n","y")</f>
        <v>n</v>
      </c>
    </row>
    <row r="951" spans="1:11">
      <c r="A951" t="str">
        <f t="shared" si="42"/>
        <v>WestbranchIDFdwSelBLK_A</v>
      </c>
      <c r="B951" t="s">
        <v>187</v>
      </c>
      <c r="C951" t="s">
        <v>18</v>
      </c>
      <c r="D951" t="s">
        <v>98</v>
      </c>
      <c r="E951" t="str">
        <f t="shared" si="43"/>
        <v>A</v>
      </c>
      <c r="F951" t="s">
        <v>191</v>
      </c>
      <c r="G951" t="str">
        <f t="shared" si="44"/>
        <v>IDFdw.Sel.Westbranch.A</v>
      </c>
      <c r="H951">
        <v>344</v>
      </c>
      <c r="I951">
        <v>11.1</v>
      </c>
      <c r="J951">
        <v>12.5</v>
      </c>
      <c r="K951" t="str">
        <f>IF(ISERROR(MATCH(B951,LUs!A:A,0)),"n","y")</f>
        <v>n</v>
      </c>
    </row>
    <row r="952" spans="1:11">
      <c r="A952" t="str">
        <f t="shared" si="42"/>
        <v>WestbranchMSdc2CCBLK_A</v>
      </c>
      <c r="B952" t="s">
        <v>187</v>
      </c>
      <c r="C952" t="s">
        <v>20</v>
      </c>
      <c r="D952" t="s">
        <v>97</v>
      </c>
      <c r="E952" t="str">
        <f t="shared" si="43"/>
        <v>A</v>
      </c>
      <c r="F952" t="s">
        <v>191</v>
      </c>
      <c r="G952" t="str">
        <f t="shared" si="44"/>
        <v>MSdc2.CC.Westbranch.A</v>
      </c>
      <c r="H952">
        <v>465</v>
      </c>
      <c r="I952">
        <v>11.3</v>
      </c>
      <c r="J952">
        <v>15.4</v>
      </c>
      <c r="K952" t="str">
        <f>IF(ISERROR(MATCH(B952,LUs!A:A,0)),"n","y")</f>
        <v>n</v>
      </c>
    </row>
    <row r="953" spans="1:11">
      <c r="A953" t="str">
        <f t="shared" si="42"/>
        <v>WestbranchMSdc2CCBLK_E</v>
      </c>
      <c r="B953" t="s">
        <v>187</v>
      </c>
      <c r="C953" t="s">
        <v>20</v>
      </c>
      <c r="D953" t="s">
        <v>97</v>
      </c>
      <c r="E953" t="str">
        <f t="shared" si="43"/>
        <v>E</v>
      </c>
      <c r="F953" t="s">
        <v>195</v>
      </c>
      <c r="G953" t="str">
        <f t="shared" si="44"/>
        <v>MSdc2.CC.Westbranch.E</v>
      </c>
      <c r="H953">
        <v>247</v>
      </c>
      <c r="I953">
        <v>12.3</v>
      </c>
      <c r="J953">
        <v>14.5</v>
      </c>
      <c r="K953" t="str">
        <f>IF(ISERROR(MATCH(B953,LUs!A:A,0)),"n","y")</f>
        <v>n</v>
      </c>
    </row>
    <row r="954" spans="1:11">
      <c r="A954" t="str">
        <f t="shared" si="42"/>
        <v>WestbranchMSxvCCBLK_A</v>
      </c>
      <c r="B954" t="s">
        <v>187</v>
      </c>
      <c r="C954" t="s">
        <v>23</v>
      </c>
      <c r="D954" t="s">
        <v>97</v>
      </c>
      <c r="E954" t="str">
        <f t="shared" si="43"/>
        <v>A</v>
      </c>
      <c r="F954" t="s">
        <v>191</v>
      </c>
      <c r="G954" t="str">
        <f t="shared" si="44"/>
        <v>MSxv.CC.Westbranch.A</v>
      </c>
      <c r="H954">
        <v>348</v>
      </c>
      <c r="I954">
        <v>9</v>
      </c>
      <c r="J954">
        <v>16.7</v>
      </c>
      <c r="K954" t="str">
        <f>IF(ISERROR(MATCH(B954,LUs!A:A,0)),"n","y")</f>
        <v>n</v>
      </c>
    </row>
    <row r="955" spans="1:11">
      <c r="A955" t="str">
        <f t="shared" si="42"/>
        <v>WestbranchMSxvCCBLK_C</v>
      </c>
      <c r="B955" t="s">
        <v>187</v>
      </c>
      <c r="C955" t="s">
        <v>23</v>
      </c>
      <c r="D955" t="s">
        <v>97</v>
      </c>
      <c r="E955" t="str">
        <f t="shared" si="43"/>
        <v>C</v>
      </c>
      <c r="F955" t="s">
        <v>193</v>
      </c>
      <c r="G955" t="str">
        <f t="shared" si="44"/>
        <v>MSxv.CC.Westbranch.C</v>
      </c>
      <c r="H955">
        <v>371</v>
      </c>
      <c r="I955">
        <v>8.4</v>
      </c>
      <c r="J955">
        <v>17.100000000000001</v>
      </c>
      <c r="K955" t="str">
        <f>IF(ISERROR(MATCH(B955,LUs!A:A,0)),"n","y")</f>
        <v>n</v>
      </c>
    </row>
    <row r="956" spans="1:11">
      <c r="A956" t="str">
        <f t="shared" si="42"/>
        <v>WestbranchZRepressedPineCCBLK_A</v>
      </c>
      <c r="B956" t="s">
        <v>187</v>
      </c>
      <c r="C956" t="s">
        <v>90</v>
      </c>
      <c r="D956" t="s">
        <v>97</v>
      </c>
      <c r="E956" t="str">
        <f t="shared" si="43"/>
        <v>A</v>
      </c>
      <c r="F956" t="s">
        <v>191</v>
      </c>
      <c r="G956" t="str">
        <f t="shared" si="44"/>
        <v>ZRepressedPine.CC.Westbranch.A</v>
      </c>
      <c r="H956">
        <v>1257</v>
      </c>
      <c r="I956">
        <v>5.2</v>
      </c>
      <c r="J956">
        <v>10.7</v>
      </c>
      <c r="K956" t="str">
        <f>IF(ISERROR(MATCH(B956,LUs!A:A,0)),"n","y")</f>
        <v>n</v>
      </c>
    </row>
    <row r="957" spans="1:11">
      <c r="A957" t="str">
        <f t="shared" si="42"/>
        <v>WestbranchZRepressedPineCCBLK_C</v>
      </c>
      <c r="B957" t="s">
        <v>187</v>
      </c>
      <c r="C957" t="s">
        <v>90</v>
      </c>
      <c r="D957" t="s">
        <v>97</v>
      </c>
      <c r="E957" t="str">
        <f t="shared" si="43"/>
        <v>C</v>
      </c>
      <c r="F957" t="s">
        <v>193</v>
      </c>
      <c r="G957" t="str">
        <f t="shared" si="44"/>
        <v>ZRepressedPine.CC.Westbranch.C</v>
      </c>
      <c r="H957">
        <v>650</v>
      </c>
      <c r="I957">
        <v>5.5</v>
      </c>
      <c r="J957">
        <v>13</v>
      </c>
      <c r="K957" t="str">
        <f>IF(ISERROR(MATCH(B957,LUs!A:A,0)),"n","y")</f>
        <v>n</v>
      </c>
    </row>
    <row r="958" spans="1:11">
      <c r="A958" t="str">
        <f t="shared" si="42"/>
        <v>WestbranchZRepressedPineCCBLK_D</v>
      </c>
      <c r="B958" t="s">
        <v>187</v>
      </c>
      <c r="C958" t="s">
        <v>90</v>
      </c>
      <c r="D958" t="s">
        <v>97</v>
      </c>
      <c r="E958" t="str">
        <f t="shared" si="43"/>
        <v>D</v>
      </c>
      <c r="F958" t="s">
        <v>194</v>
      </c>
      <c r="G958" t="str">
        <f t="shared" si="44"/>
        <v>ZRepressedPine.CC.Westbranch.D</v>
      </c>
      <c r="H958">
        <v>645</v>
      </c>
      <c r="I958">
        <v>4.4000000000000004</v>
      </c>
      <c r="J958">
        <v>10.9</v>
      </c>
      <c r="K958" t="str">
        <f>IF(ISERROR(MATCH(B958,LUs!A:A,0)),"n","y")</f>
        <v>n</v>
      </c>
    </row>
    <row r="959" spans="1:11">
      <c r="A959" t="str">
        <f t="shared" si="42"/>
        <v>WestsideESSFwk1CCBLK_A</v>
      </c>
      <c r="B959" t="s">
        <v>188</v>
      </c>
      <c r="C959" t="s">
        <v>11</v>
      </c>
      <c r="D959" t="s">
        <v>97</v>
      </c>
      <c r="E959" t="str">
        <f t="shared" si="43"/>
        <v>A</v>
      </c>
      <c r="F959" t="s">
        <v>191</v>
      </c>
      <c r="G959" t="str">
        <f t="shared" si="44"/>
        <v>ESSFwk1.CC.Westside.A</v>
      </c>
      <c r="H959">
        <v>543</v>
      </c>
      <c r="I959">
        <v>10.7</v>
      </c>
      <c r="J959">
        <v>13.5</v>
      </c>
      <c r="K959" t="str">
        <f>IF(ISERROR(MATCH(B959,LUs!A:A,0)),"n","y")</f>
        <v>n</v>
      </c>
    </row>
    <row r="960" spans="1:11">
      <c r="A960" t="str">
        <f t="shared" si="42"/>
        <v>WestsideESSFwk1CCBLK_B</v>
      </c>
      <c r="B960" t="s">
        <v>188</v>
      </c>
      <c r="C960" t="s">
        <v>11</v>
      </c>
      <c r="D960" t="s">
        <v>97</v>
      </c>
      <c r="E960" t="str">
        <f t="shared" si="43"/>
        <v>B</v>
      </c>
      <c r="F960" t="s">
        <v>192</v>
      </c>
      <c r="G960" t="str">
        <f t="shared" si="44"/>
        <v>ESSFwk1.CC.Westside.B</v>
      </c>
      <c r="H960">
        <v>856</v>
      </c>
      <c r="I960">
        <v>12.3</v>
      </c>
      <c r="J960">
        <v>14</v>
      </c>
      <c r="K960" t="str">
        <f>IF(ISERROR(MATCH(B960,LUs!A:A,0)),"n","y")</f>
        <v>n</v>
      </c>
    </row>
    <row r="961" spans="1:11">
      <c r="A961" t="str">
        <f t="shared" si="42"/>
        <v>WestsideESSFwk1CCBLK_C</v>
      </c>
      <c r="B961" t="s">
        <v>188</v>
      </c>
      <c r="C961" t="s">
        <v>11</v>
      </c>
      <c r="D961" t="s">
        <v>97</v>
      </c>
      <c r="E961" t="str">
        <f t="shared" si="43"/>
        <v>C</v>
      </c>
      <c r="F961" t="s">
        <v>193</v>
      </c>
      <c r="G961" t="str">
        <f t="shared" si="44"/>
        <v>ESSFwk1.CC.Westside.C</v>
      </c>
      <c r="H961">
        <v>112</v>
      </c>
      <c r="I961">
        <v>15.9</v>
      </c>
      <c r="J961">
        <v>14.9</v>
      </c>
      <c r="K961" t="str">
        <f>IF(ISERROR(MATCH(B961,LUs!A:A,0)),"n","y")</f>
        <v>n</v>
      </c>
    </row>
    <row r="962" spans="1:11">
      <c r="A962" t="str">
        <f t="shared" ref="A962:A984" si="45">B962&amp;C962&amp;D962&amp;F962</f>
        <v>WestsideESSFwk1CCBLK_D</v>
      </c>
      <c r="B962" t="s">
        <v>188</v>
      </c>
      <c r="C962" t="s">
        <v>11</v>
      </c>
      <c r="D962" t="s">
        <v>97</v>
      </c>
      <c r="E962" t="str">
        <f t="shared" ref="E962:E984" si="46">RIGHT(F962,1)</f>
        <v>D</v>
      </c>
      <c r="F962" t="s">
        <v>194</v>
      </c>
      <c r="G962" t="str">
        <f t="shared" ref="G962:G984" si="47">C962&amp;"."&amp;D962&amp;"."&amp;B962&amp;"."&amp;E962</f>
        <v>ESSFwk1.CC.Westside.D</v>
      </c>
      <c r="H962">
        <v>209</v>
      </c>
      <c r="I962">
        <v>14.4</v>
      </c>
      <c r="J962">
        <v>14.3</v>
      </c>
      <c r="K962" t="str">
        <f>IF(ISERROR(MATCH(B962,LUs!A:A,0)),"n","y")</f>
        <v>n</v>
      </c>
    </row>
    <row r="963" spans="1:11">
      <c r="A963" t="str">
        <f t="shared" si="45"/>
        <v>WestsideICHwk2CCBLK_B</v>
      </c>
      <c r="B963" t="s">
        <v>188</v>
      </c>
      <c r="C963" t="s">
        <v>41</v>
      </c>
      <c r="D963" t="s">
        <v>97</v>
      </c>
      <c r="E963" t="str">
        <f t="shared" si="46"/>
        <v>B</v>
      </c>
      <c r="F963" t="s">
        <v>192</v>
      </c>
      <c r="G963" t="str">
        <f t="shared" si="47"/>
        <v>ICHwk2.CC.Westside.B</v>
      </c>
      <c r="H963">
        <v>657</v>
      </c>
      <c r="I963">
        <v>13.9</v>
      </c>
      <c r="J963">
        <v>14.8</v>
      </c>
      <c r="K963" t="str">
        <f>IF(ISERROR(MATCH(B963,LUs!A:A,0)),"n","y")</f>
        <v>n</v>
      </c>
    </row>
    <row r="964" spans="1:11">
      <c r="A964" t="str">
        <f t="shared" si="45"/>
        <v>WestsideICHwk2CCBLK_C</v>
      </c>
      <c r="B964" t="s">
        <v>188</v>
      </c>
      <c r="C964" t="s">
        <v>41</v>
      </c>
      <c r="D964" t="s">
        <v>97</v>
      </c>
      <c r="E964" t="str">
        <f t="shared" si="46"/>
        <v>C</v>
      </c>
      <c r="F964" t="s">
        <v>193</v>
      </c>
      <c r="G964" t="str">
        <f t="shared" si="47"/>
        <v>ICHwk2.CC.Westside.C</v>
      </c>
      <c r="H964">
        <v>1148</v>
      </c>
      <c r="I964">
        <v>15.6</v>
      </c>
      <c r="J964">
        <v>16.100000000000001</v>
      </c>
      <c r="K964" t="str">
        <f>IF(ISERROR(MATCH(B964,LUs!A:A,0)),"n","y")</f>
        <v>n</v>
      </c>
    </row>
    <row r="965" spans="1:11">
      <c r="A965" t="str">
        <f t="shared" si="45"/>
        <v>WestsideICHwk2CCBLK_D</v>
      </c>
      <c r="B965" t="s">
        <v>188</v>
      </c>
      <c r="C965" t="s">
        <v>41</v>
      </c>
      <c r="D965" t="s">
        <v>97</v>
      </c>
      <c r="E965" t="str">
        <f t="shared" si="46"/>
        <v>D</v>
      </c>
      <c r="F965" t="s">
        <v>194</v>
      </c>
      <c r="G965" t="str">
        <f t="shared" si="47"/>
        <v>ICHwk2.CC.Westside.D</v>
      </c>
      <c r="H965">
        <v>1833</v>
      </c>
      <c r="I965">
        <v>14.9</v>
      </c>
      <c r="J965">
        <v>19.3</v>
      </c>
      <c r="K965" t="str">
        <f>IF(ISERROR(MATCH(B965,LUs!A:A,0)),"n","y")</f>
        <v>n</v>
      </c>
    </row>
    <row r="966" spans="1:11">
      <c r="A966" t="str">
        <f t="shared" si="45"/>
        <v>WilliamsLakeIDFdk3CCBLK_C</v>
      </c>
      <c r="B966" t="s">
        <v>189</v>
      </c>
      <c r="C966" t="s">
        <v>16</v>
      </c>
      <c r="D966" t="s">
        <v>97</v>
      </c>
      <c r="E966" t="str">
        <f t="shared" si="46"/>
        <v>C</v>
      </c>
      <c r="F966" t="s">
        <v>193</v>
      </c>
      <c r="G966" t="str">
        <f t="shared" si="47"/>
        <v>IDFdk3.CC.WilliamsLake.C</v>
      </c>
      <c r="H966">
        <v>172</v>
      </c>
      <c r="I966">
        <v>14.5</v>
      </c>
      <c r="J966">
        <v>17.600000000000001</v>
      </c>
      <c r="K966" t="str">
        <f>IF(ISERROR(MATCH(B966,LUs!A:A,0)),"n","y")</f>
        <v>n</v>
      </c>
    </row>
    <row r="967" spans="1:11">
      <c r="A967" t="str">
        <f t="shared" si="45"/>
        <v>WilliamsLakeIDFdk3CCBLK_D</v>
      </c>
      <c r="B967" t="s">
        <v>189</v>
      </c>
      <c r="C967" t="s">
        <v>16</v>
      </c>
      <c r="D967" t="s">
        <v>97</v>
      </c>
      <c r="E967" t="str">
        <f t="shared" si="46"/>
        <v>D</v>
      </c>
      <c r="F967" t="s">
        <v>194</v>
      </c>
      <c r="G967" t="str">
        <f t="shared" si="47"/>
        <v>IDFdk3.CC.WilliamsLake.D</v>
      </c>
      <c r="H967">
        <v>302</v>
      </c>
      <c r="I967">
        <v>14.7</v>
      </c>
      <c r="J967">
        <v>18</v>
      </c>
      <c r="K967" t="str">
        <f>IF(ISERROR(MATCH(B967,LUs!A:A,0)),"n","y")</f>
        <v>n</v>
      </c>
    </row>
    <row r="968" spans="1:11">
      <c r="A968" t="str">
        <f t="shared" si="45"/>
        <v>WilliamsLakeIDFdk3CCBLK_E</v>
      </c>
      <c r="B968" t="s">
        <v>189</v>
      </c>
      <c r="C968" t="s">
        <v>16</v>
      </c>
      <c r="D968" t="s">
        <v>97</v>
      </c>
      <c r="E968" t="str">
        <f t="shared" si="46"/>
        <v>E</v>
      </c>
      <c r="F968" t="s">
        <v>195</v>
      </c>
      <c r="G968" t="str">
        <f t="shared" si="47"/>
        <v>IDFdk3.CC.WilliamsLake.E</v>
      </c>
      <c r="H968">
        <v>287</v>
      </c>
      <c r="I968">
        <v>15.3</v>
      </c>
      <c r="J968">
        <v>18.100000000000001</v>
      </c>
      <c r="K968" t="str">
        <f>IF(ISERROR(MATCH(B968,LUs!A:A,0)),"n","y")</f>
        <v>n</v>
      </c>
    </row>
    <row r="969" spans="1:11">
      <c r="A969" t="str">
        <f t="shared" si="45"/>
        <v>WilliamsLakeIDFdk3CCBLK_F</v>
      </c>
      <c r="B969" t="s">
        <v>189</v>
      </c>
      <c r="C969" t="s">
        <v>16</v>
      </c>
      <c r="D969" t="s">
        <v>97</v>
      </c>
      <c r="E969" t="str">
        <f t="shared" si="46"/>
        <v>F</v>
      </c>
      <c r="F969" t="s">
        <v>196</v>
      </c>
      <c r="G969" t="str">
        <f t="shared" si="47"/>
        <v>IDFdk3.CC.WilliamsLake.F</v>
      </c>
      <c r="H969">
        <v>134</v>
      </c>
      <c r="I969">
        <v>15.8</v>
      </c>
      <c r="J969">
        <v>18</v>
      </c>
      <c r="K969" t="str">
        <f>IF(ISERROR(MATCH(B969,LUs!A:A,0)),"n","y")</f>
        <v>n</v>
      </c>
    </row>
    <row r="970" spans="1:11">
      <c r="A970" t="str">
        <f t="shared" si="45"/>
        <v>WilliamsLakeIDFdk3SelBLK_A</v>
      </c>
      <c r="B970" t="s">
        <v>189</v>
      </c>
      <c r="C970" t="s">
        <v>16</v>
      </c>
      <c r="D970" t="s">
        <v>98</v>
      </c>
      <c r="E970" t="str">
        <f t="shared" si="46"/>
        <v>A</v>
      </c>
      <c r="F970" t="s">
        <v>191</v>
      </c>
      <c r="G970" t="str">
        <f t="shared" si="47"/>
        <v>IDFdk3.Sel.WilliamsLake.A</v>
      </c>
      <c r="H970">
        <v>491</v>
      </c>
      <c r="I970">
        <v>13.3</v>
      </c>
      <c r="J970">
        <v>17.899999999999999</v>
      </c>
      <c r="K970" t="str">
        <f>IF(ISERROR(MATCH(B970,LUs!A:A,0)),"n","y")</f>
        <v>n</v>
      </c>
    </row>
    <row r="971" spans="1:11">
      <c r="A971" t="str">
        <f t="shared" si="45"/>
        <v>WilliamsLakeIDFdk3SelBLK_B</v>
      </c>
      <c r="B971" t="s">
        <v>189</v>
      </c>
      <c r="C971" t="s">
        <v>16</v>
      </c>
      <c r="D971" t="s">
        <v>98</v>
      </c>
      <c r="E971" t="str">
        <f t="shared" si="46"/>
        <v>B</v>
      </c>
      <c r="F971" t="s">
        <v>192</v>
      </c>
      <c r="G971" t="str">
        <f t="shared" si="47"/>
        <v>IDFdk3.Sel.WilliamsLake.B</v>
      </c>
      <c r="H971">
        <v>269</v>
      </c>
      <c r="I971">
        <v>14</v>
      </c>
      <c r="J971">
        <v>17.7</v>
      </c>
      <c r="K971" t="str">
        <f>IF(ISERROR(MATCH(B971,LUs!A:A,0)),"n","y")</f>
        <v>n</v>
      </c>
    </row>
    <row r="972" spans="1:11">
      <c r="A972" t="str">
        <f t="shared" si="45"/>
        <v>WilliamsLakeIDFdk3SelBLK_D</v>
      </c>
      <c r="B972" t="s">
        <v>189</v>
      </c>
      <c r="C972" t="s">
        <v>16</v>
      </c>
      <c r="D972" t="s">
        <v>98</v>
      </c>
      <c r="E972" t="str">
        <f t="shared" si="46"/>
        <v>D</v>
      </c>
      <c r="F972" t="s">
        <v>194</v>
      </c>
      <c r="G972" t="str">
        <f t="shared" si="47"/>
        <v>IDFdk3.Sel.WilliamsLake.D</v>
      </c>
      <c r="H972">
        <v>978</v>
      </c>
      <c r="I972">
        <v>13.2</v>
      </c>
      <c r="J972">
        <v>17.7</v>
      </c>
      <c r="K972" t="str">
        <f>IF(ISERROR(MATCH(B972,LUs!A:A,0)),"n","y")</f>
        <v>n</v>
      </c>
    </row>
    <row r="973" spans="1:11">
      <c r="A973" t="str">
        <f t="shared" si="45"/>
        <v>WilliamsLakeIDFdk3SelBLK_E</v>
      </c>
      <c r="B973" t="s">
        <v>189</v>
      </c>
      <c r="C973" t="s">
        <v>16</v>
      </c>
      <c r="D973" t="s">
        <v>98</v>
      </c>
      <c r="E973" t="str">
        <f t="shared" si="46"/>
        <v>E</v>
      </c>
      <c r="F973" t="s">
        <v>195</v>
      </c>
      <c r="G973" t="str">
        <f t="shared" si="47"/>
        <v>IDFdk3.Sel.WilliamsLake.E</v>
      </c>
      <c r="H973">
        <v>801</v>
      </c>
      <c r="I973">
        <v>14.3</v>
      </c>
      <c r="J973">
        <v>17.8</v>
      </c>
      <c r="K973" t="str">
        <f>IF(ISERROR(MATCH(B973,LUs!A:A,0)),"n","y")</f>
        <v>n</v>
      </c>
    </row>
    <row r="974" spans="1:11">
      <c r="A974" t="str">
        <f t="shared" si="45"/>
        <v>WilliamsLakeIDFdk3SelBLK_F</v>
      </c>
      <c r="B974" t="s">
        <v>189</v>
      </c>
      <c r="C974" t="s">
        <v>16</v>
      </c>
      <c r="D974" t="s">
        <v>98</v>
      </c>
      <c r="E974" t="str">
        <f t="shared" si="46"/>
        <v>F</v>
      </c>
      <c r="F974" t="s">
        <v>196</v>
      </c>
      <c r="G974" t="str">
        <f t="shared" si="47"/>
        <v>IDFdk3.Sel.WilliamsLake.F</v>
      </c>
      <c r="H974">
        <v>282</v>
      </c>
      <c r="I974">
        <v>14.3</v>
      </c>
      <c r="J974">
        <v>17.899999999999999</v>
      </c>
      <c r="K974" t="str">
        <f>IF(ISERROR(MATCH(B974,LUs!A:A,0)),"n","y")</f>
        <v>n</v>
      </c>
    </row>
    <row r="975" spans="1:11">
      <c r="A975" t="str">
        <f t="shared" si="45"/>
        <v>WilliamsLakeIDFxmSelBLK_A</v>
      </c>
      <c r="B975" t="s">
        <v>189</v>
      </c>
      <c r="C975" t="s">
        <v>19</v>
      </c>
      <c r="D975" t="s">
        <v>98</v>
      </c>
      <c r="E975" t="str">
        <f t="shared" si="46"/>
        <v>A</v>
      </c>
      <c r="F975" t="s">
        <v>191</v>
      </c>
      <c r="G975" t="str">
        <f t="shared" si="47"/>
        <v>IDFxm.Sel.WilliamsLake.A</v>
      </c>
      <c r="H975">
        <v>559</v>
      </c>
      <c r="I975">
        <v>13.5</v>
      </c>
      <c r="J975">
        <v>14.8</v>
      </c>
      <c r="K975" t="str">
        <f>IF(ISERROR(MATCH(B975,LUs!A:A,0)),"n","y")</f>
        <v>n</v>
      </c>
    </row>
    <row r="976" spans="1:11">
      <c r="A976" t="str">
        <f t="shared" si="45"/>
        <v>WilliamsLakeIDFxmSelBLK_B</v>
      </c>
      <c r="B976" t="s">
        <v>189</v>
      </c>
      <c r="C976" t="s">
        <v>19</v>
      </c>
      <c r="D976" t="s">
        <v>98</v>
      </c>
      <c r="E976" t="str">
        <f t="shared" si="46"/>
        <v>B</v>
      </c>
      <c r="F976" t="s">
        <v>192</v>
      </c>
      <c r="G976" t="str">
        <f t="shared" si="47"/>
        <v>IDFxm.Sel.WilliamsLake.B</v>
      </c>
      <c r="H976">
        <v>377</v>
      </c>
      <c r="I976">
        <v>12.7</v>
      </c>
      <c r="J976">
        <v>14.2</v>
      </c>
      <c r="K976" t="str">
        <f>IF(ISERROR(MATCH(B976,LUs!A:A,0)),"n","y")</f>
        <v>n</v>
      </c>
    </row>
    <row r="977" spans="1:11">
      <c r="A977" t="str">
        <f t="shared" si="45"/>
        <v>WilliamsLakeIDFxmSelBLK_D</v>
      </c>
      <c r="B977" t="s">
        <v>189</v>
      </c>
      <c r="C977" t="s">
        <v>19</v>
      </c>
      <c r="D977" t="s">
        <v>98</v>
      </c>
      <c r="E977" t="str">
        <f t="shared" si="46"/>
        <v>D</v>
      </c>
      <c r="F977" t="s">
        <v>194</v>
      </c>
      <c r="G977" t="str">
        <f t="shared" si="47"/>
        <v>IDFxm.Sel.WilliamsLake.D</v>
      </c>
      <c r="H977">
        <v>704</v>
      </c>
      <c r="I977">
        <v>15.4</v>
      </c>
      <c r="J977">
        <v>15.1</v>
      </c>
      <c r="K977" t="str">
        <f>IF(ISERROR(MATCH(B977,LUs!A:A,0)),"n","y")</f>
        <v>n</v>
      </c>
    </row>
    <row r="978" spans="1:11">
      <c r="A978" t="str">
        <f t="shared" si="45"/>
        <v>WilliamsLakeIDFxmSelBLK_E</v>
      </c>
      <c r="B978" t="s">
        <v>189</v>
      </c>
      <c r="C978" t="s">
        <v>19</v>
      </c>
      <c r="D978" t="s">
        <v>98</v>
      </c>
      <c r="E978" t="str">
        <f t="shared" si="46"/>
        <v>E</v>
      </c>
      <c r="F978" t="s">
        <v>195</v>
      </c>
      <c r="G978" t="str">
        <f t="shared" si="47"/>
        <v>IDFxm.Sel.WilliamsLake.E</v>
      </c>
      <c r="H978">
        <v>402</v>
      </c>
      <c r="I978">
        <v>14.3</v>
      </c>
      <c r="J978">
        <v>15.1</v>
      </c>
      <c r="K978" t="str">
        <f>IF(ISERROR(MATCH(B978,LUs!A:A,0)),"n","y")</f>
        <v>n</v>
      </c>
    </row>
    <row r="979" spans="1:11">
      <c r="A979" t="str">
        <f t="shared" si="45"/>
        <v>WilliamsLakeIDFxmSelBLK_F</v>
      </c>
      <c r="B979" t="s">
        <v>189</v>
      </c>
      <c r="C979" t="s">
        <v>19</v>
      </c>
      <c r="D979" t="s">
        <v>98</v>
      </c>
      <c r="E979" t="str">
        <f t="shared" si="46"/>
        <v>F</v>
      </c>
      <c r="F979" t="s">
        <v>196</v>
      </c>
      <c r="G979" t="str">
        <f t="shared" si="47"/>
        <v>IDFxm.Sel.WilliamsLake.F</v>
      </c>
      <c r="H979">
        <v>139</v>
      </c>
      <c r="I979">
        <v>13.8</v>
      </c>
      <c r="J979">
        <v>15.1</v>
      </c>
      <c r="K979" t="str">
        <f>IF(ISERROR(MATCH(B979,LUs!A:A,0)),"n","y")</f>
        <v>n</v>
      </c>
    </row>
    <row r="980" spans="1:11">
      <c r="A980" t="str">
        <f t="shared" si="45"/>
        <v>WilliamsLakeSBPSmkCCBLK_C</v>
      </c>
      <c r="B980" t="s">
        <v>189</v>
      </c>
      <c r="C980" t="s">
        <v>26</v>
      </c>
      <c r="D980" t="s">
        <v>97</v>
      </c>
      <c r="E980" t="str">
        <f t="shared" si="46"/>
        <v>C</v>
      </c>
      <c r="F980" t="s">
        <v>193</v>
      </c>
      <c r="G980" t="str">
        <f t="shared" si="47"/>
        <v>SBPSmk.CC.WilliamsLake.C</v>
      </c>
      <c r="H980">
        <v>3970</v>
      </c>
      <c r="I980">
        <v>15.9</v>
      </c>
      <c r="J980">
        <v>18.2</v>
      </c>
      <c r="K980" t="str">
        <f>IF(ISERROR(MATCH(B980,LUs!A:A,0)),"n","y")</f>
        <v>n</v>
      </c>
    </row>
    <row r="981" spans="1:11">
      <c r="A981" t="str">
        <f t="shared" si="45"/>
        <v>WilliamsLakeSBPSmkCCBLK_E</v>
      </c>
      <c r="B981" t="s">
        <v>189</v>
      </c>
      <c r="C981" t="s">
        <v>26</v>
      </c>
      <c r="D981" t="s">
        <v>97</v>
      </c>
      <c r="E981" t="str">
        <f t="shared" si="46"/>
        <v>E</v>
      </c>
      <c r="F981" t="s">
        <v>195</v>
      </c>
      <c r="G981" t="str">
        <f t="shared" si="47"/>
        <v>SBPSmk.CC.WilliamsLake.E</v>
      </c>
      <c r="H981">
        <v>2180</v>
      </c>
      <c r="I981">
        <v>15.1</v>
      </c>
      <c r="J981">
        <v>18.399999999999999</v>
      </c>
      <c r="K981" t="str">
        <f>IF(ISERROR(MATCH(B981,LUs!A:A,0)),"n","y")</f>
        <v>n</v>
      </c>
    </row>
    <row r="982" spans="1:11">
      <c r="A982" t="str">
        <f t="shared" si="45"/>
        <v>WilliamsLakeSBPSmkCCBLK_F</v>
      </c>
      <c r="B982" t="s">
        <v>189</v>
      </c>
      <c r="C982" t="s">
        <v>26</v>
      </c>
      <c r="D982" t="s">
        <v>97</v>
      </c>
      <c r="E982" t="str">
        <f t="shared" si="46"/>
        <v>F</v>
      </c>
      <c r="F982" t="s">
        <v>196</v>
      </c>
      <c r="G982" t="str">
        <f t="shared" si="47"/>
        <v>SBPSmk.CC.WilliamsLake.F</v>
      </c>
      <c r="H982">
        <v>1245</v>
      </c>
      <c r="I982">
        <v>16.899999999999999</v>
      </c>
      <c r="J982">
        <v>18.2</v>
      </c>
      <c r="K982" t="str">
        <f>IF(ISERROR(MATCH(B982,LUs!A:A,0)),"n","y")</f>
        <v>n</v>
      </c>
    </row>
    <row r="983" spans="1:11">
      <c r="A983" t="str">
        <f t="shared" si="45"/>
        <v>WilliamsLakeSBSdw2CCBLK_C</v>
      </c>
      <c r="B983" t="s">
        <v>189</v>
      </c>
      <c r="C983" t="s">
        <v>29</v>
      </c>
      <c r="D983" t="s">
        <v>97</v>
      </c>
      <c r="E983" t="str">
        <f t="shared" si="46"/>
        <v>C</v>
      </c>
      <c r="F983" t="s">
        <v>193</v>
      </c>
      <c r="G983" t="str">
        <f t="shared" si="47"/>
        <v>SBSdw2.CC.WilliamsLake.C</v>
      </c>
      <c r="H983">
        <v>1338</v>
      </c>
      <c r="I983">
        <v>16.2</v>
      </c>
      <c r="J983">
        <v>12.4</v>
      </c>
      <c r="K983" t="str">
        <f>IF(ISERROR(MATCH(B983,LUs!A:A,0)),"n","y")</f>
        <v>n</v>
      </c>
    </row>
    <row r="984" spans="1:11">
      <c r="A984" t="str">
        <f t="shared" si="45"/>
        <v>WilliamsLakeSBSdw2SelBLK_C</v>
      </c>
      <c r="B984" t="s">
        <v>189</v>
      </c>
      <c r="C984" t="s">
        <v>29</v>
      </c>
      <c r="D984" t="s">
        <v>98</v>
      </c>
      <c r="E984" t="str">
        <f t="shared" si="46"/>
        <v>C</v>
      </c>
      <c r="F984" t="s">
        <v>193</v>
      </c>
      <c r="G984" t="str">
        <f t="shared" si="47"/>
        <v>SBSdw2.Sel.WilliamsLake.C</v>
      </c>
      <c r="H984">
        <v>500</v>
      </c>
      <c r="I984">
        <v>14.1</v>
      </c>
      <c r="J984">
        <v>17.899999999999999</v>
      </c>
      <c r="K984" t="str">
        <f>IF(ISERROR(MATCH(B984,LUs!A:A,0)),"n","y")</f>
        <v>n</v>
      </c>
    </row>
    <row r="985" spans="1:11">
      <c r="A985" t="s">
        <v>769</v>
      </c>
      <c r="H985">
        <f>SUM(H2:H984)</f>
        <v>1578280</v>
      </c>
      <c r="I985">
        <f>SUMPRODUCT(H2:H984,I2:I984)/H985</f>
        <v>11.197271396710329</v>
      </c>
      <c r="J985">
        <f>SUMPRODUCT(H2:H984,J2:J984)/H985</f>
        <v>15.095000696961227</v>
      </c>
    </row>
  </sheetData>
  <dataConsolidate/>
  <phoneticPr fontId="7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42"/>
  <sheetViews>
    <sheetView topLeftCell="A169" workbookViewId="0">
      <selection activeCell="E2" sqref="E2"/>
    </sheetView>
  </sheetViews>
  <sheetFormatPr defaultRowHeight="12.75"/>
  <cols>
    <col min="1" max="1" width="11" customWidth="1"/>
    <col min="7" max="8" width="15.28515625" customWidth="1"/>
  </cols>
  <sheetData>
    <row r="1" spans="1:7">
      <c r="A1" t="s">
        <v>93</v>
      </c>
      <c r="B1" t="s">
        <v>34</v>
      </c>
      <c r="C1" t="s">
        <v>92</v>
      </c>
      <c r="D1" t="s">
        <v>4</v>
      </c>
      <c r="E1" t="s">
        <v>397</v>
      </c>
      <c r="F1" t="s">
        <v>3</v>
      </c>
      <c r="G1" t="s">
        <v>208</v>
      </c>
    </row>
    <row r="2" spans="1:7">
      <c r="A2" t="s">
        <v>103</v>
      </c>
      <c r="B2" t="s">
        <v>91</v>
      </c>
      <c r="C2" t="s">
        <v>97</v>
      </c>
      <c r="D2" t="s">
        <v>191</v>
      </c>
      <c r="E2" t="s">
        <v>36</v>
      </c>
      <c r="F2" t="s">
        <v>37</v>
      </c>
      <c r="G2" t="str">
        <f>IF(ISERROR(MATCH(A2,LUs!A:A,0)),"n","y")</f>
        <v>y</v>
      </c>
    </row>
    <row r="3" spans="1:7">
      <c r="A3" t="s">
        <v>103</v>
      </c>
      <c r="B3" t="s">
        <v>91</v>
      </c>
      <c r="C3" t="s">
        <v>97</v>
      </c>
      <c r="D3" t="s">
        <v>191</v>
      </c>
      <c r="E3" t="s">
        <v>37</v>
      </c>
      <c r="F3" t="s">
        <v>36</v>
      </c>
      <c r="G3" t="str">
        <f>IF(ISERROR(MATCH(A3,LUs!A:A,0)),"n","y")</f>
        <v>y</v>
      </c>
    </row>
    <row r="4" spans="1:7">
      <c r="A4" t="s">
        <v>103</v>
      </c>
      <c r="B4" t="s">
        <v>91</v>
      </c>
      <c r="C4" t="s">
        <v>97</v>
      </c>
      <c r="D4" t="s">
        <v>192</v>
      </c>
      <c r="E4" t="s">
        <v>36</v>
      </c>
      <c r="F4" t="s">
        <v>37</v>
      </c>
      <c r="G4" t="str">
        <f>IF(ISERROR(MATCH(A4,LUs!A:A,0)),"n","y")</f>
        <v>y</v>
      </c>
    </row>
    <row r="5" spans="1:7">
      <c r="A5" t="s">
        <v>103</v>
      </c>
      <c r="B5" t="s">
        <v>91</v>
      </c>
      <c r="C5" t="s">
        <v>97</v>
      </c>
      <c r="D5" t="s">
        <v>192</v>
      </c>
      <c r="E5" t="s">
        <v>37</v>
      </c>
      <c r="F5" t="s">
        <v>36</v>
      </c>
      <c r="G5" t="str">
        <f>IF(ISERROR(MATCH(A5,LUs!A:A,0)),"n","y")</f>
        <v>y</v>
      </c>
    </row>
    <row r="6" spans="1:7">
      <c r="A6" t="s">
        <v>103</v>
      </c>
      <c r="B6" t="s">
        <v>17</v>
      </c>
      <c r="C6" t="s">
        <v>97</v>
      </c>
      <c r="D6" t="s">
        <v>192</v>
      </c>
      <c r="E6" t="s">
        <v>36</v>
      </c>
      <c r="F6" t="s">
        <v>37</v>
      </c>
      <c r="G6" t="str">
        <f>IF(ISERROR(MATCH(A6,LUs!A:A,0)),"n","y")</f>
        <v>y</v>
      </c>
    </row>
    <row r="7" spans="1:7">
      <c r="A7" t="s">
        <v>103</v>
      </c>
      <c r="B7" t="s">
        <v>17</v>
      </c>
      <c r="C7" t="s">
        <v>97</v>
      </c>
      <c r="D7" t="s">
        <v>192</v>
      </c>
      <c r="E7" t="s">
        <v>37</v>
      </c>
      <c r="F7" t="s">
        <v>36</v>
      </c>
      <c r="G7" t="str">
        <f>IF(ISERROR(MATCH(A7,LUs!A:A,0)),"n","y")</f>
        <v>y</v>
      </c>
    </row>
    <row r="8" spans="1:7">
      <c r="A8" t="s">
        <v>103</v>
      </c>
      <c r="B8" t="s">
        <v>17</v>
      </c>
      <c r="C8" t="s">
        <v>98</v>
      </c>
      <c r="D8" t="s">
        <v>192</v>
      </c>
      <c r="E8" t="s">
        <v>86</v>
      </c>
      <c r="F8" t="s">
        <v>37</v>
      </c>
      <c r="G8" t="str">
        <f>IF(ISERROR(MATCH(A8,LUs!A:A,0)),"n","y")</f>
        <v>y</v>
      </c>
    </row>
    <row r="9" spans="1:7">
      <c r="A9" t="s">
        <v>103</v>
      </c>
      <c r="B9" t="s">
        <v>17</v>
      </c>
      <c r="C9" t="s">
        <v>97</v>
      </c>
      <c r="D9" t="s">
        <v>193</v>
      </c>
      <c r="E9" t="s">
        <v>36</v>
      </c>
      <c r="F9" t="s">
        <v>37</v>
      </c>
      <c r="G9" t="str">
        <f>IF(ISERROR(MATCH(A9,LUs!A:A,0)),"n","y")</f>
        <v>y</v>
      </c>
    </row>
    <row r="10" spans="1:7">
      <c r="A10" t="s">
        <v>103</v>
      </c>
      <c r="B10" t="s">
        <v>17</v>
      </c>
      <c r="C10" t="s">
        <v>97</v>
      </c>
      <c r="D10" t="s">
        <v>193</v>
      </c>
      <c r="E10" t="s">
        <v>37</v>
      </c>
      <c r="F10" t="s">
        <v>36</v>
      </c>
      <c r="G10" t="str">
        <f>IF(ISERROR(MATCH(A10,LUs!A:A,0)),"n","y")</f>
        <v>y</v>
      </c>
    </row>
    <row r="11" spans="1:7">
      <c r="A11" t="s">
        <v>103</v>
      </c>
      <c r="B11" t="s">
        <v>23</v>
      </c>
      <c r="C11" t="s">
        <v>97</v>
      </c>
      <c r="D11" t="s">
        <v>191</v>
      </c>
      <c r="E11" t="s">
        <v>36</v>
      </c>
      <c r="F11" t="s">
        <v>36</v>
      </c>
      <c r="G11" t="str">
        <f>IF(ISERROR(MATCH(A11,LUs!A:A,0)),"n","y")</f>
        <v>y</v>
      </c>
    </row>
    <row r="12" spans="1:7">
      <c r="A12" t="s">
        <v>103</v>
      </c>
      <c r="B12" t="s">
        <v>23</v>
      </c>
      <c r="C12" t="s">
        <v>97</v>
      </c>
      <c r="D12" t="s">
        <v>191</v>
      </c>
      <c r="E12" t="s">
        <v>37</v>
      </c>
      <c r="F12" t="s">
        <v>37</v>
      </c>
      <c r="G12" t="str">
        <f>IF(ISERROR(MATCH(A12,LUs!A:A,0)),"n","y")</f>
        <v>y</v>
      </c>
    </row>
    <row r="13" spans="1:7">
      <c r="A13" t="s">
        <v>103</v>
      </c>
      <c r="B13" t="s">
        <v>23</v>
      </c>
      <c r="C13" t="s">
        <v>97</v>
      </c>
      <c r="D13" t="s">
        <v>192</v>
      </c>
      <c r="E13" t="s">
        <v>36</v>
      </c>
      <c r="F13" t="s">
        <v>36</v>
      </c>
      <c r="G13" t="str">
        <f>IF(ISERROR(MATCH(A13,LUs!A:A,0)),"n","y")</f>
        <v>y</v>
      </c>
    </row>
    <row r="14" spans="1:7">
      <c r="A14" t="s">
        <v>103</v>
      </c>
      <c r="B14" t="s">
        <v>23</v>
      </c>
      <c r="C14" t="s">
        <v>97</v>
      </c>
      <c r="D14" t="s">
        <v>192</v>
      </c>
      <c r="E14" t="s">
        <v>37</v>
      </c>
      <c r="F14" t="s">
        <v>37</v>
      </c>
      <c r="G14" t="str">
        <f>IF(ISERROR(MATCH(A14,LUs!A:A,0)),"n","y")</f>
        <v>y</v>
      </c>
    </row>
    <row r="15" spans="1:7">
      <c r="A15" t="s">
        <v>103</v>
      </c>
      <c r="B15" t="s">
        <v>23</v>
      </c>
      <c r="C15" t="s">
        <v>97</v>
      </c>
      <c r="D15" t="s">
        <v>193</v>
      </c>
      <c r="E15" t="s">
        <v>36</v>
      </c>
      <c r="F15" t="s">
        <v>86</v>
      </c>
      <c r="G15" t="str">
        <f>IF(ISERROR(MATCH(A15,LUs!A:A,0)),"n","y")</f>
        <v>y</v>
      </c>
    </row>
    <row r="16" spans="1:7">
      <c r="A16" t="s">
        <v>103</v>
      </c>
      <c r="B16" t="s">
        <v>23</v>
      </c>
      <c r="C16" t="s">
        <v>97</v>
      </c>
      <c r="D16" t="s">
        <v>193</v>
      </c>
      <c r="E16" t="s">
        <v>37</v>
      </c>
      <c r="F16" t="s">
        <v>86</v>
      </c>
      <c r="G16" t="str">
        <f>IF(ISERROR(MATCH(A16,LUs!A:A,0)),"n","y")</f>
        <v>y</v>
      </c>
    </row>
    <row r="17" spans="1:7">
      <c r="A17" t="s">
        <v>103</v>
      </c>
      <c r="B17" t="s">
        <v>27</v>
      </c>
      <c r="C17" t="s">
        <v>97</v>
      </c>
      <c r="D17" t="s">
        <v>192</v>
      </c>
      <c r="E17" t="s">
        <v>36</v>
      </c>
      <c r="F17" t="s">
        <v>86</v>
      </c>
      <c r="G17" t="str">
        <f>IF(ISERROR(MATCH(A17,LUs!A:A,0)),"n","y")</f>
        <v>y</v>
      </c>
    </row>
    <row r="18" spans="1:7">
      <c r="A18" t="s">
        <v>103</v>
      </c>
      <c r="B18" t="s">
        <v>27</v>
      </c>
      <c r="C18" t="s">
        <v>97</v>
      </c>
      <c r="D18" t="s">
        <v>192</v>
      </c>
      <c r="E18" t="s">
        <v>37</v>
      </c>
      <c r="F18" t="s">
        <v>86</v>
      </c>
      <c r="G18" t="str">
        <f>IF(ISERROR(MATCH(A18,LUs!A:A,0)),"n","y")</f>
        <v>y</v>
      </c>
    </row>
    <row r="19" spans="1:7">
      <c r="A19" t="s">
        <v>103</v>
      </c>
      <c r="B19" t="s">
        <v>27</v>
      </c>
      <c r="C19" t="s">
        <v>97</v>
      </c>
      <c r="D19" t="s">
        <v>193</v>
      </c>
      <c r="E19" t="s">
        <v>36</v>
      </c>
      <c r="F19" t="s">
        <v>86</v>
      </c>
      <c r="G19" t="str">
        <f>IF(ISERROR(MATCH(A19,LUs!A:A,0)),"n","y")</f>
        <v>y</v>
      </c>
    </row>
    <row r="20" spans="1:7">
      <c r="A20" t="s">
        <v>103</v>
      </c>
      <c r="B20" t="s">
        <v>27</v>
      </c>
      <c r="C20" t="s">
        <v>97</v>
      </c>
      <c r="D20" t="s">
        <v>193</v>
      </c>
      <c r="E20" t="s">
        <v>37</v>
      </c>
      <c r="F20" t="s">
        <v>36</v>
      </c>
      <c r="G20" t="str">
        <f>IF(ISERROR(MATCH(A20,LUs!A:A,0)),"n","y")</f>
        <v>y</v>
      </c>
    </row>
    <row r="21" spans="1:7">
      <c r="A21" t="s">
        <v>103</v>
      </c>
      <c r="B21" t="s">
        <v>90</v>
      </c>
      <c r="C21" t="s">
        <v>97</v>
      </c>
      <c r="D21" t="s">
        <v>191</v>
      </c>
      <c r="E21" t="s">
        <v>396</v>
      </c>
      <c r="F21" t="s">
        <v>36</v>
      </c>
      <c r="G21" t="str">
        <f>IF(ISERROR(MATCH(A21,LUs!A:A,0)),"n","y")</f>
        <v>y</v>
      </c>
    </row>
    <row r="22" spans="1:7">
      <c r="A22" t="s">
        <v>103</v>
      </c>
      <c r="B22" t="s">
        <v>90</v>
      </c>
      <c r="C22" t="s">
        <v>97</v>
      </c>
      <c r="D22" t="s">
        <v>192</v>
      </c>
      <c r="E22" t="s">
        <v>396</v>
      </c>
      <c r="F22" t="s">
        <v>36</v>
      </c>
      <c r="G22" t="str">
        <f>IF(ISERROR(MATCH(A22,LUs!A:A,0)),"n","y")</f>
        <v>y</v>
      </c>
    </row>
    <row r="23" spans="1:7">
      <c r="A23" t="s">
        <v>103</v>
      </c>
      <c r="B23" t="s">
        <v>90</v>
      </c>
      <c r="C23" t="s">
        <v>97</v>
      </c>
      <c r="D23" t="s">
        <v>193</v>
      </c>
      <c r="E23" t="s">
        <v>396</v>
      </c>
      <c r="F23" t="s">
        <v>36</v>
      </c>
      <c r="G23" t="str">
        <f>IF(ISERROR(MATCH(A23,LUs!A:A,0)),"n","y")</f>
        <v>y</v>
      </c>
    </row>
    <row r="24" spans="1:7">
      <c r="A24" t="s">
        <v>107</v>
      </c>
      <c r="B24" t="s">
        <v>12</v>
      </c>
      <c r="C24" t="s">
        <v>97</v>
      </c>
      <c r="D24" t="s">
        <v>191</v>
      </c>
      <c r="E24" t="s">
        <v>36</v>
      </c>
      <c r="F24" t="s">
        <v>86</v>
      </c>
      <c r="G24" t="str">
        <f>IF(ISERROR(MATCH(A24,LUs!A:A,0)),"n","y")</f>
        <v>y</v>
      </c>
    </row>
    <row r="25" spans="1:7">
      <c r="A25" t="s">
        <v>107</v>
      </c>
      <c r="B25" t="s">
        <v>12</v>
      </c>
      <c r="C25" t="s">
        <v>97</v>
      </c>
      <c r="D25" t="s">
        <v>191</v>
      </c>
      <c r="E25" t="s">
        <v>37</v>
      </c>
      <c r="F25" t="s">
        <v>86</v>
      </c>
      <c r="G25" t="str">
        <f>IF(ISERROR(MATCH(A25,LUs!A:A,0)),"n","y")</f>
        <v>y</v>
      </c>
    </row>
    <row r="26" spans="1:7">
      <c r="A26" t="s">
        <v>107</v>
      </c>
      <c r="B26" t="s">
        <v>17</v>
      </c>
      <c r="C26" t="s">
        <v>97</v>
      </c>
      <c r="D26" t="s">
        <v>191</v>
      </c>
      <c r="E26" t="s">
        <v>36</v>
      </c>
      <c r="F26" t="s">
        <v>86</v>
      </c>
      <c r="G26" t="str">
        <f>IF(ISERROR(MATCH(A26,LUs!A:A,0)),"n","y")</f>
        <v>y</v>
      </c>
    </row>
    <row r="27" spans="1:7">
      <c r="A27" t="s">
        <v>107</v>
      </c>
      <c r="B27" t="s">
        <v>17</v>
      </c>
      <c r="C27" t="s">
        <v>97</v>
      </c>
      <c r="D27" t="s">
        <v>191</v>
      </c>
      <c r="E27" t="s">
        <v>37</v>
      </c>
      <c r="F27" t="s">
        <v>86</v>
      </c>
      <c r="G27" t="str">
        <f>IF(ISERROR(MATCH(A27,LUs!A:A,0)),"n","y")</f>
        <v>y</v>
      </c>
    </row>
    <row r="28" spans="1:7">
      <c r="A28" t="s">
        <v>107</v>
      </c>
      <c r="B28" t="s">
        <v>17</v>
      </c>
      <c r="C28" t="s">
        <v>98</v>
      </c>
      <c r="D28" t="s">
        <v>191</v>
      </c>
      <c r="E28" t="s">
        <v>86</v>
      </c>
      <c r="F28" t="s">
        <v>36</v>
      </c>
      <c r="G28" t="str">
        <f>IF(ISERROR(MATCH(A28,LUs!A:A,0)),"n","y")</f>
        <v>y</v>
      </c>
    </row>
    <row r="29" spans="1:7">
      <c r="A29" t="s">
        <v>107</v>
      </c>
      <c r="B29" t="s">
        <v>17</v>
      </c>
      <c r="C29" t="s">
        <v>97</v>
      </c>
      <c r="D29" t="s">
        <v>192</v>
      </c>
      <c r="E29" t="s">
        <v>36</v>
      </c>
      <c r="F29" t="s">
        <v>36</v>
      </c>
      <c r="G29" t="str">
        <f>IF(ISERROR(MATCH(A29,LUs!A:A,0)),"n","y")</f>
        <v>y</v>
      </c>
    </row>
    <row r="30" spans="1:7">
      <c r="A30" t="s">
        <v>107</v>
      </c>
      <c r="B30" t="s">
        <v>17</v>
      </c>
      <c r="C30" t="s">
        <v>97</v>
      </c>
      <c r="D30" t="s">
        <v>192</v>
      </c>
      <c r="E30" t="s">
        <v>37</v>
      </c>
      <c r="F30" t="s">
        <v>37</v>
      </c>
      <c r="G30" t="str">
        <f>IF(ISERROR(MATCH(A30,LUs!A:A,0)),"n","y")</f>
        <v>y</v>
      </c>
    </row>
    <row r="31" spans="1:7">
      <c r="A31" t="s">
        <v>107</v>
      </c>
      <c r="B31" t="s">
        <v>17</v>
      </c>
      <c r="C31" t="s">
        <v>98</v>
      </c>
      <c r="D31" t="s">
        <v>192</v>
      </c>
      <c r="E31" t="s">
        <v>86</v>
      </c>
      <c r="F31" t="s">
        <v>37</v>
      </c>
      <c r="G31" t="str">
        <f>IF(ISERROR(MATCH(A31,LUs!A:A,0)),"n","y")</f>
        <v>y</v>
      </c>
    </row>
    <row r="32" spans="1:7">
      <c r="A32" t="s">
        <v>107</v>
      </c>
      <c r="B32" t="s">
        <v>17</v>
      </c>
      <c r="C32" t="s">
        <v>97</v>
      </c>
      <c r="D32" t="s">
        <v>194</v>
      </c>
      <c r="E32" t="s">
        <v>36</v>
      </c>
      <c r="F32" t="s">
        <v>36</v>
      </c>
      <c r="G32" t="str">
        <f>IF(ISERROR(MATCH(A32,LUs!A:A,0)),"n","y")</f>
        <v>y</v>
      </c>
    </row>
    <row r="33" spans="1:7">
      <c r="A33" t="s">
        <v>107</v>
      </c>
      <c r="B33" t="s">
        <v>17</v>
      </c>
      <c r="C33" t="s">
        <v>97</v>
      </c>
      <c r="D33" t="s">
        <v>194</v>
      </c>
      <c r="E33" t="s">
        <v>37</v>
      </c>
      <c r="F33" t="s">
        <v>37</v>
      </c>
      <c r="G33" t="str">
        <f>IF(ISERROR(MATCH(A33,LUs!A:A,0)),"n","y")</f>
        <v>y</v>
      </c>
    </row>
    <row r="34" spans="1:7">
      <c r="A34" t="s">
        <v>107</v>
      </c>
      <c r="B34" t="s">
        <v>18</v>
      </c>
      <c r="C34" t="s">
        <v>97</v>
      </c>
      <c r="D34" t="s">
        <v>191</v>
      </c>
      <c r="E34" t="s">
        <v>36</v>
      </c>
      <c r="F34" t="s">
        <v>86</v>
      </c>
      <c r="G34" t="str">
        <f>IF(ISERROR(MATCH(A34,LUs!A:A,0)),"n","y")</f>
        <v>y</v>
      </c>
    </row>
    <row r="35" spans="1:7">
      <c r="A35" t="s">
        <v>107</v>
      </c>
      <c r="B35" t="s">
        <v>18</v>
      </c>
      <c r="C35" t="s">
        <v>97</v>
      </c>
      <c r="D35" t="s">
        <v>191</v>
      </c>
      <c r="E35" t="s">
        <v>37</v>
      </c>
      <c r="F35" t="s">
        <v>86</v>
      </c>
      <c r="G35" t="str">
        <f>IF(ISERROR(MATCH(A35,LUs!A:A,0)),"n","y")</f>
        <v>y</v>
      </c>
    </row>
    <row r="36" spans="1:7">
      <c r="A36" t="s">
        <v>107</v>
      </c>
      <c r="B36" t="s">
        <v>23</v>
      </c>
      <c r="C36" t="s">
        <v>97</v>
      </c>
      <c r="D36" t="s">
        <v>191</v>
      </c>
      <c r="E36" t="s">
        <v>36</v>
      </c>
      <c r="F36" t="s">
        <v>86</v>
      </c>
      <c r="G36" t="str">
        <f>IF(ISERROR(MATCH(A36,LUs!A:A,0)),"n","y")</f>
        <v>y</v>
      </c>
    </row>
    <row r="37" spans="1:7">
      <c r="A37" t="s">
        <v>107</v>
      </c>
      <c r="B37" t="s">
        <v>23</v>
      </c>
      <c r="C37" t="s">
        <v>97</v>
      </c>
      <c r="D37" t="s">
        <v>191</v>
      </c>
      <c r="E37" t="s">
        <v>37</v>
      </c>
      <c r="F37" t="s">
        <v>36</v>
      </c>
      <c r="G37" t="str">
        <f>IF(ISERROR(MATCH(A37,LUs!A:A,0)),"n","y")</f>
        <v>y</v>
      </c>
    </row>
    <row r="38" spans="1:7">
      <c r="A38" t="s">
        <v>107</v>
      </c>
      <c r="B38" t="s">
        <v>23</v>
      </c>
      <c r="C38" t="s">
        <v>97</v>
      </c>
      <c r="D38" t="s">
        <v>192</v>
      </c>
      <c r="E38" t="s">
        <v>36</v>
      </c>
      <c r="F38" t="s">
        <v>37</v>
      </c>
      <c r="G38" t="str">
        <f>IF(ISERROR(MATCH(A38,LUs!A:A,0)),"n","y")</f>
        <v>y</v>
      </c>
    </row>
    <row r="39" spans="1:7">
      <c r="A39" t="s">
        <v>107</v>
      </c>
      <c r="B39" t="s">
        <v>23</v>
      </c>
      <c r="C39" t="s">
        <v>97</v>
      </c>
      <c r="D39" t="s">
        <v>192</v>
      </c>
      <c r="E39" t="s">
        <v>37</v>
      </c>
      <c r="F39" t="s">
        <v>36</v>
      </c>
      <c r="G39" t="str">
        <f>IF(ISERROR(MATCH(A39,LUs!A:A,0)),"n","y")</f>
        <v>y</v>
      </c>
    </row>
    <row r="40" spans="1:7">
      <c r="A40" t="s">
        <v>107</v>
      </c>
      <c r="B40" t="s">
        <v>23</v>
      </c>
      <c r="C40" t="s">
        <v>97</v>
      </c>
      <c r="D40" t="s">
        <v>193</v>
      </c>
      <c r="E40" t="s">
        <v>36</v>
      </c>
      <c r="F40" t="s">
        <v>37</v>
      </c>
      <c r="G40" t="str">
        <f>IF(ISERROR(MATCH(A40,LUs!A:A,0)),"n","y")</f>
        <v>y</v>
      </c>
    </row>
    <row r="41" spans="1:7">
      <c r="A41" t="s">
        <v>107</v>
      </c>
      <c r="B41" t="s">
        <v>23</v>
      </c>
      <c r="C41" t="s">
        <v>97</v>
      </c>
      <c r="D41" t="s">
        <v>193</v>
      </c>
      <c r="E41" t="s">
        <v>37</v>
      </c>
      <c r="F41" t="s">
        <v>36</v>
      </c>
      <c r="G41" t="str">
        <f>IF(ISERROR(MATCH(A41,LUs!A:A,0)),"n","y")</f>
        <v>y</v>
      </c>
    </row>
    <row r="42" spans="1:7">
      <c r="A42" t="s">
        <v>107</v>
      </c>
      <c r="B42" t="s">
        <v>27</v>
      </c>
      <c r="C42" t="s">
        <v>97</v>
      </c>
      <c r="D42" t="s">
        <v>191</v>
      </c>
      <c r="E42" t="s">
        <v>36</v>
      </c>
      <c r="F42" t="s">
        <v>36</v>
      </c>
      <c r="G42" t="str">
        <f>IF(ISERROR(MATCH(A42,LUs!A:A,0)),"n","y")</f>
        <v>y</v>
      </c>
    </row>
    <row r="43" spans="1:7">
      <c r="A43" t="s">
        <v>107</v>
      </c>
      <c r="B43" t="s">
        <v>27</v>
      </c>
      <c r="C43" t="s">
        <v>97</v>
      </c>
      <c r="D43" t="s">
        <v>191</v>
      </c>
      <c r="E43" t="s">
        <v>37</v>
      </c>
      <c r="F43" t="s">
        <v>36</v>
      </c>
      <c r="G43" t="str">
        <f>IF(ISERROR(MATCH(A43,LUs!A:A,0)),"n","y")</f>
        <v>y</v>
      </c>
    </row>
    <row r="44" spans="1:7">
      <c r="A44" t="s">
        <v>107</v>
      </c>
      <c r="B44" t="s">
        <v>27</v>
      </c>
      <c r="C44" t="s">
        <v>97</v>
      </c>
      <c r="D44" t="s">
        <v>192</v>
      </c>
      <c r="E44" t="s">
        <v>36</v>
      </c>
      <c r="F44" t="s">
        <v>36</v>
      </c>
      <c r="G44" t="str">
        <f>IF(ISERROR(MATCH(A44,LUs!A:A,0)),"n","y")</f>
        <v>y</v>
      </c>
    </row>
    <row r="45" spans="1:7">
      <c r="A45" t="s">
        <v>107</v>
      </c>
      <c r="B45" t="s">
        <v>27</v>
      </c>
      <c r="C45" t="s">
        <v>97</v>
      </c>
      <c r="D45" t="s">
        <v>192</v>
      </c>
      <c r="E45" t="s">
        <v>37</v>
      </c>
      <c r="F45" t="s">
        <v>37</v>
      </c>
      <c r="G45" t="str">
        <f>IF(ISERROR(MATCH(A45,LUs!A:A,0)),"n","y")</f>
        <v>y</v>
      </c>
    </row>
    <row r="46" spans="1:7">
      <c r="A46" t="s">
        <v>107</v>
      </c>
      <c r="B46" t="s">
        <v>27</v>
      </c>
      <c r="C46" t="s">
        <v>97</v>
      </c>
      <c r="D46" t="s">
        <v>193</v>
      </c>
      <c r="E46" t="s">
        <v>36</v>
      </c>
      <c r="F46" t="s">
        <v>36</v>
      </c>
      <c r="G46" t="str">
        <f>IF(ISERROR(MATCH(A46,LUs!A:A,0)),"n","y")</f>
        <v>y</v>
      </c>
    </row>
    <row r="47" spans="1:7">
      <c r="A47" t="s">
        <v>107</v>
      </c>
      <c r="B47" t="s">
        <v>27</v>
      </c>
      <c r="C47" t="s">
        <v>97</v>
      </c>
      <c r="D47" t="s">
        <v>193</v>
      </c>
      <c r="E47" t="s">
        <v>37</v>
      </c>
      <c r="F47" t="s">
        <v>37</v>
      </c>
      <c r="G47" t="str">
        <f>IF(ISERROR(MATCH(A47,LUs!A:A,0)),"n","y")</f>
        <v>y</v>
      </c>
    </row>
    <row r="48" spans="1:7">
      <c r="A48" t="s">
        <v>107</v>
      </c>
      <c r="B48" t="s">
        <v>27</v>
      </c>
      <c r="C48" t="s">
        <v>97</v>
      </c>
      <c r="D48" t="s">
        <v>194</v>
      </c>
      <c r="E48" t="s">
        <v>36</v>
      </c>
      <c r="F48" t="s">
        <v>36</v>
      </c>
      <c r="G48" t="str">
        <f>IF(ISERROR(MATCH(A48,LUs!A:A,0)),"n","y")</f>
        <v>y</v>
      </c>
    </row>
    <row r="49" spans="1:7">
      <c r="A49" t="s">
        <v>107</v>
      </c>
      <c r="B49" t="s">
        <v>27</v>
      </c>
      <c r="C49" t="s">
        <v>97</v>
      </c>
      <c r="D49" t="s">
        <v>194</v>
      </c>
      <c r="E49" t="s">
        <v>37</v>
      </c>
      <c r="F49" t="s">
        <v>37</v>
      </c>
      <c r="G49" t="str">
        <f>IF(ISERROR(MATCH(A49,LUs!A:A,0)),"n","y")</f>
        <v>y</v>
      </c>
    </row>
    <row r="50" spans="1:7">
      <c r="A50" t="s">
        <v>107</v>
      </c>
      <c r="B50" t="s">
        <v>90</v>
      </c>
      <c r="C50" t="s">
        <v>97</v>
      </c>
      <c r="D50" t="s">
        <v>191</v>
      </c>
      <c r="E50" t="s">
        <v>396</v>
      </c>
      <c r="F50" t="s">
        <v>36</v>
      </c>
      <c r="G50" t="str">
        <f>IF(ISERROR(MATCH(A50,LUs!A:A,0)),"n","y")</f>
        <v>y</v>
      </c>
    </row>
    <row r="51" spans="1:7">
      <c r="A51" t="s">
        <v>107</v>
      </c>
      <c r="B51" t="s">
        <v>90</v>
      </c>
      <c r="C51" t="s">
        <v>97</v>
      </c>
      <c r="D51" t="s">
        <v>192</v>
      </c>
      <c r="E51" t="s">
        <v>396</v>
      </c>
      <c r="F51" t="s">
        <v>37</v>
      </c>
      <c r="G51" t="str">
        <f>IF(ISERROR(MATCH(A51,LUs!A:A,0)),"n","y")</f>
        <v>y</v>
      </c>
    </row>
    <row r="52" spans="1:7">
      <c r="A52" t="s">
        <v>107</v>
      </c>
      <c r="B52" t="s">
        <v>90</v>
      </c>
      <c r="C52" t="s">
        <v>97</v>
      </c>
      <c r="D52" t="s">
        <v>193</v>
      </c>
      <c r="E52" t="s">
        <v>396</v>
      </c>
      <c r="F52" t="s">
        <v>36</v>
      </c>
      <c r="G52" t="str">
        <f>IF(ISERROR(MATCH(A52,LUs!A:A,0)),"n","y")</f>
        <v>y</v>
      </c>
    </row>
    <row r="53" spans="1:7">
      <c r="A53" t="s">
        <v>111</v>
      </c>
      <c r="B53" t="s">
        <v>10</v>
      </c>
      <c r="C53" t="s">
        <v>97</v>
      </c>
      <c r="D53" t="s">
        <v>193</v>
      </c>
      <c r="E53" t="s">
        <v>36</v>
      </c>
      <c r="F53" t="s">
        <v>36</v>
      </c>
      <c r="G53" t="str">
        <f>IF(ISERROR(MATCH(A53,LUs!A:A,0)),"n","y")</f>
        <v>y</v>
      </c>
    </row>
    <row r="54" spans="1:7">
      <c r="A54" t="s">
        <v>111</v>
      </c>
      <c r="B54" t="s">
        <v>10</v>
      </c>
      <c r="C54" t="s">
        <v>97</v>
      </c>
      <c r="D54" t="s">
        <v>193</v>
      </c>
      <c r="E54" t="s">
        <v>37</v>
      </c>
      <c r="F54" t="s">
        <v>37</v>
      </c>
      <c r="G54" t="str">
        <f>IF(ISERROR(MATCH(A54,LUs!A:A,0)),"n","y")</f>
        <v>y</v>
      </c>
    </row>
    <row r="55" spans="1:7">
      <c r="A55" t="s">
        <v>111</v>
      </c>
      <c r="B55" t="s">
        <v>10</v>
      </c>
      <c r="C55" t="s">
        <v>97</v>
      </c>
      <c r="D55" t="s">
        <v>194</v>
      </c>
      <c r="E55" t="s">
        <v>36</v>
      </c>
      <c r="F55" t="s">
        <v>86</v>
      </c>
      <c r="G55" t="str">
        <f>IF(ISERROR(MATCH(A55,LUs!A:A,0)),"n","y")</f>
        <v>y</v>
      </c>
    </row>
    <row r="56" spans="1:7">
      <c r="A56" t="s">
        <v>111</v>
      </c>
      <c r="B56" t="s">
        <v>10</v>
      </c>
      <c r="C56" t="s">
        <v>97</v>
      </c>
      <c r="D56" t="s">
        <v>194</v>
      </c>
      <c r="E56" t="s">
        <v>37</v>
      </c>
      <c r="F56" t="s">
        <v>36</v>
      </c>
      <c r="G56" t="str">
        <f>IF(ISERROR(MATCH(A56,LUs!A:A,0)),"n","y")</f>
        <v>y</v>
      </c>
    </row>
    <row r="57" spans="1:7">
      <c r="A57" t="s">
        <v>111</v>
      </c>
      <c r="B57" t="s">
        <v>10</v>
      </c>
      <c r="C57" t="s">
        <v>97</v>
      </c>
      <c r="D57" t="s">
        <v>195</v>
      </c>
      <c r="E57" t="s">
        <v>36</v>
      </c>
      <c r="F57" t="s">
        <v>36</v>
      </c>
      <c r="G57" t="str">
        <f>IF(ISERROR(MATCH(A57,LUs!A:A,0)),"n","y")</f>
        <v>y</v>
      </c>
    </row>
    <row r="58" spans="1:7">
      <c r="A58" t="s">
        <v>111</v>
      </c>
      <c r="B58" t="s">
        <v>10</v>
      </c>
      <c r="C58" t="s">
        <v>97</v>
      </c>
      <c r="D58" t="s">
        <v>195</v>
      </c>
      <c r="E58" t="s">
        <v>37</v>
      </c>
      <c r="F58" t="s">
        <v>37</v>
      </c>
      <c r="G58" t="str">
        <f>IF(ISERROR(MATCH(A58,LUs!A:A,0)),"n","y")</f>
        <v>y</v>
      </c>
    </row>
    <row r="59" spans="1:7">
      <c r="A59" t="s">
        <v>111</v>
      </c>
      <c r="B59" t="s">
        <v>11</v>
      </c>
      <c r="C59" t="s">
        <v>97</v>
      </c>
      <c r="D59" t="s">
        <v>192</v>
      </c>
      <c r="E59" t="s">
        <v>36</v>
      </c>
      <c r="F59" t="s">
        <v>36</v>
      </c>
      <c r="G59" t="str">
        <f>IF(ISERROR(MATCH(A59,LUs!A:A,0)),"n","y")</f>
        <v>y</v>
      </c>
    </row>
    <row r="60" spans="1:7">
      <c r="A60" t="s">
        <v>111</v>
      </c>
      <c r="B60" t="s">
        <v>11</v>
      </c>
      <c r="C60" t="s">
        <v>97</v>
      </c>
      <c r="D60" t="s">
        <v>192</v>
      </c>
      <c r="E60" t="s">
        <v>37</v>
      </c>
      <c r="F60" t="s">
        <v>37</v>
      </c>
      <c r="G60" t="str">
        <f>IF(ISERROR(MATCH(A60,LUs!A:A,0)),"n","y")</f>
        <v>y</v>
      </c>
    </row>
    <row r="61" spans="1:7">
      <c r="A61" t="s">
        <v>111</v>
      </c>
      <c r="B61" t="s">
        <v>11</v>
      </c>
      <c r="C61" t="s">
        <v>97</v>
      </c>
      <c r="D61" t="s">
        <v>193</v>
      </c>
      <c r="E61" t="s">
        <v>36</v>
      </c>
      <c r="F61" t="s">
        <v>36</v>
      </c>
      <c r="G61" t="str">
        <f>IF(ISERROR(MATCH(A61,LUs!A:A,0)),"n","y")</f>
        <v>y</v>
      </c>
    </row>
    <row r="62" spans="1:7">
      <c r="A62" t="s">
        <v>111</v>
      </c>
      <c r="B62" t="s">
        <v>11</v>
      </c>
      <c r="C62" t="s">
        <v>97</v>
      </c>
      <c r="D62" t="s">
        <v>193</v>
      </c>
      <c r="E62" t="s">
        <v>37</v>
      </c>
      <c r="F62" t="s">
        <v>37</v>
      </c>
      <c r="G62" t="str">
        <f>IF(ISERROR(MATCH(A62,LUs!A:A,0)),"n","y")</f>
        <v>y</v>
      </c>
    </row>
    <row r="63" spans="1:7">
      <c r="A63" t="s">
        <v>111</v>
      </c>
      <c r="B63" t="s">
        <v>11</v>
      </c>
      <c r="C63" t="s">
        <v>97</v>
      </c>
      <c r="D63" t="s">
        <v>194</v>
      </c>
      <c r="E63" t="s">
        <v>36</v>
      </c>
      <c r="F63" t="s">
        <v>36</v>
      </c>
      <c r="G63" t="str">
        <f>IF(ISERROR(MATCH(A63,LUs!A:A,0)),"n","y")</f>
        <v>y</v>
      </c>
    </row>
    <row r="64" spans="1:7">
      <c r="A64" t="s">
        <v>111</v>
      </c>
      <c r="B64" t="s">
        <v>11</v>
      </c>
      <c r="C64" t="s">
        <v>97</v>
      </c>
      <c r="D64" t="s">
        <v>194</v>
      </c>
      <c r="E64" t="s">
        <v>37</v>
      </c>
      <c r="F64" t="s">
        <v>37</v>
      </c>
      <c r="G64" t="str">
        <f>IF(ISERROR(MATCH(A64,LUs!A:A,0)),"n","y")</f>
        <v>y</v>
      </c>
    </row>
    <row r="65" spans="1:7">
      <c r="A65" t="s">
        <v>111</v>
      </c>
      <c r="B65" t="s">
        <v>11</v>
      </c>
      <c r="C65" t="s">
        <v>97</v>
      </c>
      <c r="D65" t="s">
        <v>195</v>
      </c>
      <c r="E65" t="s">
        <v>36</v>
      </c>
      <c r="F65" t="s">
        <v>36</v>
      </c>
      <c r="G65" t="str">
        <f>IF(ISERROR(MATCH(A65,LUs!A:A,0)),"n","y")</f>
        <v>y</v>
      </c>
    </row>
    <row r="66" spans="1:7">
      <c r="A66" t="s">
        <v>111</v>
      </c>
      <c r="B66" t="s">
        <v>11</v>
      </c>
      <c r="C66" t="s">
        <v>97</v>
      </c>
      <c r="D66" t="s">
        <v>195</v>
      </c>
      <c r="E66" t="s">
        <v>37</v>
      </c>
      <c r="F66" t="s">
        <v>37</v>
      </c>
      <c r="G66" t="str">
        <f>IF(ISERROR(MATCH(A66,LUs!A:A,0)),"n","y")</f>
        <v>y</v>
      </c>
    </row>
    <row r="67" spans="1:7">
      <c r="A67" t="s">
        <v>111</v>
      </c>
      <c r="B67" t="s">
        <v>14</v>
      </c>
      <c r="C67" t="s">
        <v>97</v>
      </c>
      <c r="D67" t="s">
        <v>193</v>
      </c>
      <c r="E67" t="s">
        <v>36</v>
      </c>
      <c r="F67" t="s">
        <v>36</v>
      </c>
      <c r="G67" t="str">
        <f>IF(ISERROR(MATCH(A67,LUs!A:A,0)),"n","y")</f>
        <v>y</v>
      </c>
    </row>
    <row r="68" spans="1:7">
      <c r="A68" t="s">
        <v>111</v>
      </c>
      <c r="B68" t="s">
        <v>14</v>
      </c>
      <c r="C68" t="s">
        <v>97</v>
      </c>
      <c r="D68" t="s">
        <v>193</v>
      </c>
      <c r="E68" t="s">
        <v>37</v>
      </c>
      <c r="F68" t="s">
        <v>37</v>
      </c>
      <c r="G68" t="str">
        <f>IF(ISERROR(MATCH(A68,LUs!A:A,0)),"n","y")</f>
        <v>y</v>
      </c>
    </row>
    <row r="69" spans="1:7">
      <c r="A69" t="s">
        <v>111</v>
      </c>
      <c r="B69" t="s">
        <v>14</v>
      </c>
      <c r="C69" t="s">
        <v>97</v>
      </c>
      <c r="D69" t="s">
        <v>194</v>
      </c>
      <c r="E69" t="s">
        <v>36</v>
      </c>
      <c r="F69" t="s">
        <v>36</v>
      </c>
      <c r="G69" t="str">
        <f>IF(ISERROR(MATCH(A69,LUs!A:A,0)),"n","y")</f>
        <v>y</v>
      </c>
    </row>
    <row r="70" spans="1:7">
      <c r="A70" t="s">
        <v>111</v>
      </c>
      <c r="B70" t="s">
        <v>14</v>
      </c>
      <c r="C70" t="s">
        <v>97</v>
      </c>
      <c r="D70" t="s">
        <v>194</v>
      </c>
      <c r="E70" t="s">
        <v>37</v>
      </c>
      <c r="F70" t="s">
        <v>36</v>
      </c>
      <c r="G70" t="str">
        <f>IF(ISERROR(MATCH(A70,LUs!A:A,0)),"n","y")</f>
        <v>y</v>
      </c>
    </row>
    <row r="71" spans="1:7">
      <c r="A71" t="s">
        <v>111</v>
      </c>
      <c r="B71" t="s">
        <v>14</v>
      </c>
      <c r="C71" t="s">
        <v>97</v>
      </c>
      <c r="D71" t="s">
        <v>195</v>
      </c>
      <c r="E71" t="s">
        <v>36</v>
      </c>
      <c r="F71" t="s">
        <v>36</v>
      </c>
      <c r="G71" t="str">
        <f>IF(ISERROR(MATCH(A71,LUs!A:A,0)),"n","y")</f>
        <v>y</v>
      </c>
    </row>
    <row r="72" spans="1:7">
      <c r="A72" t="s">
        <v>111</v>
      </c>
      <c r="B72" t="s">
        <v>14</v>
      </c>
      <c r="C72" t="s">
        <v>97</v>
      </c>
      <c r="D72" t="s">
        <v>195</v>
      </c>
      <c r="E72" t="s">
        <v>37</v>
      </c>
      <c r="F72" t="s">
        <v>37</v>
      </c>
      <c r="G72" t="str">
        <f>IF(ISERROR(MATCH(A72,LUs!A:A,0)),"n","y")</f>
        <v>y</v>
      </c>
    </row>
    <row r="73" spans="1:7">
      <c r="A73" t="s">
        <v>111</v>
      </c>
      <c r="B73" t="s">
        <v>41</v>
      </c>
      <c r="C73" t="s">
        <v>97</v>
      </c>
      <c r="D73" t="s">
        <v>195</v>
      </c>
      <c r="E73" t="s">
        <v>36</v>
      </c>
      <c r="F73" t="s">
        <v>36</v>
      </c>
      <c r="G73" t="str">
        <f>IF(ISERROR(MATCH(A73,LUs!A:A,0)),"n","y")</f>
        <v>y</v>
      </c>
    </row>
    <row r="74" spans="1:7">
      <c r="A74" t="s">
        <v>111</v>
      </c>
      <c r="B74" t="s">
        <v>41</v>
      </c>
      <c r="C74" t="s">
        <v>97</v>
      </c>
      <c r="D74" t="s">
        <v>195</v>
      </c>
      <c r="E74" t="s">
        <v>37</v>
      </c>
      <c r="F74" t="s">
        <v>37</v>
      </c>
      <c r="G74" t="str">
        <f>IF(ISERROR(MATCH(A74,LUs!A:A,0)),"n","y")</f>
        <v>y</v>
      </c>
    </row>
    <row r="75" spans="1:7">
      <c r="A75" t="s">
        <v>111</v>
      </c>
      <c r="B75" t="s">
        <v>26</v>
      </c>
      <c r="C75" t="s">
        <v>97</v>
      </c>
      <c r="D75" t="s">
        <v>192</v>
      </c>
      <c r="E75" t="s">
        <v>36</v>
      </c>
      <c r="F75" t="s">
        <v>86</v>
      </c>
      <c r="G75" t="str">
        <f>IF(ISERROR(MATCH(A75,LUs!A:A,0)),"n","y")</f>
        <v>y</v>
      </c>
    </row>
    <row r="76" spans="1:7">
      <c r="A76" t="s">
        <v>111</v>
      </c>
      <c r="B76" t="s">
        <v>26</v>
      </c>
      <c r="C76" t="s">
        <v>97</v>
      </c>
      <c r="D76" t="s">
        <v>192</v>
      </c>
      <c r="E76" t="s">
        <v>37</v>
      </c>
      <c r="F76" t="s">
        <v>36</v>
      </c>
      <c r="G76" t="str">
        <f>IF(ISERROR(MATCH(A76,LUs!A:A,0)),"n","y")</f>
        <v>y</v>
      </c>
    </row>
    <row r="77" spans="1:7">
      <c r="A77" t="s">
        <v>111</v>
      </c>
      <c r="B77" t="s">
        <v>28</v>
      </c>
      <c r="C77" t="s">
        <v>97</v>
      </c>
      <c r="D77" t="s">
        <v>191</v>
      </c>
      <c r="E77" t="s">
        <v>36</v>
      </c>
      <c r="F77" t="s">
        <v>37</v>
      </c>
      <c r="G77" t="str">
        <f>IF(ISERROR(MATCH(A77,LUs!A:A,0)),"n","y")</f>
        <v>y</v>
      </c>
    </row>
    <row r="78" spans="1:7">
      <c r="A78" t="s">
        <v>111</v>
      </c>
      <c r="B78" t="s">
        <v>28</v>
      </c>
      <c r="C78" t="s">
        <v>97</v>
      </c>
      <c r="D78" t="s">
        <v>191</v>
      </c>
      <c r="E78" t="s">
        <v>37</v>
      </c>
      <c r="F78" t="s">
        <v>36</v>
      </c>
      <c r="G78" t="str">
        <f>IF(ISERROR(MATCH(A78,LUs!A:A,0)),"n","y")</f>
        <v>y</v>
      </c>
    </row>
    <row r="79" spans="1:7">
      <c r="A79" t="s">
        <v>111</v>
      </c>
      <c r="B79" t="s">
        <v>28</v>
      </c>
      <c r="C79" t="s">
        <v>98</v>
      </c>
      <c r="D79" t="s">
        <v>191</v>
      </c>
      <c r="E79" t="s">
        <v>86</v>
      </c>
      <c r="F79" t="s">
        <v>86</v>
      </c>
      <c r="G79" t="str">
        <f>IF(ISERROR(MATCH(A79,LUs!A:A,0)),"n","y")</f>
        <v>y</v>
      </c>
    </row>
    <row r="80" spans="1:7">
      <c r="A80" t="s">
        <v>111</v>
      </c>
      <c r="B80" t="s">
        <v>28</v>
      </c>
      <c r="C80" t="s">
        <v>97</v>
      </c>
      <c r="D80" t="s">
        <v>192</v>
      </c>
      <c r="E80" t="s">
        <v>36</v>
      </c>
      <c r="F80" t="s">
        <v>37</v>
      </c>
      <c r="G80" t="str">
        <f>IF(ISERROR(MATCH(A80,LUs!A:A,0)),"n","y")</f>
        <v>y</v>
      </c>
    </row>
    <row r="81" spans="1:7">
      <c r="A81" t="s">
        <v>111</v>
      </c>
      <c r="B81" t="s">
        <v>28</v>
      </c>
      <c r="C81" t="s">
        <v>97</v>
      </c>
      <c r="D81" t="s">
        <v>192</v>
      </c>
      <c r="E81" t="s">
        <v>37</v>
      </c>
      <c r="F81" t="s">
        <v>36</v>
      </c>
      <c r="G81" t="str">
        <f>IF(ISERROR(MATCH(A81,LUs!A:A,0)),"n","y")</f>
        <v>y</v>
      </c>
    </row>
    <row r="82" spans="1:7">
      <c r="A82" t="s">
        <v>111</v>
      </c>
      <c r="B82" t="s">
        <v>28</v>
      </c>
      <c r="C82" t="s">
        <v>97</v>
      </c>
      <c r="D82" t="s">
        <v>193</v>
      </c>
      <c r="E82" t="s">
        <v>36</v>
      </c>
      <c r="F82" t="s">
        <v>37</v>
      </c>
      <c r="G82" t="str">
        <f>IF(ISERROR(MATCH(A82,LUs!A:A,0)),"n","y")</f>
        <v>y</v>
      </c>
    </row>
    <row r="83" spans="1:7">
      <c r="A83" t="s">
        <v>111</v>
      </c>
      <c r="B83" t="s">
        <v>28</v>
      </c>
      <c r="C83" t="s">
        <v>97</v>
      </c>
      <c r="D83" t="s">
        <v>193</v>
      </c>
      <c r="E83" t="s">
        <v>37</v>
      </c>
      <c r="F83" t="s">
        <v>86</v>
      </c>
      <c r="G83" t="str">
        <f>IF(ISERROR(MATCH(A83,LUs!A:A,0)),"n","y")</f>
        <v>y</v>
      </c>
    </row>
    <row r="84" spans="1:7">
      <c r="A84" t="s">
        <v>111</v>
      </c>
      <c r="B84" t="s">
        <v>28</v>
      </c>
      <c r="C84" t="s">
        <v>98</v>
      </c>
      <c r="D84" t="s">
        <v>193</v>
      </c>
      <c r="E84" t="s">
        <v>86</v>
      </c>
      <c r="F84" t="s">
        <v>86</v>
      </c>
      <c r="G84" t="str">
        <f>IF(ISERROR(MATCH(A84,LUs!A:A,0)),"n","y")</f>
        <v>y</v>
      </c>
    </row>
    <row r="85" spans="1:7">
      <c r="A85" t="s">
        <v>111</v>
      </c>
      <c r="B85" t="s">
        <v>28</v>
      </c>
      <c r="C85" t="s">
        <v>97</v>
      </c>
      <c r="D85" t="s">
        <v>194</v>
      </c>
      <c r="E85" t="s">
        <v>36</v>
      </c>
      <c r="F85" t="s">
        <v>86</v>
      </c>
      <c r="G85" t="str">
        <f>IF(ISERROR(MATCH(A85,LUs!A:A,0)),"n","y")</f>
        <v>y</v>
      </c>
    </row>
    <row r="86" spans="1:7">
      <c r="A86" t="s">
        <v>111</v>
      </c>
      <c r="B86" t="s">
        <v>28</v>
      </c>
      <c r="C86" t="s">
        <v>97</v>
      </c>
      <c r="D86" t="s">
        <v>194</v>
      </c>
      <c r="E86" t="s">
        <v>37</v>
      </c>
      <c r="F86" t="s">
        <v>86</v>
      </c>
      <c r="G86" t="str">
        <f>IF(ISERROR(MATCH(A86,LUs!A:A,0)),"n","y")</f>
        <v>y</v>
      </c>
    </row>
    <row r="87" spans="1:7">
      <c r="A87" t="s">
        <v>111</v>
      </c>
      <c r="B87" t="s">
        <v>28</v>
      </c>
      <c r="C87" t="s">
        <v>98</v>
      </c>
      <c r="D87" t="s">
        <v>194</v>
      </c>
      <c r="E87" t="s">
        <v>86</v>
      </c>
      <c r="F87" t="s">
        <v>36</v>
      </c>
      <c r="G87" t="str">
        <f>IF(ISERROR(MATCH(A87,LUs!A:A,0)),"n","y")</f>
        <v>y</v>
      </c>
    </row>
    <row r="88" spans="1:7">
      <c r="A88" t="s">
        <v>111</v>
      </c>
      <c r="B88" t="s">
        <v>28</v>
      </c>
      <c r="C88" t="s">
        <v>97</v>
      </c>
      <c r="D88" t="s">
        <v>195</v>
      </c>
      <c r="E88" t="s">
        <v>36</v>
      </c>
      <c r="F88" t="s">
        <v>36</v>
      </c>
      <c r="G88" t="str">
        <f>IF(ISERROR(MATCH(A88,LUs!A:A,0)),"n","y")</f>
        <v>y</v>
      </c>
    </row>
    <row r="89" spans="1:7">
      <c r="A89" t="s">
        <v>111</v>
      </c>
      <c r="B89" t="s">
        <v>28</v>
      </c>
      <c r="C89" t="s">
        <v>97</v>
      </c>
      <c r="D89" t="s">
        <v>195</v>
      </c>
      <c r="E89" t="s">
        <v>37</v>
      </c>
      <c r="F89" t="s">
        <v>37</v>
      </c>
      <c r="G89" t="str">
        <f>IF(ISERROR(MATCH(A89,LUs!A:A,0)),"n","y")</f>
        <v>y</v>
      </c>
    </row>
    <row r="90" spans="1:7">
      <c r="A90" t="s">
        <v>111</v>
      </c>
      <c r="B90" t="s">
        <v>30</v>
      </c>
      <c r="C90" t="s">
        <v>97</v>
      </c>
      <c r="D90" t="s">
        <v>191</v>
      </c>
      <c r="E90" t="s">
        <v>36</v>
      </c>
      <c r="F90" t="s">
        <v>37</v>
      </c>
      <c r="G90" t="str">
        <f>IF(ISERROR(MATCH(A90,LUs!A:A,0)),"n","y")</f>
        <v>y</v>
      </c>
    </row>
    <row r="91" spans="1:7">
      <c r="A91" t="s">
        <v>111</v>
      </c>
      <c r="B91" t="s">
        <v>30</v>
      </c>
      <c r="C91" t="s">
        <v>97</v>
      </c>
      <c r="D91" t="s">
        <v>191</v>
      </c>
      <c r="E91" t="s">
        <v>37</v>
      </c>
      <c r="F91" t="s">
        <v>36</v>
      </c>
      <c r="G91" t="str">
        <f>IF(ISERROR(MATCH(A91,LUs!A:A,0)),"n","y")</f>
        <v>y</v>
      </c>
    </row>
    <row r="92" spans="1:7">
      <c r="A92" t="s">
        <v>111</v>
      </c>
      <c r="B92" t="s">
        <v>30</v>
      </c>
      <c r="C92" t="s">
        <v>97</v>
      </c>
      <c r="D92" t="s">
        <v>192</v>
      </c>
      <c r="E92" t="s">
        <v>36</v>
      </c>
      <c r="F92" t="s">
        <v>37</v>
      </c>
      <c r="G92" t="str">
        <f>IF(ISERROR(MATCH(A92,LUs!A:A,0)),"n","y")</f>
        <v>y</v>
      </c>
    </row>
    <row r="93" spans="1:7">
      <c r="A93" t="s">
        <v>111</v>
      </c>
      <c r="B93" t="s">
        <v>30</v>
      </c>
      <c r="C93" t="s">
        <v>97</v>
      </c>
      <c r="D93" t="s">
        <v>192</v>
      </c>
      <c r="E93" t="s">
        <v>37</v>
      </c>
      <c r="F93" t="s">
        <v>36</v>
      </c>
      <c r="G93" t="str">
        <f>IF(ISERROR(MATCH(A93,LUs!A:A,0)),"n","y")</f>
        <v>y</v>
      </c>
    </row>
    <row r="94" spans="1:7">
      <c r="A94" t="s">
        <v>116</v>
      </c>
      <c r="B94" t="s">
        <v>16</v>
      </c>
      <c r="C94" t="s">
        <v>98</v>
      </c>
      <c r="D94" t="s">
        <v>191</v>
      </c>
      <c r="E94" t="s">
        <v>86</v>
      </c>
      <c r="F94" t="s">
        <v>36</v>
      </c>
      <c r="G94" t="str">
        <f>IF(ISERROR(MATCH(A94,LUs!A:A,0)),"n","y")</f>
        <v>y</v>
      </c>
    </row>
    <row r="95" spans="1:7">
      <c r="A95" t="s">
        <v>116</v>
      </c>
      <c r="B95" t="s">
        <v>16</v>
      </c>
      <c r="C95" t="s">
        <v>98</v>
      </c>
      <c r="D95" t="s">
        <v>192</v>
      </c>
      <c r="E95" t="s">
        <v>86</v>
      </c>
      <c r="F95" t="s">
        <v>36</v>
      </c>
      <c r="G95" t="str">
        <f>IF(ISERROR(MATCH(A95,LUs!A:A,0)),"n","y")</f>
        <v>y</v>
      </c>
    </row>
    <row r="96" spans="1:7">
      <c r="A96" t="s">
        <v>116</v>
      </c>
      <c r="B96" t="s">
        <v>16</v>
      </c>
      <c r="C96" t="s">
        <v>97</v>
      </c>
      <c r="D96" t="s">
        <v>193</v>
      </c>
      <c r="E96" t="s">
        <v>36</v>
      </c>
      <c r="F96" t="s">
        <v>36</v>
      </c>
      <c r="G96" t="str">
        <f>IF(ISERROR(MATCH(A96,LUs!A:A,0)),"n","y")</f>
        <v>y</v>
      </c>
    </row>
    <row r="97" spans="1:7">
      <c r="A97" t="s">
        <v>116</v>
      </c>
      <c r="B97" t="s">
        <v>16</v>
      </c>
      <c r="C97" t="s">
        <v>97</v>
      </c>
      <c r="D97" t="s">
        <v>193</v>
      </c>
      <c r="E97" t="s">
        <v>37</v>
      </c>
      <c r="F97" t="s">
        <v>37</v>
      </c>
      <c r="G97" t="str">
        <f>IF(ISERROR(MATCH(A97,LUs!A:A,0)),"n","y")</f>
        <v>y</v>
      </c>
    </row>
    <row r="98" spans="1:7">
      <c r="A98" t="s">
        <v>116</v>
      </c>
      <c r="B98" t="s">
        <v>16</v>
      </c>
      <c r="C98" t="s">
        <v>98</v>
      </c>
      <c r="D98" t="s">
        <v>193</v>
      </c>
      <c r="E98" t="s">
        <v>86</v>
      </c>
      <c r="F98" t="s">
        <v>37</v>
      </c>
      <c r="G98" t="str">
        <f>IF(ISERROR(MATCH(A98,LUs!A:A,0)),"n","y")</f>
        <v>y</v>
      </c>
    </row>
    <row r="99" spans="1:7">
      <c r="A99" t="s">
        <v>116</v>
      </c>
      <c r="B99" t="s">
        <v>16</v>
      </c>
      <c r="C99" t="s">
        <v>98</v>
      </c>
      <c r="D99" t="s">
        <v>194</v>
      </c>
      <c r="E99" t="s">
        <v>86</v>
      </c>
      <c r="F99" t="s">
        <v>36</v>
      </c>
      <c r="G99" t="str">
        <f>IF(ISERROR(MATCH(A99,LUs!A:A,0)),"n","y")</f>
        <v>y</v>
      </c>
    </row>
    <row r="100" spans="1:7">
      <c r="A100" t="s">
        <v>116</v>
      </c>
      <c r="B100" t="s">
        <v>16</v>
      </c>
      <c r="C100" t="s">
        <v>97</v>
      </c>
      <c r="D100" t="s">
        <v>195</v>
      </c>
      <c r="E100" t="s">
        <v>36</v>
      </c>
      <c r="F100" t="s">
        <v>36</v>
      </c>
      <c r="G100" t="str">
        <f>IF(ISERROR(MATCH(A100,LUs!A:A,0)),"n","y")</f>
        <v>y</v>
      </c>
    </row>
    <row r="101" spans="1:7">
      <c r="A101" t="s">
        <v>116</v>
      </c>
      <c r="B101" t="s">
        <v>16</v>
      </c>
      <c r="C101" t="s">
        <v>97</v>
      </c>
      <c r="D101" t="s">
        <v>195</v>
      </c>
      <c r="E101" t="s">
        <v>37</v>
      </c>
      <c r="F101" t="s">
        <v>36</v>
      </c>
      <c r="G101" t="str">
        <f>IF(ISERROR(MATCH(A101,LUs!A:A,0)),"n","y")</f>
        <v>y</v>
      </c>
    </row>
    <row r="102" spans="1:7">
      <c r="A102" t="s">
        <v>116</v>
      </c>
      <c r="B102" t="s">
        <v>16</v>
      </c>
      <c r="C102" t="s">
        <v>98</v>
      </c>
      <c r="D102" t="s">
        <v>195</v>
      </c>
      <c r="E102" t="s">
        <v>86</v>
      </c>
      <c r="F102" t="s">
        <v>37</v>
      </c>
      <c r="G102" t="str">
        <f>IF(ISERROR(MATCH(A102,LUs!A:A,0)),"n","y")</f>
        <v>y</v>
      </c>
    </row>
    <row r="103" spans="1:7">
      <c r="A103" t="s">
        <v>116</v>
      </c>
      <c r="B103" t="s">
        <v>19</v>
      </c>
      <c r="C103" t="s">
        <v>98</v>
      </c>
      <c r="D103" t="s">
        <v>191</v>
      </c>
      <c r="E103" t="s">
        <v>86</v>
      </c>
      <c r="F103" t="s">
        <v>36</v>
      </c>
      <c r="G103" t="str">
        <f>IF(ISERROR(MATCH(A103,LUs!A:A,0)),"n","y")</f>
        <v>y</v>
      </c>
    </row>
    <row r="104" spans="1:7">
      <c r="A104" t="s">
        <v>116</v>
      </c>
      <c r="B104" t="s">
        <v>19</v>
      </c>
      <c r="C104" t="s">
        <v>98</v>
      </c>
      <c r="D104" t="s">
        <v>192</v>
      </c>
      <c r="E104" t="s">
        <v>86</v>
      </c>
      <c r="F104" t="s">
        <v>37</v>
      </c>
      <c r="G104" t="str">
        <f>IF(ISERROR(MATCH(A104,LUs!A:A,0)),"n","y")</f>
        <v>y</v>
      </c>
    </row>
    <row r="105" spans="1:7">
      <c r="A105" t="s">
        <v>138</v>
      </c>
      <c r="B105" t="s">
        <v>10</v>
      </c>
      <c r="C105" t="s">
        <v>97</v>
      </c>
      <c r="D105" t="s">
        <v>192</v>
      </c>
      <c r="E105" t="s">
        <v>36</v>
      </c>
      <c r="F105" t="s">
        <v>37</v>
      </c>
      <c r="G105" t="str">
        <f>IF(ISERROR(MATCH(A105,LUs!A:A,0)),"n","y")</f>
        <v>y</v>
      </c>
    </row>
    <row r="106" spans="1:7">
      <c r="A106" t="s">
        <v>138</v>
      </c>
      <c r="B106" t="s">
        <v>10</v>
      </c>
      <c r="C106" t="s">
        <v>97</v>
      </c>
      <c r="D106" t="s">
        <v>192</v>
      </c>
      <c r="E106" t="s">
        <v>37</v>
      </c>
      <c r="F106" t="s">
        <v>86</v>
      </c>
      <c r="G106" t="str">
        <f>IF(ISERROR(MATCH(A106,LUs!A:A,0)),"n","y")</f>
        <v>y</v>
      </c>
    </row>
    <row r="107" spans="1:7">
      <c r="A107" t="s">
        <v>138</v>
      </c>
      <c r="B107" t="s">
        <v>10</v>
      </c>
      <c r="C107" t="s">
        <v>97</v>
      </c>
      <c r="D107" t="s">
        <v>194</v>
      </c>
      <c r="E107" t="s">
        <v>36</v>
      </c>
      <c r="F107" t="s">
        <v>36</v>
      </c>
      <c r="G107" t="str">
        <f>IF(ISERROR(MATCH(A107,LUs!A:A,0)),"n","y")</f>
        <v>y</v>
      </c>
    </row>
    <row r="108" spans="1:7">
      <c r="A108" t="s">
        <v>138</v>
      </c>
      <c r="B108" t="s">
        <v>10</v>
      </c>
      <c r="C108" t="s">
        <v>97</v>
      </c>
      <c r="D108" t="s">
        <v>194</v>
      </c>
      <c r="E108" t="s">
        <v>37</v>
      </c>
      <c r="F108" t="s">
        <v>37</v>
      </c>
      <c r="G108" t="str">
        <f>IF(ISERROR(MATCH(A108,LUs!A:A,0)),"n","y")</f>
        <v>y</v>
      </c>
    </row>
    <row r="109" spans="1:7">
      <c r="A109" t="s">
        <v>138</v>
      </c>
      <c r="B109" t="s">
        <v>10</v>
      </c>
      <c r="C109" t="s">
        <v>97</v>
      </c>
      <c r="D109" t="s">
        <v>195</v>
      </c>
      <c r="E109" t="s">
        <v>36</v>
      </c>
      <c r="F109" t="s">
        <v>36</v>
      </c>
      <c r="G109" t="str">
        <f>IF(ISERROR(MATCH(A109,LUs!A:A,0)),"n","y")</f>
        <v>y</v>
      </c>
    </row>
    <row r="110" spans="1:7">
      <c r="A110" t="s">
        <v>138</v>
      </c>
      <c r="B110" t="s">
        <v>10</v>
      </c>
      <c r="C110" t="s">
        <v>97</v>
      </c>
      <c r="D110" t="s">
        <v>195</v>
      </c>
      <c r="E110" t="s">
        <v>37</v>
      </c>
      <c r="F110" t="s">
        <v>37</v>
      </c>
      <c r="G110" t="str">
        <f>IF(ISERROR(MATCH(A110,LUs!A:A,0)),"n","y")</f>
        <v>y</v>
      </c>
    </row>
    <row r="111" spans="1:7">
      <c r="A111" t="s">
        <v>138</v>
      </c>
      <c r="B111" t="s">
        <v>10</v>
      </c>
      <c r="C111" t="s">
        <v>97</v>
      </c>
      <c r="D111" t="s">
        <v>196</v>
      </c>
      <c r="E111" t="s">
        <v>36</v>
      </c>
      <c r="F111" t="s">
        <v>36</v>
      </c>
      <c r="G111" t="str">
        <f>IF(ISERROR(MATCH(A111,LUs!A:A,0)),"n","y")</f>
        <v>y</v>
      </c>
    </row>
    <row r="112" spans="1:7">
      <c r="A112" t="s">
        <v>138</v>
      </c>
      <c r="B112" t="s">
        <v>10</v>
      </c>
      <c r="C112" t="s">
        <v>97</v>
      </c>
      <c r="D112" t="s">
        <v>196</v>
      </c>
      <c r="E112" t="s">
        <v>37</v>
      </c>
      <c r="F112" t="s">
        <v>37</v>
      </c>
      <c r="G112" t="str">
        <f>IF(ISERROR(MATCH(A112,LUs!A:A,0)),"n","y")</f>
        <v>y</v>
      </c>
    </row>
    <row r="113" spans="1:7">
      <c r="A113" t="s">
        <v>138</v>
      </c>
      <c r="B113" t="s">
        <v>11</v>
      </c>
      <c r="C113" t="s">
        <v>97</v>
      </c>
      <c r="D113" t="s">
        <v>192</v>
      </c>
      <c r="E113" t="s">
        <v>36</v>
      </c>
      <c r="F113" t="s">
        <v>36</v>
      </c>
      <c r="G113" t="str">
        <f>IF(ISERROR(MATCH(A113,LUs!A:A,0)),"n","y")</f>
        <v>y</v>
      </c>
    </row>
    <row r="114" spans="1:7">
      <c r="A114" t="s">
        <v>138</v>
      </c>
      <c r="B114" t="s">
        <v>11</v>
      </c>
      <c r="C114" t="s">
        <v>97</v>
      </c>
      <c r="D114" t="s">
        <v>192</v>
      </c>
      <c r="E114" t="s">
        <v>37</v>
      </c>
      <c r="F114" t="s">
        <v>37</v>
      </c>
      <c r="G114" t="str">
        <f>IF(ISERROR(MATCH(A114,LUs!A:A,0)),"n","y")</f>
        <v>y</v>
      </c>
    </row>
    <row r="115" spans="1:7">
      <c r="A115" t="s">
        <v>138</v>
      </c>
      <c r="B115" t="s">
        <v>11</v>
      </c>
      <c r="C115" t="s">
        <v>97</v>
      </c>
      <c r="D115" t="s">
        <v>194</v>
      </c>
      <c r="E115" t="s">
        <v>36</v>
      </c>
      <c r="F115" t="s">
        <v>36</v>
      </c>
      <c r="G115" t="str">
        <f>IF(ISERROR(MATCH(A115,LUs!A:A,0)),"n","y")</f>
        <v>y</v>
      </c>
    </row>
    <row r="116" spans="1:7">
      <c r="A116" t="s">
        <v>138</v>
      </c>
      <c r="B116" t="s">
        <v>11</v>
      </c>
      <c r="C116" t="s">
        <v>97</v>
      </c>
      <c r="D116" t="s">
        <v>194</v>
      </c>
      <c r="E116" t="s">
        <v>37</v>
      </c>
      <c r="F116" t="s">
        <v>37</v>
      </c>
      <c r="G116" t="str">
        <f>IF(ISERROR(MATCH(A116,LUs!A:A,0)),"n","y")</f>
        <v>y</v>
      </c>
    </row>
    <row r="117" spans="1:7">
      <c r="A117" t="s">
        <v>138</v>
      </c>
      <c r="B117" t="s">
        <v>11</v>
      </c>
      <c r="C117" t="s">
        <v>97</v>
      </c>
      <c r="D117" t="s">
        <v>195</v>
      </c>
      <c r="E117" t="s">
        <v>36</v>
      </c>
      <c r="F117" t="s">
        <v>36</v>
      </c>
      <c r="G117" t="str">
        <f>IF(ISERROR(MATCH(A117,LUs!A:A,0)),"n","y")</f>
        <v>y</v>
      </c>
    </row>
    <row r="118" spans="1:7">
      <c r="A118" t="s">
        <v>138</v>
      </c>
      <c r="B118" t="s">
        <v>11</v>
      </c>
      <c r="C118" t="s">
        <v>97</v>
      </c>
      <c r="D118" t="s">
        <v>195</v>
      </c>
      <c r="E118" t="s">
        <v>37</v>
      </c>
      <c r="F118" t="s">
        <v>37</v>
      </c>
      <c r="G118" t="str">
        <f>IF(ISERROR(MATCH(A118,LUs!A:A,0)),"n","y")</f>
        <v>y</v>
      </c>
    </row>
    <row r="119" spans="1:7">
      <c r="A119" t="s">
        <v>138</v>
      </c>
      <c r="B119" t="s">
        <v>11</v>
      </c>
      <c r="C119" t="s">
        <v>97</v>
      </c>
      <c r="D119" t="s">
        <v>196</v>
      </c>
      <c r="E119" t="s">
        <v>36</v>
      </c>
      <c r="F119" t="s">
        <v>36</v>
      </c>
      <c r="G119" t="str">
        <f>IF(ISERROR(MATCH(A119,LUs!A:A,0)),"n","y")</f>
        <v>y</v>
      </c>
    </row>
    <row r="120" spans="1:7">
      <c r="A120" t="s">
        <v>138</v>
      </c>
      <c r="B120" t="s">
        <v>11</v>
      </c>
      <c r="C120" t="s">
        <v>97</v>
      </c>
      <c r="D120" t="s">
        <v>196</v>
      </c>
      <c r="E120" t="s">
        <v>37</v>
      </c>
      <c r="F120" t="s">
        <v>37</v>
      </c>
      <c r="G120" t="str">
        <f>IF(ISERROR(MATCH(A120,LUs!A:A,0)),"n","y")</f>
        <v>y</v>
      </c>
    </row>
    <row r="121" spans="1:7">
      <c r="A121" t="s">
        <v>138</v>
      </c>
      <c r="B121" t="s">
        <v>14</v>
      </c>
      <c r="C121" t="s">
        <v>97</v>
      </c>
      <c r="D121" t="s">
        <v>191</v>
      </c>
      <c r="E121" t="s">
        <v>36</v>
      </c>
      <c r="F121" t="s">
        <v>86</v>
      </c>
      <c r="G121" t="str">
        <f>IF(ISERROR(MATCH(A121,LUs!A:A,0)),"n","y")</f>
        <v>y</v>
      </c>
    </row>
    <row r="122" spans="1:7">
      <c r="A122" t="s">
        <v>138</v>
      </c>
      <c r="B122" t="s">
        <v>14</v>
      </c>
      <c r="C122" t="s">
        <v>97</v>
      </c>
      <c r="D122" t="s">
        <v>191</v>
      </c>
      <c r="E122" t="s">
        <v>37</v>
      </c>
      <c r="F122" t="s">
        <v>36</v>
      </c>
      <c r="G122" t="str">
        <f>IF(ISERROR(MATCH(A122,LUs!A:A,0)),"n","y")</f>
        <v>y</v>
      </c>
    </row>
    <row r="123" spans="1:7">
      <c r="A123" t="s">
        <v>138</v>
      </c>
      <c r="B123" t="s">
        <v>14</v>
      </c>
      <c r="C123" t="s">
        <v>97</v>
      </c>
      <c r="D123" t="s">
        <v>192</v>
      </c>
      <c r="E123" t="s">
        <v>36</v>
      </c>
      <c r="F123" t="s">
        <v>36</v>
      </c>
      <c r="G123" t="str">
        <f>IF(ISERROR(MATCH(A123,LUs!A:A,0)),"n","y")</f>
        <v>y</v>
      </c>
    </row>
    <row r="124" spans="1:7">
      <c r="A124" t="s">
        <v>138</v>
      </c>
      <c r="B124" t="s">
        <v>14</v>
      </c>
      <c r="C124" t="s">
        <v>97</v>
      </c>
      <c r="D124" t="s">
        <v>192</v>
      </c>
      <c r="E124" t="s">
        <v>37</v>
      </c>
      <c r="F124" t="s">
        <v>36</v>
      </c>
      <c r="G124" t="str">
        <f>IF(ISERROR(MATCH(A124,LUs!A:A,0)),"n","y")</f>
        <v>y</v>
      </c>
    </row>
    <row r="125" spans="1:7">
      <c r="A125" t="s">
        <v>138</v>
      </c>
      <c r="B125" t="s">
        <v>14</v>
      </c>
      <c r="C125" t="s">
        <v>97</v>
      </c>
      <c r="D125" t="s">
        <v>193</v>
      </c>
      <c r="E125" t="s">
        <v>36</v>
      </c>
      <c r="F125" t="s">
        <v>36</v>
      </c>
      <c r="G125" t="str">
        <f>IF(ISERROR(MATCH(A125,LUs!A:A,0)),"n","y")</f>
        <v>y</v>
      </c>
    </row>
    <row r="126" spans="1:7">
      <c r="A126" t="s">
        <v>138</v>
      </c>
      <c r="B126" t="s">
        <v>14</v>
      </c>
      <c r="C126" t="s">
        <v>97</v>
      </c>
      <c r="D126" t="s">
        <v>193</v>
      </c>
      <c r="E126" t="s">
        <v>37</v>
      </c>
      <c r="F126" t="s">
        <v>36</v>
      </c>
      <c r="G126" t="str">
        <f>IF(ISERROR(MATCH(A126,LUs!A:A,0)),"n","y")</f>
        <v>y</v>
      </c>
    </row>
    <row r="127" spans="1:7">
      <c r="A127" t="s">
        <v>138</v>
      </c>
      <c r="B127" t="s">
        <v>14</v>
      </c>
      <c r="C127" t="s">
        <v>97</v>
      </c>
      <c r="D127" t="s">
        <v>194</v>
      </c>
      <c r="E127" t="s">
        <v>36</v>
      </c>
      <c r="F127" t="s">
        <v>37</v>
      </c>
      <c r="G127" t="str">
        <f>IF(ISERROR(MATCH(A127,LUs!A:A,0)),"n","y")</f>
        <v>y</v>
      </c>
    </row>
    <row r="128" spans="1:7">
      <c r="A128" t="s">
        <v>138</v>
      </c>
      <c r="B128" t="s">
        <v>14</v>
      </c>
      <c r="C128" t="s">
        <v>97</v>
      </c>
      <c r="D128" t="s">
        <v>194</v>
      </c>
      <c r="E128" t="s">
        <v>37</v>
      </c>
      <c r="F128" t="s">
        <v>36</v>
      </c>
      <c r="G128" t="str">
        <f>IF(ISERROR(MATCH(A128,LUs!A:A,0)),"n","y")</f>
        <v>y</v>
      </c>
    </row>
    <row r="129" spans="1:7">
      <c r="A129" t="s">
        <v>138</v>
      </c>
      <c r="B129" t="s">
        <v>41</v>
      </c>
      <c r="C129" t="s">
        <v>97</v>
      </c>
      <c r="D129" t="s">
        <v>191</v>
      </c>
      <c r="E129" t="s">
        <v>36</v>
      </c>
      <c r="F129" t="s">
        <v>37</v>
      </c>
      <c r="G129" t="str">
        <f>IF(ISERROR(MATCH(A129,LUs!A:A,0)),"n","y")</f>
        <v>y</v>
      </c>
    </row>
    <row r="130" spans="1:7">
      <c r="A130" t="s">
        <v>138</v>
      </c>
      <c r="B130" t="s">
        <v>41</v>
      </c>
      <c r="C130" t="s">
        <v>97</v>
      </c>
      <c r="D130" t="s">
        <v>191</v>
      </c>
      <c r="E130" t="s">
        <v>37</v>
      </c>
      <c r="F130" t="s">
        <v>36</v>
      </c>
      <c r="G130" t="str">
        <f>IF(ISERROR(MATCH(A130,LUs!A:A,0)),"n","y")</f>
        <v>y</v>
      </c>
    </row>
    <row r="131" spans="1:7">
      <c r="A131" t="s">
        <v>138</v>
      </c>
      <c r="B131" t="s">
        <v>41</v>
      </c>
      <c r="C131" t="s">
        <v>97</v>
      </c>
      <c r="D131" t="s">
        <v>192</v>
      </c>
      <c r="E131" t="s">
        <v>36</v>
      </c>
      <c r="F131" t="s">
        <v>36</v>
      </c>
      <c r="G131" t="str">
        <f>IF(ISERROR(MATCH(A131,LUs!A:A,0)),"n","y")</f>
        <v>y</v>
      </c>
    </row>
    <row r="132" spans="1:7">
      <c r="A132" t="s">
        <v>138</v>
      </c>
      <c r="B132" t="s">
        <v>41</v>
      </c>
      <c r="C132" t="s">
        <v>97</v>
      </c>
      <c r="D132" t="s">
        <v>192</v>
      </c>
      <c r="E132" t="s">
        <v>37</v>
      </c>
      <c r="F132" t="s">
        <v>37</v>
      </c>
      <c r="G132" t="str">
        <f>IF(ISERROR(MATCH(A132,LUs!A:A,0)),"n","y")</f>
        <v>y</v>
      </c>
    </row>
    <row r="133" spans="1:7">
      <c r="A133" t="s">
        <v>138</v>
      </c>
      <c r="B133" t="s">
        <v>41</v>
      </c>
      <c r="C133" t="s">
        <v>97</v>
      </c>
      <c r="D133" t="s">
        <v>193</v>
      </c>
      <c r="E133" t="s">
        <v>36</v>
      </c>
      <c r="F133" t="s">
        <v>36</v>
      </c>
      <c r="G133" t="str">
        <f>IF(ISERROR(MATCH(A133,LUs!A:A,0)),"n","y")</f>
        <v>y</v>
      </c>
    </row>
    <row r="134" spans="1:7">
      <c r="A134" t="s">
        <v>138</v>
      </c>
      <c r="B134" t="s">
        <v>41</v>
      </c>
      <c r="C134" t="s">
        <v>97</v>
      </c>
      <c r="D134" t="s">
        <v>193</v>
      </c>
      <c r="E134" t="s">
        <v>37</v>
      </c>
      <c r="F134" t="s">
        <v>37</v>
      </c>
      <c r="G134" t="str">
        <f>IF(ISERROR(MATCH(A134,LUs!A:A,0)),"n","y")</f>
        <v>y</v>
      </c>
    </row>
    <row r="135" spans="1:7">
      <c r="A135" t="s">
        <v>138</v>
      </c>
      <c r="B135" t="s">
        <v>41</v>
      </c>
      <c r="C135" t="s">
        <v>97</v>
      </c>
      <c r="D135" t="s">
        <v>194</v>
      </c>
      <c r="E135" t="s">
        <v>36</v>
      </c>
      <c r="F135" t="s">
        <v>36</v>
      </c>
      <c r="G135" t="str">
        <f>IF(ISERROR(MATCH(A135,LUs!A:A,0)),"n","y")</f>
        <v>y</v>
      </c>
    </row>
    <row r="136" spans="1:7">
      <c r="A136" t="s">
        <v>138</v>
      </c>
      <c r="B136" t="s">
        <v>41</v>
      </c>
      <c r="C136" t="s">
        <v>97</v>
      </c>
      <c r="D136" t="s">
        <v>194</v>
      </c>
      <c r="E136" t="s">
        <v>37</v>
      </c>
      <c r="F136" t="s">
        <v>37</v>
      </c>
      <c r="G136" t="str">
        <f>IF(ISERROR(MATCH(A136,LUs!A:A,0)),"n","y")</f>
        <v>y</v>
      </c>
    </row>
    <row r="137" spans="1:7">
      <c r="A137" t="s">
        <v>138</v>
      </c>
      <c r="B137" t="s">
        <v>41</v>
      </c>
      <c r="C137" t="s">
        <v>97</v>
      </c>
      <c r="D137" t="s">
        <v>195</v>
      </c>
      <c r="E137" t="s">
        <v>36</v>
      </c>
      <c r="F137" t="s">
        <v>36</v>
      </c>
      <c r="G137" t="str">
        <f>IF(ISERROR(MATCH(A137,LUs!A:A,0)),"n","y")</f>
        <v>y</v>
      </c>
    </row>
    <row r="138" spans="1:7">
      <c r="A138" t="s">
        <v>138</v>
      </c>
      <c r="B138" t="s">
        <v>41</v>
      </c>
      <c r="C138" t="s">
        <v>97</v>
      </c>
      <c r="D138" t="s">
        <v>195</v>
      </c>
      <c r="E138" t="s">
        <v>37</v>
      </c>
      <c r="F138" t="s">
        <v>37</v>
      </c>
      <c r="G138" t="str">
        <f>IF(ISERROR(MATCH(A138,LUs!A:A,0)),"n","y")</f>
        <v>y</v>
      </c>
    </row>
    <row r="139" spans="1:7">
      <c r="A139" t="s">
        <v>138</v>
      </c>
      <c r="B139" t="s">
        <v>41</v>
      </c>
      <c r="C139" t="s">
        <v>97</v>
      </c>
      <c r="D139" t="s">
        <v>196</v>
      </c>
      <c r="E139" t="s">
        <v>36</v>
      </c>
      <c r="F139" t="s">
        <v>36</v>
      </c>
      <c r="G139" t="str">
        <f>IF(ISERROR(MATCH(A139,LUs!A:A,0)),"n","y")</f>
        <v>y</v>
      </c>
    </row>
    <row r="140" spans="1:7">
      <c r="A140" t="s">
        <v>138</v>
      </c>
      <c r="B140" t="s">
        <v>41</v>
      </c>
      <c r="C140" t="s">
        <v>97</v>
      </c>
      <c r="D140" t="s">
        <v>196</v>
      </c>
      <c r="E140" t="s">
        <v>37</v>
      </c>
      <c r="F140" t="s">
        <v>37</v>
      </c>
      <c r="G140" t="str">
        <f>IF(ISERROR(MATCH(A140,LUs!A:A,0)),"n","y")</f>
        <v>y</v>
      </c>
    </row>
    <row r="141" spans="1:7">
      <c r="A141" t="s">
        <v>138</v>
      </c>
      <c r="B141" t="s">
        <v>28</v>
      </c>
      <c r="C141" t="s">
        <v>97</v>
      </c>
      <c r="D141" t="s">
        <v>191</v>
      </c>
      <c r="E141" t="s">
        <v>36</v>
      </c>
      <c r="F141" t="s">
        <v>36</v>
      </c>
      <c r="G141" t="str">
        <f>IF(ISERROR(MATCH(A141,LUs!A:A,0)),"n","y")</f>
        <v>y</v>
      </c>
    </row>
    <row r="142" spans="1:7">
      <c r="A142" t="s">
        <v>138</v>
      </c>
      <c r="B142" t="s">
        <v>28</v>
      </c>
      <c r="C142" t="s">
        <v>97</v>
      </c>
      <c r="D142" t="s">
        <v>191</v>
      </c>
      <c r="E142" t="s">
        <v>37</v>
      </c>
      <c r="F142" t="s">
        <v>37</v>
      </c>
      <c r="G142" t="str">
        <f>IF(ISERROR(MATCH(A142,LUs!A:A,0)),"n","y")</f>
        <v>y</v>
      </c>
    </row>
    <row r="143" spans="1:7">
      <c r="A143" t="s">
        <v>138</v>
      </c>
      <c r="B143" t="s">
        <v>28</v>
      </c>
      <c r="C143" t="s">
        <v>97</v>
      </c>
      <c r="D143" t="s">
        <v>192</v>
      </c>
      <c r="E143" t="s">
        <v>36</v>
      </c>
      <c r="F143" t="s">
        <v>36</v>
      </c>
      <c r="G143" t="str">
        <f>IF(ISERROR(MATCH(A143,LUs!A:A,0)),"n","y")</f>
        <v>y</v>
      </c>
    </row>
    <row r="144" spans="1:7">
      <c r="A144" t="s">
        <v>138</v>
      </c>
      <c r="B144" t="s">
        <v>28</v>
      </c>
      <c r="C144" t="s">
        <v>97</v>
      </c>
      <c r="D144" t="s">
        <v>192</v>
      </c>
      <c r="E144" t="s">
        <v>37</v>
      </c>
      <c r="F144" t="s">
        <v>37</v>
      </c>
      <c r="G144" t="str">
        <f>IF(ISERROR(MATCH(A144,LUs!A:A,0)),"n","y")</f>
        <v>y</v>
      </c>
    </row>
    <row r="145" spans="1:7">
      <c r="A145" t="s">
        <v>138</v>
      </c>
      <c r="B145" t="s">
        <v>28</v>
      </c>
      <c r="C145" t="s">
        <v>98</v>
      </c>
      <c r="D145" t="s">
        <v>192</v>
      </c>
      <c r="E145" t="s">
        <v>86</v>
      </c>
      <c r="F145" t="s">
        <v>36</v>
      </c>
      <c r="G145" t="str">
        <f>IF(ISERROR(MATCH(A145,LUs!A:A,0)),"n","y")</f>
        <v>y</v>
      </c>
    </row>
    <row r="146" spans="1:7">
      <c r="A146" t="s">
        <v>138</v>
      </c>
      <c r="B146" t="s">
        <v>28</v>
      </c>
      <c r="C146" t="s">
        <v>97</v>
      </c>
      <c r="D146" t="s">
        <v>193</v>
      </c>
      <c r="E146" t="s">
        <v>36</v>
      </c>
      <c r="F146" t="s">
        <v>36</v>
      </c>
      <c r="G146" t="str">
        <f>IF(ISERROR(MATCH(A146,LUs!A:A,0)),"n","y")</f>
        <v>y</v>
      </c>
    </row>
    <row r="147" spans="1:7">
      <c r="A147" t="s">
        <v>138</v>
      </c>
      <c r="B147" t="s">
        <v>28</v>
      </c>
      <c r="C147" t="s">
        <v>97</v>
      </c>
      <c r="D147" t="s">
        <v>193</v>
      </c>
      <c r="E147" t="s">
        <v>37</v>
      </c>
      <c r="F147" t="s">
        <v>37</v>
      </c>
      <c r="G147" t="str">
        <f>IF(ISERROR(MATCH(A147,LUs!A:A,0)),"n","y")</f>
        <v>y</v>
      </c>
    </row>
    <row r="148" spans="1:7">
      <c r="A148" t="s">
        <v>138</v>
      </c>
      <c r="B148" t="s">
        <v>28</v>
      </c>
      <c r="C148" t="s">
        <v>98</v>
      </c>
      <c r="D148" t="s">
        <v>193</v>
      </c>
      <c r="E148" t="s">
        <v>86</v>
      </c>
      <c r="F148" t="s">
        <v>37</v>
      </c>
      <c r="G148" t="str">
        <f>IF(ISERROR(MATCH(A148,LUs!A:A,0)),"n","y")</f>
        <v>y</v>
      </c>
    </row>
    <row r="149" spans="1:7">
      <c r="A149" t="s">
        <v>153</v>
      </c>
      <c r="B149" t="s">
        <v>17</v>
      </c>
      <c r="C149" t="s">
        <v>97</v>
      </c>
      <c r="D149" t="s">
        <v>191</v>
      </c>
      <c r="E149" t="s">
        <v>36</v>
      </c>
      <c r="F149" t="s">
        <v>37</v>
      </c>
      <c r="G149" t="str">
        <f>IF(ISERROR(MATCH(A149,LUs!A:A,0)),"n","y")</f>
        <v>y</v>
      </c>
    </row>
    <row r="150" spans="1:7">
      <c r="A150" t="s">
        <v>153</v>
      </c>
      <c r="B150" t="s">
        <v>17</v>
      </c>
      <c r="C150" t="s">
        <v>97</v>
      </c>
      <c r="D150" t="s">
        <v>191</v>
      </c>
      <c r="E150" t="s">
        <v>37</v>
      </c>
      <c r="F150" t="s">
        <v>36</v>
      </c>
      <c r="G150" t="str">
        <f>IF(ISERROR(MATCH(A150,LUs!A:A,0)),"n","y")</f>
        <v>y</v>
      </c>
    </row>
    <row r="151" spans="1:7">
      <c r="A151" t="s">
        <v>153</v>
      </c>
      <c r="B151" t="s">
        <v>17</v>
      </c>
      <c r="C151" t="s">
        <v>98</v>
      </c>
      <c r="D151" t="s">
        <v>191</v>
      </c>
      <c r="E151" t="s">
        <v>86</v>
      </c>
      <c r="F151" t="s">
        <v>37</v>
      </c>
      <c r="G151" t="str">
        <f>IF(ISERROR(MATCH(A151,LUs!A:A,0)),"n","y")</f>
        <v>y</v>
      </c>
    </row>
    <row r="152" spans="1:7">
      <c r="A152" t="s">
        <v>153</v>
      </c>
      <c r="B152" t="s">
        <v>17</v>
      </c>
      <c r="C152" t="s">
        <v>97</v>
      </c>
      <c r="D152" t="s">
        <v>192</v>
      </c>
      <c r="E152" t="s">
        <v>36</v>
      </c>
      <c r="F152" t="s">
        <v>36</v>
      </c>
      <c r="G152" t="str">
        <f>IF(ISERROR(MATCH(A152,LUs!A:A,0)),"n","y")</f>
        <v>y</v>
      </c>
    </row>
    <row r="153" spans="1:7">
      <c r="A153" t="s">
        <v>153</v>
      </c>
      <c r="B153" t="s">
        <v>17</v>
      </c>
      <c r="C153" t="s">
        <v>97</v>
      </c>
      <c r="D153" t="s">
        <v>192</v>
      </c>
      <c r="E153" t="s">
        <v>37</v>
      </c>
      <c r="F153" t="s">
        <v>36</v>
      </c>
      <c r="G153" t="str">
        <f>IF(ISERROR(MATCH(A153,LUs!A:A,0)),"n","y")</f>
        <v>y</v>
      </c>
    </row>
    <row r="154" spans="1:7">
      <c r="A154" t="s">
        <v>153</v>
      </c>
      <c r="B154" t="s">
        <v>17</v>
      </c>
      <c r="C154" t="s">
        <v>98</v>
      </c>
      <c r="D154" t="s">
        <v>192</v>
      </c>
      <c r="E154" t="s">
        <v>86</v>
      </c>
      <c r="F154" t="s">
        <v>36</v>
      </c>
      <c r="G154" t="str">
        <f>IF(ISERROR(MATCH(A154,LUs!A:A,0)),"n","y")</f>
        <v>y</v>
      </c>
    </row>
    <row r="155" spans="1:7">
      <c r="A155" t="s">
        <v>153</v>
      </c>
      <c r="B155" t="s">
        <v>17</v>
      </c>
      <c r="C155" t="s">
        <v>97</v>
      </c>
      <c r="D155" t="s">
        <v>194</v>
      </c>
      <c r="E155" t="s">
        <v>36</v>
      </c>
      <c r="F155" t="s">
        <v>37</v>
      </c>
      <c r="G155" t="str">
        <f>IF(ISERROR(MATCH(A155,LUs!A:A,0)),"n","y")</f>
        <v>y</v>
      </c>
    </row>
    <row r="156" spans="1:7">
      <c r="A156" t="s">
        <v>153</v>
      </c>
      <c r="B156" t="s">
        <v>17</v>
      </c>
      <c r="C156" t="s">
        <v>97</v>
      </c>
      <c r="D156" t="s">
        <v>194</v>
      </c>
      <c r="E156" t="s">
        <v>37</v>
      </c>
      <c r="F156" t="s">
        <v>36</v>
      </c>
      <c r="G156" t="str">
        <f>IF(ISERROR(MATCH(A156,LUs!A:A,0)),"n","y")</f>
        <v>y</v>
      </c>
    </row>
    <row r="157" spans="1:7">
      <c r="A157" t="s">
        <v>153</v>
      </c>
      <c r="B157" t="s">
        <v>17</v>
      </c>
      <c r="C157" t="s">
        <v>98</v>
      </c>
      <c r="D157" t="s">
        <v>194</v>
      </c>
      <c r="E157" t="s">
        <v>86</v>
      </c>
      <c r="F157" t="s">
        <v>37</v>
      </c>
      <c r="G157" t="str">
        <f>IF(ISERROR(MATCH(A157,LUs!A:A,0)),"n","y")</f>
        <v>y</v>
      </c>
    </row>
    <row r="158" spans="1:7">
      <c r="A158" t="s">
        <v>153</v>
      </c>
      <c r="B158" t="s">
        <v>19</v>
      </c>
      <c r="C158" t="s">
        <v>98</v>
      </c>
      <c r="D158" t="s">
        <v>192</v>
      </c>
      <c r="E158" t="s">
        <v>86</v>
      </c>
      <c r="F158" t="s">
        <v>86</v>
      </c>
      <c r="G158" t="str">
        <f>IF(ISERROR(MATCH(A158,LUs!A:A,0)),"n","y")</f>
        <v>y</v>
      </c>
    </row>
    <row r="159" spans="1:7">
      <c r="A159" t="s">
        <v>153</v>
      </c>
      <c r="B159" t="s">
        <v>19</v>
      </c>
      <c r="C159" t="s">
        <v>98</v>
      </c>
      <c r="D159" t="s">
        <v>193</v>
      </c>
      <c r="E159" t="s">
        <v>86</v>
      </c>
      <c r="F159" t="s">
        <v>86</v>
      </c>
      <c r="G159" t="str">
        <f>IF(ISERROR(MATCH(A159,LUs!A:A,0)),"n","y")</f>
        <v>y</v>
      </c>
    </row>
    <row r="160" spans="1:7">
      <c r="A160" t="s">
        <v>153</v>
      </c>
      <c r="B160" t="s">
        <v>19</v>
      </c>
      <c r="C160" t="s">
        <v>97</v>
      </c>
      <c r="D160" t="s">
        <v>194</v>
      </c>
      <c r="E160" t="s">
        <v>36</v>
      </c>
      <c r="F160" t="s">
        <v>36</v>
      </c>
      <c r="G160" t="str">
        <f>IF(ISERROR(MATCH(A160,LUs!A:A,0)),"n","y")</f>
        <v>y</v>
      </c>
    </row>
    <row r="161" spans="1:7">
      <c r="A161" t="s">
        <v>153</v>
      </c>
      <c r="B161" t="s">
        <v>19</v>
      </c>
      <c r="C161" t="s">
        <v>97</v>
      </c>
      <c r="D161" t="s">
        <v>194</v>
      </c>
      <c r="E161" t="s">
        <v>37</v>
      </c>
      <c r="F161" t="s">
        <v>37</v>
      </c>
      <c r="G161" t="str">
        <f>IF(ISERROR(MATCH(A161,LUs!A:A,0)),"n","y")</f>
        <v>y</v>
      </c>
    </row>
    <row r="162" spans="1:7">
      <c r="A162" t="s">
        <v>153</v>
      </c>
      <c r="B162" t="s">
        <v>19</v>
      </c>
      <c r="C162" t="s">
        <v>98</v>
      </c>
      <c r="D162" t="s">
        <v>194</v>
      </c>
      <c r="E162" t="s">
        <v>86</v>
      </c>
      <c r="F162" t="s">
        <v>36</v>
      </c>
      <c r="G162" t="str">
        <f>IF(ISERROR(MATCH(A162,LUs!A:A,0)),"n","y")</f>
        <v>y</v>
      </c>
    </row>
    <row r="163" spans="1:7">
      <c r="A163" t="s">
        <v>153</v>
      </c>
      <c r="B163" t="s">
        <v>27</v>
      </c>
      <c r="C163" t="s">
        <v>97</v>
      </c>
      <c r="D163" t="s">
        <v>191</v>
      </c>
      <c r="E163" t="s">
        <v>36</v>
      </c>
      <c r="F163" t="s">
        <v>37</v>
      </c>
      <c r="G163" t="str">
        <f>IF(ISERROR(MATCH(A163,LUs!A:A,0)),"n","y")</f>
        <v>y</v>
      </c>
    </row>
    <row r="164" spans="1:7">
      <c r="A164" t="s">
        <v>153</v>
      </c>
      <c r="B164" t="s">
        <v>27</v>
      </c>
      <c r="C164" t="s">
        <v>97</v>
      </c>
      <c r="D164" t="s">
        <v>191</v>
      </c>
      <c r="E164" t="s">
        <v>37</v>
      </c>
      <c r="F164" t="s">
        <v>86</v>
      </c>
      <c r="G164" t="str">
        <f>IF(ISERROR(MATCH(A164,LUs!A:A,0)),"n","y")</f>
        <v>y</v>
      </c>
    </row>
    <row r="165" spans="1:7">
      <c r="A165" t="s">
        <v>153</v>
      </c>
      <c r="B165" t="s">
        <v>27</v>
      </c>
      <c r="C165" t="s">
        <v>97</v>
      </c>
      <c r="D165" t="s">
        <v>192</v>
      </c>
      <c r="E165" t="s">
        <v>36</v>
      </c>
      <c r="F165" t="s">
        <v>36</v>
      </c>
      <c r="G165" t="str">
        <f>IF(ISERROR(MATCH(A165,LUs!A:A,0)),"n","y")</f>
        <v>y</v>
      </c>
    </row>
    <row r="166" spans="1:7">
      <c r="A166" t="s">
        <v>153</v>
      </c>
      <c r="B166" t="s">
        <v>27</v>
      </c>
      <c r="C166" t="s">
        <v>97</v>
      </c>
      <c r="D166" t="s">
        <v>192</v>
      </c>
      <c r="E166" t="s">
        <v>37</v>
      </c>
      <c r="F166" t="s">
        <v>37</v>
      </c>
      <c r="G166" t="str">
        <f>IF(ISERROR(MATCH(A166,LUs!A:A,0)),"n","y")</f>
        <v>y</v>
      </c>
    </row>
    <row r="167" spans="1:7">
      <c r="A167" t="s">
        <v>169</v>
      </c>
      <c r="B167" t="s">
        <v>17</v>
      </c>
      <c r="C167" t="s">
        <v>97</v>
      </c>
      <c r="D167" t="s">
        <v>191</v>
      </c>
      <c r="E167" t="s">
        <v>36</v>
      </c>
      <c r="F167" t="s">
        <v>37</v>
      </c>
      <c r="G167" t="str">
        <f>IF(ISERROR(MATCH(A167,LUs!A:A,0)),"n","y")</f>
        <v>y</v>
      </c>
    </row>
    <row r="168" spans="1:7">
      <c r="A168" t="s">
        <v>169</v>
      </c>
      <c r="B168" t="s">
        <v>17</v>
      </c>
      <c r="C168" t="s">
        <v>97</v>
      </c>
      <c r="D168" t="s">
        <v>191</v>
      </c>
      <c r="E168" t="s">
        <v>37</v>
      </c>
      <c r="F168" t="s">
        <v>36</v>
      </c>
      <c r="G168" t="str">
        <f>IF(ISERROR(MATCH(A168,LUs!A:A,0)),"n","y")</f>
        <v>y</v>
      </c>
    </row>
    <row r="169" spans="1:7">
      <c r="A169" t="s">
        <v>169</v>
      </c>
      <c r="B169" t="s">
        <v>17</v>
      </c>
      <c r="C169" t="s">
        <v>97</v>
      </c>
      <c r="D169" t="s">
        <v>192</v>
      </c>
      <c r="E169" t="s">
        <v>36</v>
      </c>
      <c r="F169" t="s">
        <v>37</v>
      </c>
      <c r="G169" t="str">
        <f>IF(ISERROR(MATCH(A169,LUs!A:A,0)),"n","y")</f>
        <v>y</v>
      </c>
    </row>
    <row r="170" spans="1:7">
      <c r="A170" t="s">
        <v>169</v>
      </c>
      <c r="B170" t="s">
        <v>17</v>
      </c>
      <c r="C170" t="s">
        <v>97</v>
      </c>
      <c r="D170" t="s">
        <v>192</v>
      </c>
      <c r="E170" t="s">
        <v>37</v>
      </c>
      <c r="F170" t="s">
        <v>36</v>
      </c>
      <c r="G170" t="str">
        <f>IF(ISERROR(MATCH(A170,LUs!A:A,0)),"n","y")</f>
        <v>y</v>
      </c>
    </row>
    <row r="171" spans="1:7">
      <c r="A171" t="s">
        <v>169</v>
      </c>
      <c r="B171" t="s">
        <v>17</v>
      </c>
      <c r="C171" t="s">
        <v>98</v>
      </c>
      <c r="D171" t="s">
        <v>192</v>
      </c>
      <c r="E171" t="s">
        <v>86</v>
      </c>
      <c r="F171" t="s">
        <v>36</v>
      </c>
      <c r="G171" t="str">
        <f>IF(ISERROR(MATCH(A171,LUs!A:A,0)),"n","y")</f>
        <v>y</v>
      </c>
    </row>
    <row r="172" spans="1:7">
      <c r="A172" t="s">
        <v>169</v>
      </c>
      <c r="B172" t="s">
        <v>17</v>
      </c>
      <c r="C172" t="s">
        <v>97</v>
      </c>
      <c r="D172" t="s">
        <v>193</v>
      </c>
      <c r="E172" t="s">
        <v>36</v>
      </c>
      <c r="F172" t="s">
        <v>37</v>
      </c>
      <c r="G172" t="str">
        <f>IF(ISERROR(MATCH(A172,LUs!A:A,0)),"n","y")</f>
        <v>y</v>
      </c>
    </row>
    <row r="173" spans="1:7">
      <c r="A173" t="s">
        <v>169</v>
      </c>
      <c r="B173" t="s">
        <v>17</v>
      </c>
      <c r="C173" t="s">
        <v>97</v>
      </c>
      <c r="D173" t="s">
        <v>193</v>
      </c>
      <c r="E173" t="s">
        <v>37</v>
      </c>
      <c r="F173" t="s">
        <v>36</v>
      </c>
      <c r="G173" t="str">
        <f>IF(ISERROR(MATCH(A173,LUs!A:A,0)),"n","y")</f>
        <v>y</v>
      </c>
    </row>
    <row r="174" spans="1:7">
      <c r="A174" t="s">
        <v>169</v>
      </c>
      <c r="B174" t="s">
        <v>17</v>
      </c>
      <c r="C174" t="s">
        <v>97</v>
      </c>
      <c r="D174" t="s">
        <v>194</v>
      </c>
      <c r="E174" t="s">
        <v>36</v>
      </c>
      <c r="F174" t="s">
        <v>36</v>
      </c>
      <c r="G174" t="str">
        <f>IF(ISERROR(MATCH(A174,LUs!A:A,0)),"n","y")</f>
        <v>y</v>
      </c>
    </row>
    <row r="175" spans="1:7">
      <c r="A175" t="s">
        <v>169</v>
      </c>
      <c r="B175" t="s">
        <v>17</v>
      </c>
      <c r="C175" t="s">
        <v>97</v>
      </c>
      <c r="D175" t="s">
        <v>194</v>
      </c>
      <c r="E175" t="s">
        <v>37</v>
      </c>
      <c r="F175" t="s">
        <v>37</v>
      </c>
      <c r="G175" t="str">
        <f>IF(ISERROR(MATCH(A175,LUs!A:A,0)),"n","y")</f>
        <v>y</v>
      </c>
    </row>
    <row r="176" spans="1:7">
      <c r="A176" t="s">
        <v>169</v>
      </c>
      <c r="B176" t="s">
        <v>17</v>
      </c>
      <c r="C176" t="s">
        <v>98</v>
      </c>
      <c r="D176" t="s">
        <v>194</v>
      </c>
      <c r="E176" t="s">
        <v>86</v>
      </c>
      <c r="F176" t="s">
        <v>37</v>
      </c>
      <c r="G176" t="str">
        <f>IF(ISERROR(MATCH(A176,LUs!A:A,0)),"n","y")</f>
        <v>y</v>
      </c>
    </row>
    <row r="177" spans="1:7">
      <c r="A177" t="s">
        <v>169</v>
      </c>
      <c r="B177" t="s">
        <v>17</v>
      </c>
      <c r="C177" t="s">
        <v>97</v>
      </c>
      <c r="D177" t="s">
        <v>195</v>
      </c>
      <c r="E177" t="s">
        <v>36</v>
      </c>
      <c r="F177" t="s">
        <v>36</v>
      </c>
      <c r="G177" t="str">
        <f>IF(ISERROR(MATCH(A177,LUs!A:A,0)),"n","y")</f>
        <v>y</v>
      </c>
    </row>
    <row r="178" spans="1:7">
      <c r="A178" t="s">
        <v>169</v>
      </c>
      <c r="B178" t="s">
        <v>17</v>
      </c>
      <c r="C178" t="s">
        <v>97</v>
      </c>
      <c r="D178" t="s">
        <v>195</v>
      </c>
      <c r="E178" t="s">
        <v>37</v>
      </c>
      <c r="F178" t="s">
        <v>37</v>
      </c>
      <c r="G178" t="str">
        <f>IF(ISERROR(MATCH(A178,LUs!A:A,0)),"n","y")</f>
        <v>y</v>
      </c>
    </row>
    <row r="179" spans="1:7">
      <c r="A179" t="s">
        <v>169</v>
      </c>
      <c r="B179" t="s">
        <v>17</v>
      </c>
      <c r="C179" t="s">
        <v>98</v>
      </c>
      <c r="D179" t="s">
        <v>195</v>
      </c>
      <c r="E179" t="s">
        <v>86</v>
      </c>
      <c r="F179" t="s">
        <v>36</v>
      </c>
      <c r="G179" t="str">
        <f>IF(ISERROR(MATCH(A179,LUs!A:A,0)),"n","y")</f>
        <v>y</v>
      </c>
    </row>
    <row r="180" spans="1:7">
      <c r="A180" t="s">
        <v>169</v>
      </c>
      <c r="B180" t="s">
        <v>17</v>
      </c>
      <c r="C180" t="s">
        <v>97</v>
      </c>
      <c r="D180" t="s">
        <v>196</v>
      </c>
      <c r="E180" t="s">
        <v>36</v>
      </c>
      <c r="F180" t="s">
        <v>36</v>
      </c>
      <c r="G180" t="str">
        <f>IF(ISERROR(MATCH(A180,LUs!A:A,0)),"n","y")</f>
        <v>y</v>
      </c>
    </row>
    <row r="181" spans="1:7">
      <c r="A181" t="s">
        <v>169</v>
      </c>
      <c r="B181" t="s">
        <v>17</v>
      </c>
      <c r="C181" t="s">
        <v>97</v>
      </c>
      <c r="D181" t="s">
        <v>196</v>
      </c>
      <c r="E181" t="s">
        <v>37</v>
      </c>
      <c r="F181" t="s">
        <v>37</v>
      </c>
      <c r="G181" t="str">
        <f>IF(ISERROR(MATCH(A181,LUs!A:A,0)),"n","y")</f>
        <v>y</v>
      </c>
    </row>
    <row r="182" spans="1:7">
      <c r="A182" t="s">
        <v>169</v>
      </c>
      <c r="B182" t="s">
        <v>17</v>
      </c>
      <c r="C182" t="s">
        <v>98</v>
      </c>
      <c r="D182" t="s">
        <v>196</v>
      </c>
      <c r="E182" t="s">
        <v>86</v>
      </c>
      <c r="F182" t="s">
        <v>37</v>
      </c>
      <c r="G182" t="str">
        <f>IF(ISERROR(MATCH(A182,LUs!A:A,0)),"n","y")</f>
        <v>y</v>
      </c>
    </row>
    <row r="183" spans="1:7">
      <c r="A183" t="s">
        <v>169</v>
      </c>
      <c r="B183" t="s">
        <v>19</v>
      </c>
      <c r="C183" t="s">
        <v>97</v>
      </c>
      <c r="D183" t="s">
        <v>192</v>
      </c>
      <c r="E183" t="s">
        <v>36</v>
      </c>
      <c r="F183" t="s">
        <v>86</v>
      </c>
      <c r="G183" t="str">
        <f>IF(ISERROR(MATCH(A183,LUs!A:A,0)),"n","y")</f>
        <v>y</v>
      </c>
    </row>
    <row r="184" spans="1:7">
      <c r="A184" t="s">
        <v>169</v>
      </c>
      <c r="B184" t="s">
        <v>19</v>
      </c>
      <c r="C184" t="s">
        <v>97</v>
      </c>
      <c r="D184" t="s">
        <v>192</v>
      </c>
      <c r="E184" t="s">
        <v>37</v>
      </c>
      <c r="F184" t="s">
        <v>86</v>
      </c>
      <c r="G184" t="str">
        <f>IF(ISERROR(MATCH(A184,LUs!A:A,0)),"n","y")</f>
        <v>y</v>
      </c>
    </row>
    <row r="185" spans="1:7">
      <c r="A185" t="s">
        <v>169</v>
      </c>
      <c r="B185" t="s">
        <v>19</v>
      </c>
      <c r="C185" t="s">
        <v>98</v>
      </c>
      <c r="D185" t="s">
        <v>192</v>
      </c>
      <c r="E185" t="s">
        <v>86</v>
      </c>
      <c r="F185" t="s">
        <v>86</v>
      </c>
      <c r="G185" t="str">
        <f>IF(ISERROR(MATCH(A185,LUs!A:A,0)),"n","y")</f>
        <v>y</v>
      </c>
    </row>
    <row r="186" spans="1:7">
      <c r="A186" t="s">
        <v>169</v>
      </c>
      <c r="B186" t="s">
        <v>19</v>
      </c>
      <c r="C186" t="s">
        <v>97</v>
      </c>
      <c r="D186" t="s">
        <v>194</v>
      </c>
      <c r="E186" t="s">
        <v>36</v>
      </c>
      <c r="F186" t="s">
        <v>86</v>
      </c>
      <c r="G186" t="str">
        <f>IF(ISERROR(MATCH(A186,LUs!A:A,0)),"n","y")</f>
        <v>y</v>
      </c>
    </row>
    <row r="187" spans="1:7">
      <c r="A187" t="s">
        <v>169</v>
      </c>
      <c r="B187" t="s">
        <v>19</v>
      </c>
      <c r="C187" t="s">
        <v>97</v>
      </c>
      <c r="D187" t="s">
        <v>194</v>
      </c>
      <c r="E187" t="s">
        <v>37</v>
      </c>
      <c r="F187" t="s">
        <v>86</v>
      </c>
      <c r="G187" t="str">
        <f>IF(ISERROR(MATCH(A187,LUs!A:A,0)),"n","y")</f>
        <v>y</v>
      </c>
    </row>
    <row r="188" spans="1:7">
      <c r="A188" t="s">
        <v>169</v>
      </c>
      <c r="B188" t="s">
        <v>27</v>
      </c>
      <c r="C188" t="s">
        <v>97</v>
      </c>
      <c r="D188" t="s">
        <v>191</v>
      </c>
      <c r="E188" t="s">
        <v>36</v>
      </c>
      <c r="F188" t="s">
        <v>36</v>
      </c>
      <c r="G188" t="str">
        <f>IF(ISERROR(MATCH(A188,LUs!A:A,0)),"n","y")</f>
        <v>y</v>
      </c>
    </row>
    <row r="189" spans="1:7">
      <c r="A189" t="s">
        <v>169</v>
      </c>
      <c r="B189" t="s">
        <v>27</v>
      </c>
      <c r="C189" t="s">
        <v>97</v>
      </c>
      <c r="D189" t="s">
        <v>191</v>
      </c>
      <c r="E189" t="s">
        <v>37</v>
      </c>
      <c r="F189" t="s">
        <v>37</v>
      </c>
      <c r="G189" t="str">
        <f>IF(ISERROR(MATCH(A189,LUs!A:A,0)),"n","y")</f>
        <v>y</v>
      </c>
    </row>
    <row r="190" spans="1:7">
      <c r="A190" t="s">
        <v>169</v>
      </c>
      <c r="B190" t="s">
        <v>27</v>
      </c>
      <c r="C190" t="s">
        <v>97</v>
      </c>
      <c r="D190" t="s">
        <v>192</v>
      </c>
      <c r="E190" t="s">
        <v>36</v>
      </c>
      <c r="F190" t="s">
        <v>86</v>
      </c>
      <c r="G190" t="str">
        <f>IF(ISERROR(MATCH(A190,LUs!A:A,0)),"n","y")</f>
        <v>y</v>
      </c>
    </row>
    <row r="191" spans="1:7">
      <c r="A191" t="s">
        <v>169</v>
      </c>
      <c r="B191" t="s">
        <v>27</v>
      </c>
      <c r="C191" t="s">
        <v>97</v>
      </c>
      <c r="D191" t="s">
        <v>192</v>
      </c>
      <c r="E191" t="s">
        <v>37</v>
      </c>
      <c r="F191" t="s">
        <v>36</v>
      </c>
      <c r="G191" t="str">
        <f>IF(ISERROR(MATCH(A191,LUs!A:A,0)),"n","y")</f>
        <v>y</v>
      </c>
    </row>
    <row r="192" spans="1:7">
      <c r="A192" t="s">
        <v>169</v>
      </c>
      <c r="B192" t="s">
        <v>27</v>
      </c>
      <c r="C192" t="s">
        <v>97</v>
      </c>
      <c r="D192" t="s">
        <v>193</v>
      </c>
      <c r="E192" t="s">
        <v>36</v>
      </c>
      <c r="F192" t="s">
        <v>37</v>
      </c>
      <c r="G192" t="str">
        <f>IF(ISERROR(MATCH(A192,LUs!A:A,0)),"n","y")</f>
        <v>y</v>
      </c>
    </row>
    <row r="193" spans="1:7">
      <c r="A193" t="s">
        <v>169</v>
      </c>
      <c r="B193" t="s">
        <v>27</v>
      </c>
      <c r="C193" t="s">
        <v>97</v>
      </c>
      <c r="D193" t="s">
        <v>193</v>
      </c>
      <c r="E193" t="s">
        <v>37</v>
      </c>
      <c r="F193" t="s">
        <v>86</v>
      </c>
      <c r="G193" t="str">
        <f>IF(ISERROR(MATCH(A193,LUs!A:A,0)),"n","y")</f>
        <v>y</v>
      </c>
    </row>
    <row r="194" spans="1:7">
      <c r="A194" t="s">
        <v>169</v>
      </c>
      <c r="B194" t="s">
        <v>27</v>
      </c>
      <c r="C194" t="s">
        <v>97</v>
      </c>
      <c r="D194" t="s">
        <v>194</v>
      </c>
      <c r="E194" t="s">
        <v>36</v>
      </c>
      <c r="F194" t="s">
        <v>36</v>
      </c>
      <c r="G194" t="str">
        <f>IF(ISERROR(MATCH(A194,LUs!A:A,0)),"n","y")</f>
        <v>y</v>
      </c>
    </row>
    <row r="195" spans="1:7">
      <c r="A195" t="s">
        <v>169</v>
      </c>
      <c r="B195" t="s">
        <v>27</v>
      </c>
      <c r="C195" t="s">
        <v>97</v>
      </c>
      <c r="D195" t="s">
        <v>194</v>
      </c>
      <c r="E195" t="s">
        <v>37</v>
      </c>
      <c r="F195" t="s">
        <v>37</v>
      </c>
      <c r="G195" t="str">
        <f>IF(ISERROR(MATCH(A195,LUs!A:A,0)),"n","y")</f>
        <v>y</v>
      </c>
    </row>
    <row r="196" spans="1:7">
      <c r="A196" t="s">
        <v>169</v>
      </c>
      <c r="B196" t="s">
        <v>27</v>
      </c>
      <c r="C196" t="s">
        <v>97</v>
      </c>
      <c r="D196" t="s">
        <v>195</v>
      </c>
      <c r="E196" t="s">
        <v>36</v>
      </c>
      <c r="F196" t="s">
        <v>36</v>
      </c>
      <c r="G196" t="str">
        <f>IF(ISERROR(MATCH(A196,LUs!A:A,0)),"n","y")</f>
        <v>y</v>
      </c>
    </row>
    <row r="197" spans="1:7">
      <c r="A197" t="s">
        <v>169</v>
      </c>
      <c r="B197" t="s">
        <v>27</v>
      </c>
      <c r="C197" t="s">
        <v>97</v>
      </c>
      <c r="D197" t="s">
        <v>195</v>
      </c>
      <c r="E197" t="s">
        <v>37</v>
      </c>
      <c r="F197" t="s">
        <v>37</v>
      </c>
      <c r="G197" t="str">
        <f>IF(ISERROR(MATCH(A197,LUs!A:A,0)),"n","y")</f>
        <v>y</v>
      </c>
    </row>
    <row r="198" spans="1:7">
      <c r="A198" t="s">
        <v>169</v>
      </c>
      <c r="B198" t="s">
        <v>27</v>
      </c>
      <c r="C198" t="s">
        <v>97</v>
      </c>
      <c r="D198" t="s">
        <v>196</v>
      </c>
      <c r="E198" t="s">
        <v>36</v>
      </c>
      <c r="F198" t="s">
        <v>36</v>
      </c>
      <c r="G198" t="str">
        <f>IF(ISERROR(MATCH(A198,LUs!A:A,0)),"n","y")</f>
        <v>y</v>
      </c>
    </row>
    <row r="199" spans="1:7">
      <c r="A199" t="s">
        <v>169</v>
      </c>
      <c r="B199" t="s">
        <v>27</v>
      </c>
      <c r="C199" t="s">
        <v>97</v>
      </c>
      <c r="D199" t="s">
        <v>196</v>
      </c>
      <c r="E199" t="s">
        <v>37</v>
      </c>
      <c r="F199" t="s">
        <v>37</v>
      </c>
      <c r="G199" t="str">
        <f>IF(ISERROR(MATCH(A199,LUs!A:A,0)),"n","y")</f>
        <v>y</v>
      </c>
    </row>
    <row r="200" spans="1:7">
      <c r="A200" t="s">
        <v>169</v>
      </c>
      <c r="B200" t="s">
        <v>90</v>
      </c>
      <c r="C200" t="s">
        <v>97</v>
      </c>
      <c r="D200" t="s">
        <v>193</v>
      </c>
      <c r="E200" t="s">
        <v>396</v>
      </c>
      <c r="F200" t="s">
        <v>36</v>
      </c>
      <c r="G200" t="str">
        <f>IF(ISERROR(MATCH(A200,LUs!A:A,0)),"n","y")</f>
        <v>y</v>
      </c>
    </row>
    <row r="201" spans="1:7">
      <c r="A201" t="s">
        <v>169</v>
      </c>
      <c r="B201" t="s">
        <v>90</v>
      </c>
      <c r="C201" t="s">
        <v>97</v>
      </c>
      <c r="D201" t="s">
        <v>196</v>
      </c>
      <c r="E201" t="s">
        <v>396</v>
      </c>
      <c r="F201" t="s">
        <v>37</v>
      </c>
      <c r="G201" t="str">
        <f>IF(ISERROR(MATCH(A201,LUs!A:A,0)),"n","y")</f>
        <v>y</v>
      </c>
    </row>
    <row r="202" spans="1:7">
      <c r="A202" t="s">
        <v>96</v>
      </c>
      <c r="B202" t="s">
        <v>17</v>
      </c>
      <c r="C202" t="s">
        <v>97</v>
      </c>
      <c r="D202" t="s">
        <v>191</v>
      </c>
      <c r="E202" t="s">
        <v>36</v>
      </c>
      <c r="F202" t="s">
        <v>36</v>
      </c>
      <c r="G202" t="str">
        <f>IF(ISERROR(MATCH(A202,LUs!A:A,0)),"n","y")</f>
        <v>n</v>
      </c>
    </row>
    <row r="203" spans="1:7">
      <c r="A203" t="s">
        <v>96</v>
      </c>
      <c r="B203" t="s">
        <v>17</v>
      </c>
      <c r="C203" t="s">
        <v>97</v>
      </c>
      <c r="D203" t="s">
        <v>191</v>
      </c>
      <c r="E203" t="s">
        <v>37</v>
      </c>
      <c r="F203" t="s">
        <v>37</v>
      </c>
      <c r="G203" t="str">
        <f>IF(ISERROR(MATCH(A203,LUs!A:A,0)),"n","y")</f>
        <v>n</v>
      </c>
    </row>
    <row r="204" spans="1:7">
      <c r="A204" t="s">
        <v>96</v>
      </c>
      <c r="B204" t="s">
        <v>17</v>
      </c>
      <c r="C204" t="s">
        <v>98</v>
      </c>
      <c r="D204" t="s">
        <v>191</v>
      </c>
      <c r="E204" t="s">
        <v>86</v>
      </c>
      <c r="F204" t="s">
        <v>36</v>
      </c>
      <c r="G204" t="str">
        <f>IF(ISERROR(MATCH(A204,LUs!A:A,0)),"n","y")</f>
        <v>n</v>
      </c>
    </row>
    <row r="205" spans="1:7">
      <c r="A205" t="s">
        <v>96</v>
      </c>
      <c r="B205" t="s">
        <v>17</v>
      </c>
      <c r="C205" t="s">
        <v>97</v>
      </c>
      <c r="D205" t="s">
        <v>192</v>
      </c>
      <c r="E205" t="s">
        <v>36</v>
      </c>
      <c r="F205" t="s">
        <v>36</v>
      </c>
      <c r="G205" t="str">
        <f>IF(ISERROR(MATCH(A205,LUs!A:A,0)),"n","y")</f>
        <v>n</v>
      </c>
    </row>
    <row r="206" spans="1:7">
      <c r="A206" t="s">
        <v>96</v>
      </c>
      <c r="B206" t="s">
        <v>17</v>
      </c>
      <c r="C206" t="s">
        <v>97</v>
      </c>
      <c r="D206" t="s">
        <v>192</v>
      </c>
      <c r="E206" t="s">
        <v>37</v>
      </c>
      <c r="F206" t="s">
        <v>37</v>
      </c>
      <c r="G206" t="str">
        <f>IF(ISERROR(MATCH(A206,LUs!A:A,0)),"n","y")</f>
        <v>n</v>
      </c>
    </row>
    <row r="207" spans="1:7">
      <c r="A207" t="s">
        <v>96</v>
      </c>
      <c r="B207" t="s">
        <v>17</v>
      </c>
      <c r="C207" t="s">
        <v>98</v>
      </c>
      <c r="D207" t="s">
        <v>192</v>
      </c>
      <c r="E207" t="s">
        <v>86</v>
      </c>
      <c r="F207" t="s">
        <v>37</v>
      </c>
      <c r="G207" t="str">
        <f>IF(ISERROR(MATCH(A207,LUs!A:A,0)),"n","y")</f>
        <v>n</v>
      </c>
    </row>
    <row r="208" spans="1:7">
      <c r="A208" t="s">
        <v>96</v>
      </c>
      <c r="B208" t="s">
        <v>17</v>
      </c>
      <c r="C208" t="s">
        <v>97</v>
      </c>
      <c r="D208" t="s">
        <v>193</v>
      </c>
      <c r="E208" t="s">
        <v>36</v>
      </c>
      <c r="F208" t="s">
        <v>36</v>
      </c>
      <c r="G208" t="str">
        <f>IF(ISERROR(MATCH(A208,LUs!A:A,0)),"n","y")</f>
        <v>n</v>
      </c>
    </row>
    <row r="209" spans="1:7">
      <c r="A209" t="s">
        <v>96</v>
      </c>
      <c r="B209" t="s">
        <v>17</v>
      </c>
      <c r="C209" t="s">
        <v>97</v>
      </c>
      <c r="D209" t="s">
        <v>193</v>
      </c>
      <c r="E209" t="s">
        <v>37</v>
      </c>
      <c r="F209" t="s">
        <v>37</v>
      </c>
      <c r="G209" t="str">
        <f>IF(ISERROR(MATCH(A209,LUs!A:A,0)),"n","y")</f>
        <v>n</v>
      </c>
    </row>
    <row r="210" spans="1:7">
      <c r="A210" t="s">
        <v>96</v>
      </c>
      <c r="B210" t="s">
        <v>17</v>
      </c>
      <c r="C210" t="s">
        <v>98</v>
      </c>
      <c r="D210" t="s">
        <v>193</v>
      </c>
      <c r="E210" t="s">
        <v>86</v>
      </c>
      <c r="F210" t="s">
        <v>36</v>
      </c>
      <c r="G210" t="str">
        <f>IF(ISERROR(MATCH(A210,LUs!A:A,0)),"n","y")</f>
        <v>n</v>
      </c>
    </row>
    <row r="211" spans="1:7">
      <c r="A211" t="s">
        <v>96</v>
      </c>
      <c r="B211" t="s">
        <v>19</v>
      </c>
      <c r="C211" t="s">
        <v>97</v>
      </c>
      <c r="D211" t="s">
        <v>192</v>
      </c>
      <c r="E211" t="s">
        <v>36</v>
      </c>
      <c r="F211" t="s">
        <v>37</v>
      </c>
      <c r="G211" t="str">
        <f>IF(ISERROR(MATCH(A211,LUs!A:A,0)),"n","y")</f>
        <v>n</v>
      </c>
    </row>
    <row r="212" spans="1:7">
      <c r="A212" t="s">
        <v>96</v>
      </c>
      <c r="B212" t="s">
        <v>19</v>
      </c>
      <c r="C212" t="s">
        <v>97</v>
      </c>
      <c r="D212" t="s">
        <v>192</v>
      </c>
      <c r="E212" t="s">
        <v>37</v>
      </c>
      <c r="F212" t="s">
        <v>86</v>
      </c>
      <c r="G212" t="str">
        <f>IF(ISERROR(MATCH(A212,LUs!A:A,0)),"n","y")</f>
        <v>n</v>
      </c>
    </row>
    <row r="213" spans="1:7">
      <c r="A213" t="s">
        <v>96</v>
      </c>
      <c r="B213" t="s">
        <v>19</v>
      </c>
      <c r="C213" t="s">
        <v>98</v>
      </c>
      <c r="D213" t="s">
        <v>192</v>
      </c>
      <c r="E213" t="s">
        <v>86</v>
      </c>
      <c r="F213" t="s">
        <v>86</v>
      </c>
      <c r="G213" t="str">
        <f>IF(ISERROR(MATCH(A213,LUs!A:A,0)),"n","y")</f>
        <v>n</v>
      </c>
    </row>
    <row r="214" spans="1:7">
      <c r="A214" t="s">
        <v>96</v>
      </c>
      <c r="B214" t="s">
        <v>27</v>
      </c>
      <c r="C214" t="s">
        <v>97</v>
      </c>
      <c r="D214" t="s">
        <v>191</v>
      </c>
      <c r="E214" t="s">
        <v>36</v>
      </c>
      <c r="F214" t="s">
        <v>86</v>
      </c>
      <c r="G214" t="str">
        <f>IF(ISERROR(MATCH(A214,LUs!A:A,0)),"n","y")</f>
        <v>n</v>
      </c>
    </row>
    <row r="215" spans="1:7">
      <c r="A215" t="s">
        <v>96</v>
      </c>
      <c r="B215" t="s">
        <v>27</v>
      </c>
      <c r="C215" t="s">
        <v>97</v>
      </c>
      <c r="D215" t="s">
        <v>191</v>
      </c>
      <c r="E215" t="s">
        <v>37</v>
      </c>
      <c r="F215" t="s">
        <v>36</v>
      </c>
      <c r="G215" t="str">
        <f>IF(ISERROR(MATCH(A215,LUs!A:A,0)),"n","y")</f>
        <v>n</v>
      </c>
    </row>
    <row r="216" spans="1:7">
      <c r="A216" t="s">
        <v>96</v>
      </c>
      <c r="B216" t="s">
        <v>27</v>
      </c>
      <c r="C216" t="s">
        <v>97</v>
      </c>
      <c r="D216" t="s">
        <v>193</v>
      </c>
      <c r="E216" t="s">
        <v>36</v>
      </c>
      <c r="F216" t="s">
        <v>37</v>
      </c>
      <c r="G216" t="str">
        <f>IF(ISERROR(MATCH(A216,LUs!A:A,0)),"n","y")</f>
        <v>n</v>
      </c>
    </row>
    <row r="217" spans="1:7">
      <c r="A217" t="s">
        <v>96</v>
      </c>
      <c r="B217" t="s">
        <v>27</v>
      </c>
      <c r="C217" t="s">
        <v>97</v>
      </c>
      <c r="D217" t="s">
        <v>193</v>
      </c>
      <c r="E217" t="s">
        <v>37</v>
      </c>
      <c r="F217" t="s">
        <v>36</v>
      </c>
      <c r="G217" t="str">
        <f>IF(ISERROR(MATCH(A217,LUs!A:A,0)),"n","y")</f>
        <v>n</v>
      </c>
    </row>
    <row r="218" spans="1:7">
      <c r="A218" t="s">
        <v>96</v>
      </c>
      <c r="B218" t="s">
        <v>27</v>
      </c>
      <c r="C218" t="s">
        <v>97</v>
      </c>
      <c r="D218" t="s">
        <v>194</v>
      </c>
      <c r="E218" t="s">
        <v>36</v>
      </c>
      <c r="F218" t="s">
        <v>37</v>
      </c>
      <c r="G218" t="str">
        <f>IF(ISERROR(MATCH(A218,LUs!A:A,0)),"n","y")</f>
        <v>n</v>
      </c>
    </row>
    <row r="219" spans="1:7">
      <c r="A219" t="s">
        <v>96</v>
      </c>
      <c r="B219" t="s">
        <v>27</v>
      </c>
      <c r="C219" t="s">
        <v>97</v>
      </c>
      <c r="D219" t="s">
        <v>194</v>
      </c>
      <c r="E219" t="s">
        <v>37</v>
      </c>
      <c r="F219" t="s">
        <v>36</v>
      </c>
      <c r="G219" t="str">
        <f>IF(ISERROR(MATCH(A219,LUs!A:A,0)),"n","y")</f>
        <v>n</v>
      </c>
    </row>
    <row r="220" spans="1:7">
      <c r="A220" t="s">
        <v>99</v>
      </c>
      <c r="B220" t="s">
        <v>16</v>
      </c>
      <c r="C220" t="s">
        <v>97</v>
      </c>
      <c r="D220" t="s">
        <v>192</v>
      </c>
      <c r="E220" t="s">
        <v>36</v>
      </c>
      <c r="F220" t="s">
        <v>37</v>
      </c>
      <c r="G220" t="str">
        <f>IF(ISERROR(MATCH(A220,LUs!A:A,0)),"n","y")</f>
        <v>n</v>
      </c>
    </row>
    <row r="221" spans="1:7">
      <c r="A221" t="s">
        <v>99</v>
      </c>
      <c r="B221" t="s">
        <v>16</v>
      </c>
      <c r="C221" t="s">
        <v>97</v>
      </c>
      <c r="D221" t="s">
        <v>192</v>
      </c>
      <c r="E221" t="s">
        <v>37</v>
      </c>
      <c r="F221" t="s">
        <v>36</v>
      </c>
      <c r="G221" t="str">
        <f>IF(ISERROR(MATCH(A221,LUs!A:A,0)),"n","y")</f>
        <v>n</v>
      </c>
    </row>
    <row r="222" spans="1:7">
      <c r="A222" t="s">
        <v>99</v>
      </c>
      <c r="B222" t="s">
        <v>16</v>
      </c>
      <c r="C222" t="s">
        <v>98</v>
      </c>
      <c r="D222" t="s">
        <v>192</v>
      </c>
      <c r="E222" t="s">
        <v>86</v>
      </c>
      <c r="F222" t="s">
        <v>37</v>
      </c>
      <c r="G222" t="str">
        <f>IF(ISERROR(MATCH(A222,LUs!A:A,0)),"n","y")</f>
        <v>n</v>
      </c>
    </row>
    <row r="223" spans="1:7">
      <c r="A223" t="s">
        <v>99</v>
      </c>
      <c r="B223" t="s">
        <v>16</v>
      </c>
      <c r="C223" t="s">
        <v>97</v>
      </c>
      <c r="D223" t="s">
        <v>193</v>
      </c>
      <c r="E223" t="s">
        <v>36</v>
      </c>
      <c r="F223" t="s">
        <v>37</v>
      </c>
      <c r="G223" t="str">
        <f>IF(ISERROR(MATCH(A223,LUs!A:A,0)),"n","y")</f>
        <v>n</v>
      </c>
    </row>
    <row r="224" spans="1:7">
      <c r="A224" t="s">
        <v>99</v>
      </c>
      <c r="B224" t="s">
        <v>16</v>
      </c>
      <c r="C224" t="s">
        <v>97</v>
      </c>
      <c r="D224" t="s">
        <v>193</v>
      </c>
      <c r="E224" t="s">
        <v>37</v>
      </c>
      <c r="F224" t="s">
        <v>36</v>
      </c>
      <c r="G224" t="str">
        <f>IF(ISERROR(MATCH(A224,LUs!A:A,0)),"n","y")</f>
        <v>n</v>
      </c>
    </row>
    <row r="225" spans="1:7">
      <c r="A225" t="s">
        <v>99</v>
      </c>
      <c r="B225" t="s">
        <v>16</v>
      </c>
      <c r="C225" t="s">
        <v>98</v>
      </c>
      <c r="D225" t="s">
        <v>193</v>
      </c>
      <c r="E225" t="s">
        <v>86</v>
      </c>
      <c r="F225" t="s">
        <v>36</v>
      </c>
      <c r="G225" t="str">
        <f>IF(ISERROR(MATCH(A225,LUs!A:A,0)),"n","y")</f>
        <v>n</v>
      </c>
    </row>
    <row r="226" spans="1:7">
      <c r="A226" t="s">
        <v>100</v>
      </c>
      <c r="B226" t="s">
        <v>12</v>
      </c>
      <c r="C226" t="s">
        <v>97</v>
      </c>
      <c r="D226" t="s">
        <v>192</v>
      </c>
      <c r="E226" t="s">
        <v>36</v>
      </c>
      <c r="F226" t="s">
        <v>37</v>
      </c>
      <c r="G226" t="str">
        <f>IF(ISERROR(MATCH(A226,LUs!A:A,0)),"n","y")</f>
        <v>n</v>
      </c>
    </row>
    <row r="227" spans="1:7">
      <c r="A227" t="s">
        <v>100</v>
      </c>
      <c r="B227" t="s">
        <v>12</v>
      </c>
      <c r="C227" t="s">
        <v>97</v>
      </c>
      <c r="D227" t="s">
        <v>192</v>
      </c>
      <c r="E227" t="s">
        <v>37</v>
      </c>
      <c r="F227" t="s">
        <v>36</v>
      </c>
      <c r="G227" t="str">
        <f>IF(ISERROR(MATCH(A227,LUs!A:A,0)),"n","y")</f>
        <v>n</v>
      </c>
    </row>
    <row r="228" spans="1:7">
      <c r="A228" t="s">
        <v>100</v>
      </c>
      <c r="B228" t="s">
        <v>23</v>
      </c>
      <c r="C228" t="s">
        <v>97</v>
      </c>
      <c r="D228" t="s">
        <v>191</v>
      </c>
      <c r="E228" t="s">
        <v>36</v>
      </c>
      <c r="F228" t="s">
        <v>37</v>
      </c>
      <c r="G228" t="str">
        <f>IF(ISERROR(MATCH(A228,LUs!A:A,0)),"n","y")</f>
        <v>n</v>
      </c>
    </row>
    <row r="229" spans="1:7">
      <c r="A229" t="s">
        <v>100</v>
      </c>
      <c r="B229" t="s">
        <v>23</v>
      </c>
      <c r="C229" t="s">
        <v>97</v>
      </c>
      <c r="D229" t="s">
        <v>191</v>
      </c>
      <c r="E229" t="s">
        <v>37</v>
      </c>
      <c r="F229" t="s">
        <v>36</v>
      </c>
      <c r="G229" t="str">
        <f>IF(ISERROR(MATCH(A229,LUs!A:A,0)),"n","y")</f>
        <v>n</v>
      </c>
    </row>
    <row r="230" spans="1:7">
      <c r="A230" t="s">
        <v>100</v>
      </c>
      <c r="B230" t="s">
        <v>23</v>
      </c>
      <c r="C230" t="s">
        <v>97</v>
      </c>
      <c r="D230" t="s">
        <v>192</v>
      </c>
      <c r="E230" t="s">
        <v>36</v>
      </c>
      <c r="F230" t="s">
        <v>37</v>
      </c>
      <c r="G230" t="str">
        <f>IF(ISERROR(MATCH(A230,LUs!A:A,0)),"n","y")</f>
        <v>n</v>
      </c>
    </row>
    <row r="231" spans="1:7">
      <c r="A231" t="s">
        <v>100</v>
      </c>
      <c r="B231" t="s">
        <v>23</v>
      </c>
      <c r="C231" t="s">
        <v>97</v>
      </c>
      <c r="D231" t="s">
        <v>192</v>
      </c>
      <c r="E231" t="s">
        <v>37</v>
      </c>
      <c r="F231" t="s">
        <v>36</v>
      </c>
      <c r="G231" t="str">
        <f>IF(ISERROR(MATCH(A231,LUs!A:A,0)),"n","y")</f>
        <v>n</v>
      </c>
    </row>
    <row r="232" spans="1:7">
      <c r="A232" t="s">
        <v>100</v>
      </c>
      <c r="B232" t="s">
        <v>27</v>
      </c>
      <c r="C232" t="s">
        <v>97</v>
      </c>
      <c r="D232" t="s">
        <v>191</v>
      </c>
      <c r="E232" t="s">
        <v>36</v>
      </c>
      <c r="F232" t="s">
        <v>36</v>
      </c>
      <c r="G232" t="str">
        <f>IF(ISERROR(MATCH(A232,LUs!A:A,0)),"n","y")</f>
        <v>n</v>
      </c>
    </row>
    <row r="233" spans="1:7">
      <c r="A233" t="s">
        <v>100</v>
      </c>
      <c r="B233" t="s">
        <v>27</v>
      </c>
      <c r="C233" t="s">
        <v>97</v>
      </c>
      <c r="D233" t="s">
        <v>191</v>
      </c>
      <c r="E233" t="s">
        <v>37</v>
      </c>
      <c r="F233" t="s">
        <v>36</v>
      </c>
      <c r="G233" t="str">
        <f>IF(ISERROR(MATCH(A233,LUs!A:A,0)),"n","y")</f>
        <v>n</v>
      </c>
    </row>
    <row r="234" spans="1:7">
      <c r="A234" t="s">
        <v>100</v>
      </c>
      <c r="B234" t="s">
        <v>27</v>
      </c>
      <c r="C234" t="s">
        <v>97</v>
      </c>
      <c r="D234" t="s">
        <v>192</v>
      </c>
      <c r="E234" t="s">
        <v>36</v>
      </c>
      <c r="F234" t="s">
        <v>36</v>
      </c>
      <c r="G234" t="str">
        <f>IF(ISERROR(MATCH(A234,LUs!A:A,0)),"n","y")</f>
        <v>n</v>
      </c>
    </row>
    <row r="235" spans="1:7">
      <c r="A235" t="s">
        <v>100</v>
      </c>
      <c r="B235" t="s">
        <v>27</v>
      </c>
      <c r="C235" t="s">
        <v>97</v>
      </c>
      <c r="D235" t="s">
        <v>192</v>
      </c>
      <c r="E235" t="s">
        <v>37</v>
      </c>
      <c r="F235" t="s">
        <v>37</v>
      </c>
      <c r="G235" t="str">
        <f>IF(ISERROR(MATCH(A235,LUs!A:A,0)),"n","y")</f>
        <v>n</v>
      </c>
    </row>
    <row r="236" spans="1:7">
      <c r="A236" t="s">
        <v>100</v>
      </c>
      <c r="B236" t="s">
        <v>90</v>
      </c>
      <c r="C236" t="s">
        <v>97</v>
      </c>
      <c r="D236" t="s">
        <v>191</v>
      </c>
      <c r="E236" t="s">
        <v>396</v>
      </c>
      <c r="F236" t="s">
        <v>36</v>
      </c>
      <c r="G236" t="str">
        <f>IF(ISERROR(MATCH(A236,LUs!A:A,0)),"n","y")</f>
        <v>n</v>
      </c>
    </row>
    <row r="237" spans="1:7">
      <c r="A237" t="s">
        <v>100</v>
      </c>
      <c r="B237" t="s">
        <v>90</v>
      </c>
      <c r="C237" t="s">
        <v>97</v>
      </c>
      <c r="D237" t="s">
        <v>192</v>
      </c>
      <c r="E237" t="s">
        <v>396</v>
      </c>
      <c r="F237" t="s">
        <v>37</v>
      </c>
      <c r="G237" t="str">
        <f>IF(ISERROR(MATCH(A237,LUs!A:A,0)),"n","y")</f>
        <v>n</v>
      </c>
    </row>
    <row r="238" spans="1:7">
      <c r="A238" t="s">
        <v>101</v>
      </c>
      <c r="B238" t="s">
        <v>17</v>
      </c>
      <c r="C238" t="s">
        <v>97</v>
      </c>
      <c r="D238" t="s">
        <v>191</v>
      </c>
      <c r="E238" t="s">
        <v>36</v>
      </c>
      <c r="F238" t="s">
        <v>36</v>
      </c>
      <c r="G238" t="str">
        <f>IF(ISERROR(MATCH(A238,LUs!A:A,0)),"n","y")</f>
        <v>n</v>
      </c>
    </row>
    <row r="239" spans="1:7">
      <c r="A239" t="s">
        <v>101</v>
      </c>
      <c r="B239" t="s">
        <v>17</v>
      </c>
      <c r="C239" t="s">
        <v>97</v>
      </c>
      <c r="D239" t="s">
        <v>191</v>
      </c>
      <c r="E239" t="s">
        <v>37</v>
      </c>
      <c r="F239" t="s">
        <v>37</v>
      </c>
      <c r="G239" t="str">
        <f>IF(ISERROR(MATCH(A239,LUs!A:A,0)),"n","y")</f>
        <v>n</v>
      </c>
    </row>
    <row r="240" spans="1:7">
      <c r="A240" t="s">
        <v>101</v>
      </c>
      <c r="B240" t="s">
        <v>17</v>
      </c>
      <c r="C240" t="s">
        <v>98</v>
      </c>
      <c r="D240" t="s">
        <v>191</v>
      </c>
      <c r="E240" t="s">
        <v>86</v>
      </c>
      <c r="F240" t="s">
        <v>36</v>
      </c>
      <c r="G240" t="str">
        <f>IF(ISERROR(MATCH(A240,LUs!A:A,0)),"n","y")</f>
        <v>n</v>
      </c>
    </row>
    <row r="241" spans="1:7">
      <c r="A241" t="s">
        <v>101</v>
      </c>
      <c r="B241" t="s">
        <v>17</v>
      </c>
      <c r="C241" t="s">
        <v>97</v>
      </c>
      <c r="D241" t="s">
        <v>192</v>
      </c>
      <c r="E241" t="s">
        <v>36</v>
      </c>
      <c r="F241" t="s">
        <v>36</v>
      </c>
      <c r="G241" t="str">
        <f>IF(ISERROR(MATCH(A241,LUs!A:A,0)),"n","y")</f>
        <v>n</v>
      </c>
    </row>
    <row r="242" spans="1:7">
      <c r="A242" t="s">
        <v>101</v>
      </c>
      <c r="B242" t="s">
        <v>17</v>
      </c>
      <c r="C242" t="s">
        <v>97</v>
      </c>
      <c r="D242" t="s">
        <v>192</v>
      </c>
      <c r="E242" t="s">
        <v>37</v>
      </c>
      <c r="F242" t="s">
        <v>37</v>
      </c>
      <c r="G242" t="str">
        <f>IF(ISERROR(MATCH(A242,LUs!A:A,0)),"n","y")</f>
        <v>n</v>
      </c>
    </row>
    <row r="243" spans="1:7">
      <c r="A243" t="s">
        <v>101</v>
      </c>
      <c r="B243" t="s">
        <v>17</v>
      </c>
      <c r="C243" t="s">
        <v>98</v>
      </c>
      <c r="D243" t="s">
        <v>192</v>
      </c>
      <c r="E243" t="s">
        <v>86</v>
      </c>
      <c r="F243" t="s">
        <v>37</v>
      </c>
      <c r="G243" t="str">
        <f>IF(ISERROR(MATCH(A243,LUs!A:A,0)),"n","y")</f>
        <v>n</v>
      </c>
    </row>
    <row r="244" spans="1:7">
      <c r="A244" t="s">
        <v>101</v>
      </c>
      <c r="B244" t="s">
        <v>17</v>
      </c>
      <c r="C244" t="s">
        <v>97</v>
      </c>
      <c r="D244" t="s">
        <v>193</v>
      </c>
      <c r="E244" t="s">
        <v>36</v>
      </c>
      <c r="F244" t="s">
        <v>36</v>
      </c>
      <c r="G244" t="str">
        <f>IF(ISERROR(MATCH(A244,LUs!A:A,0)),"n","y")</f>
        <v>n</v>
      </c>
    </row>
    <row r="245" spans="1:7">
      <c r="A245" t="s">
        <v>101</v>
      </c>
      <c r="B245" t="s">
        <v>17</v>
      </c>
      <c r="C245" t="s">
        <v>97</v>
      </c>
      <c r="D245" t="s">
        <v>193</v>
      </c>
      <c r="E245" t="s">
        <v>37</v>
      </c>
      <c r="F245" t="s">
        <v>37</v>
      </c>
      <c r="G245" t="str">
        <f>IF(ISERROR(MATCH(A245,LUs!A:A,0)),"n","y")</f>
        <v>n</v>
      </c>
    </row>
    <row r="246" spans="1:7">
      <c r="A246" t="s">
        <v>101</v>
      </c>
      <c r="B246" t="s">
        <v>17</v>
      </c>
      <c r="C246" t="s">
        <v>98</v>
      </c>
      <c r="D246" t="s">
        <v>193</v>
      </c>
      <c r="E246" t="s">
        <v>86</v>
      </c>
      <c r="F246" t="s">
        <v>36</v>
      </c>
      <c r="G246" t="str">
        <f>IF(ISERROR(MATCH(A246,LUs!A:A,0)),"n","y")</f>
        <v>n</v>
      </c>
    </row>
    <row r="247" spans="1:7">
      <c r="A247" t="s">
        <v>101</v>
      </c>
      <c r="B247" t="s">
        <v>19</v>
      </c>
      <c r="C247" t="s">
        <v>98</v>
      </c>
      <c r="D247" t="s">
        <v>191</v>
      </c>
      <c r="E247" t="s">
        <v>86</v>
      </c>
      <c r="F247" t="s">
        <v>37</v>
      </c>
      <c r="G247" t="str">
        <f>IF(ISERROR(MATCH(A247,LUs!A:A,0)),"n","y")</f>
        <v>n</v>
      </c>
    </row>
    <row r="248" spans="1:7">
      <c r="A248" t="s">
        <v>101</v>
      </c>
      <c r="B248" t="s">
        <v>24</v>
      </c>
      <c r="C248" t="s">
        <v>97</v>
      </c>
      <c r="D248" t="s">
        <v>195</v>
      </c>
      <c r="E248" t="s">
        <v>36</v>
      </c>
      <c r="F248" t="s">
        <v>36</v>
      </c>
      <c r="G248" t="str">
        <f>IF(ISERROR(MATCH(A248,LUs!A:A,0)),"n","y")</f>
        <v>n</v>
      </c>
    </row>
    <row r="249" spans="1:7">
      <c r="A249" t="s">
        <v>101</v>
      </c>
      <c r="B249" t="s">
        <v>24</v>
      </c>
      <c r="C249" t="s">
        <v>97</v>
      </c>
      <c r="D249" t="s">
        <v>195</v>
      </c>
      <c r="E249" t="s">
        <v>37</v>
      </c>
      <c r="F249" t="s">
        <v>37</v>
      </c>
      <c r="G249" t="str">
        <f>IF(ISERROR(MATCH(A249,LUs!A:A,0)),"n","y")</f>
        <v>n</v>
      </c>
    </row>
    <row r="250" spans="1:7">
      <c r="A250" t="s">
        <v>101</v>
      </c>
      <c r="B250" t="s">
        <v>27</v>
      </c>
      <c r="C250" t="s">
        <v>97</v>
      </c>
      <c r="D250" t="s">
        <v>192</v>
      </c>
      <c r="E250" t="s">
        <v>36</v>
      </c>
      <c r="F250" t="s">
        <v>36</v>
      </c>
      <c r="G250" t="str">
        <f>IF(ISERROR(MATCH(A250,LUs!A:A,0)),"n","y")</f>
        <v>n</v>
      </c>
    </row>
    <row r="251" spans="1:7">
      <c r="A251" t="s">
        <v>101</v>
      </c>
      <c r="B251" t="s">
        <v>27</v>
      </c>
      <c r="C251" t="s">
        <v>97</v>
      </c>
      <c r="D251" t="s">
        <v>192</v>
      </c>
      <c r="E251" t="s">
        <v>37</v>
      </c>
      <c r="F251" t="s">
        <v>37</v>
      </c>
      <c r="G251" t="str">
        <f>IF(ISERROR(MATCH(A251,LUs!A:A,0)),"n","y")</f>
        <v>n</v>
      </c>
    </row>
    <row r="252" spans="1:7">
      <c r="A252" t="s">
        <v>101</v>
      </c>
      <c r="B252" t="s">
        <v>27</v>
      </c>
      <c r="C252" t="s">
        <v>97</v>
      </c>
      <c r="D252" t="s">
        <v>193</v>
      </c>
      <c r="E252" t="s">
        <v>36</v>
      </c>
      <c r="F252" t="s">
        <v>36</v>
      </c>
      <c r="G252" t="str">
        <f>IF(ISERROR(MATCH(A252,LUs!A:A,0)),"n","y")</f>
        <v>n</v>
      </c>
    </row>
    <row r="253" spans="1:7">
      <c r="A253" t="s">
        <v>101</v>
      </c>
      <c r="B253" t="s">
        <v>27</v>
      </c>
      <c r="C253" t="s">
        <v>97</v>
      </c>
      <c r="D253" t="s">
        <v>193</v>
      </c>
      <c r="E253" t="s">
        <v>37</v>
      </c>
      <c r="F253" t="s">
        <v>37</v>
      </c>
      <c r="G253" t="str">
        <f>IF(ISERROR(MATCH(A253,LUs!A:A,0)),"n","y")</f>
        <v>n</v>
      </c>
    </row>
    <row r="254" spans="1:7">
      <c r="A254" t="s">
        <v>101</v>
      </c>
      <c r="B254" t="s">
        <v>27</v>
      </c>
      <c r="C254" t="s">
        <v>97</v>
      </c>
      <c r="D254" t="s">
        <v>194</v>
      </c>
      <c r="E254" t="s">
        <v>36</v>
      </c>
      <c r="F254" t="s">
        <v>36</v>
      </c>
      <c r="G254" t="str">
        <f>IF(ISERROR(MATCH(A254,LUs!A:A,0)),"n","y")</f>
        <v>n</v>
      </c>
    </row>
    <row r="255" spans="1:7">
      <c r="A255" t="s">
        <v>101</v>
      </c>
      <c r="B255" t="s">
        <v>27</v>
      </c>
      <c r="C255" t="s">
        <v>97</v>
      </c>
      <c r="D255" t="s">
        <v>194</v>
      </c>
      <c r="E255" t="s">
        <v>37</v>
      </c>
      <c r="F255" t="s">
        <v>37</v>
      </c>
      <c r="G255" t="str">
        <f>IF(ISERROR(MATCH(A255,LUs!A:A,0)),"n","y")</f>
        <v>n</v>
      </c>
    </row>
    <row r="256" spans="1:7">
      <c r="A256" t="s">
        <v>101</v>
      </c>
      <c r="B256" t="s">
        <v>27</v>
      </c>
      <c r="C256" t="s">
        <v>97</v>
      </c>
      <c r="D256" t="s">
        <v>195</v>
      </c>
      <c r="E256" t="s">
        <v>36</v>
      </c>
      <c r="F256" t="s">
        <v>36</v>
      </c>
      <c r="G256" t="str">
        <f>IF(ISERROR(MATCH(A256,LUs!A:A,0)),"n","y")</f>
        <v>n</v>
      </c>
    </row>
    <row r="257" spans="1:7">
      <c r="A257" t="s">
        <v>101</v>
      </c>
      <c r="B257" t="s">
        <v>27</v>
      </c>
      <c r="C257" t="s">
        <v>97</v>
      </c>
      <c r="D257" t="s">
        <v>195</v>
      </c>
      <c r="E257" t="s">
        <v>37</v>
      </c>
      <c r="F257" t="s">
        <v>37</v>
      </c>
      <c r="G257" t="str">
        <f>IF(ISERROR(MATCH(A257,LUs!A:A,0)),"n","y")</f>
        <v>n</v>
      </c>
    </row>
    <row r="258" spans="1:7">
      <c r="A258" t="s">
        <v>101</v>
      </c>
      <c r="B258" t="s">
        <v>90</v>
      </c>
      <c r="C258" t="s">
        <v>97</v>
      </c>
      <c r="D258" t="s">
        <v>192</v>
      </c>
      <c r="E258" t="s">
        <v>396</v>
      </c>
      <c r="F258" t="s">
        <v>36</v>
      </c>
      <c r="G258" t="str">
        <f>IF(ISERROR(MATCH(A258,LUs!A:A,0)),"n","y")</f>
        <v>n</v>
      </c>
    </row>
    <row r="259" spans="1:7">
      <c r="A259" t="s">
        <v>102</v>
      </c>
      <c r="B259" t="s">
        <v>12</v>
      </c>
      <c r="C259" t="s">
        <v>97</v>
      </c>
      <c r="D259" t="s">
        <v>193</v>
      </c>
      <c r="E259" t="s">
        <v>36</v>
      </c>
      <c r="F259" t="s">
        <v>37</v>
      </c>
      <c r="G259" t="str">
        <f>IF(ISERROR(MATCH(A259,LUs!A:A,0)),"n","y")</f>
        <v>n</v>
      </c>
    </row>
    <row r="260" spans="1:7">
      <c r="A260" t="s">
        <v>102</v>
      </c>
      <c r="B260" t="s">
        <v>12</v>
      </c>
      <c r="C260" t="s">
        <v>97</v>
      </c>
      <c r="D260" t="s">
        <v>193</v>
      </c>
      <c r="E260" t="s">
        <v>37</v>
      </c>
      <c r="F260" t="s">
        <v>36</v>
      </c>
      <c r="G260" t="str">
        <f>IF(ISERROR(MATCH(A260,LUs!A:A,0)),"n","y")</f>
        <v>n</v>
      </c>
    </row>
    <row r="261" spans="1:7">
      <c r="A261" t="s">
        <v>102</v>
      </c>
      <c r="B261" t="s">
        <v>18</v>
      </c>
      <c r="C261" t="s">
        <v>97</v>
      </c>
      <c r="D261" t="s">
        <v>193</v>
      </c>
      <c r="E261" t="s">
        <v>36</v>
      </c>
      <c r="F261" t="s">
        <v>37</v>
      </c>
      <c r="G261" t="str">
        <f>IF(ISERROR(MATCH(A261,LUs!A:A,0)),"n","y")</f>
        <v>n</v>
      </c>
    </row>
    <row r="262" spans="1:7">
      <c r="A262" t="s">
        <v>102</v>
      </c>
      <c r="B262" t="s">
        <v>18</v>
      </c>
      <c r="C262" t="s">
        <v>97</v>
      </c>
      <c r="D262" t="s">
        <v>193</v>
      </c>
      <c r="E262" t="s">
        <v>37</v>
      </c>
      <c r="F262" t="s">
        <v>36</v>
      </c>
      <c r="G262" t="str">
        <f>IF(ISERROR(MATCH(A262,LUs!A:A,0)),"n","y")</f>
        <v>n</v>
      </c>
    </row>
    <row r="263" spans="1:7">
      <c r="A263" t="s">
        <v>102</v>
      </c>
      <c r="B263" t="s">
        <v>20</v>
      </c>
      <c r="C263" t="s">
        <v>97</v>
      </c>
      <c r="D263" t="s">
        <v>192</v>
      </c>
      <c r="E263" t="s">
        <v>36</v>
      </c>
      <c r="F263" t="s">
        <v>37</v>
      </c>
      <c r="G263" t="str">
        <f>IF(ISERROR(MATCH(A263,LUs!A:A,0)),"n","y")</f>
        <v>n</v>
      </c>
    </row>
    <row r="264" spans="1:7">
      <c r="A264" t="s">
        <v>102</v>
      </c>
      <c r="B264" t="s">
        <v>20</v>
      </c>
      <c r="C264" t="s">
        <v>97</v>
      </c>
      <c r="D264" t="s">
        <v>192</v>
      </c>
      <c r="E264" t="s">
        <v>37</v>
      </c>
      <c r="F264" t="s">
        <v>36</v>
      </c>
      <c r="G264" t="str">
        <f>IF(ISERROR(MATCH(A264,LUs!A:A,0)),"n","y")</f>
        <v>n</v>
      </c>
    </row>
    <row r="265" spans="1:7">
      <c r="A265" t="s">
        <v>102</v>
      </c>
      <c r="B265" t="s">
        <v>20</v>
      </c>
      <c r="C265" t="s">
        <v>97</v>
      </c>
      <c r="D265" t="s">
        <v>193</v>
      </c>
      <c r="E265" t="s">
        <v>36</v>
      </c>
      <c r="F265" t="s">
        <v>37</v>
      </c>
      <c r="G265" t="str">
        <f>IF(ISERROR(MATCH(A265,LUs!A:A,0)),"n","y")</f>
        <v>n</v>
      </c>
    </row>
    <row r="266" spans="1:7">
      <c r="A266" t="s">
        <v>102</v>
      </c>
      <c r="B266" t="s">
        <v>20</v>
      </c>
      <c r="C266" t="s">
        <v>97</v>
      </c>
      <c r="D266" t="s">
        <v>193</v>
      </c>
      <c r="E266" t="s">
        <v>37</v>
      </c>
      <c r="F266" t="s">
        <v>36</v>
      </c>
      <c r="G266" t="str">
        <f>IF(ISERROR(MATCH(A266,LUs!A:A,0)),"n","y")</f>
        <v>n</v>
      </c>
    </row>
    <row r="267" spans="1:7">
      <c r="A267" t="s">
        <v>102</v>
      </c>
      <c r="B267" t="s">
        <v>23</v>
      </c>
      <c r="C267" t="s">
        <v>97</v>
      </c>
      <c r="D267" t="s">
        <v>192</v>
      </c>
      <c r="E267" t="s">
        <v>36</v>
      </c>
      <c r="F267" t="s">
        <v>37</v>
      </c>
      <c r="G267" t="str">
        <f>IF(ISERROR(MATCH(A267,LUs!A:A,0)),"n","y")</f>
        <v>n</v>
      </c>
    </row>
    <row r="268" spans="1:7">
      <c r="A268" t="s">
        <v>102</v>
      </c>
      <c r="B268" t="s">
        <v>23</v>
      </c>
      <c r="C268" t="s">
        <v>97</v>
      </c>
      <c r="D268" t="s">
        <v>192</v>
      </c>
      <c r="E268" t="s">
        <v>37</v>
      </c>
      <c r="F268" t="s">
        <v>36</v>
      </c>
      <c r="G268" t="str">
        <f>IF(ISERROR(MATCH(A268,LUs!A:A,0)),"n","y")</f>
        <v>n</v>
      </c>
    </row>
    <row r="269" spans="1:7">
      <c r="A269" t="s">
        <v>102</v>
      </c>
      <c r="B269" t="s">
        <v>23</v>
      </c>
      <c r="C269" t="s">
        <v>97</v>
      </c>
      <c r="D269" t="s">
        <v>193</v>
      </c>
      <c r="E269" t="s">
        <v>36</v>
      </c>
      <c r="F269" t="s">
        <v>37</v>
      </c>
      <c r="G269" t="str">
        <f>IF(ISERROR(MATCH(A269,LUs!A:A,0)),"n","y")</f>
        <v>n</v>
      </c>
    </row>
    <row r="270" spans="1:7">
      <c r="A270" t="s">
        <v>102</v>
      </c>
      <c r="B270" t="s">
        <v>23</v>
      </c>
      <c r="C270" t="s">
        <v>97</v>
      </c>
      <c r="D270" t="s">
        <v>193</v>
      </c>
      <c r="E270" t="s">
        <v>37</v>
      </c>
      <c r="F270" t="s">
        <v>86</v>
      </c>
      <c r="G270" t="str">
        <f>IF(ISERROR(MATCH(A270,LUs!A:A,0)),"n","y")</f>
        <v>n</v>
      </c>
    </row>
    <row r="271" spans="1:7">
      <c r="A271" t="s">
        <v>102</v>
      </c>
      <c r="B271" t="s">
        <v>23</v>
      </c>
      <c r="C271" t="s">
        <v>97</v>
      </c>
      <c r="D271" t="s">
        <v>194</v>
      </c>
      <c r="E271" t="s">
        <v>36</v>
      </c>
      <c r="F271" t="s">
        <v>86</v>
      </c>
      <c r="G271" t="str">
        <f>IF(ISERROR(MATCH(A271,LUs!A:A,0)),"n","y")</f>
        <v>n</v>
      </c>
    </row>
    <row r="272" spans="1:7">
      <c r="A272" t="s">
        <v>102</v>
      </c>
      <c r="B272" t="s">
        <v>23</v>
      </c>
      <c r="C272" t="s">
        <v>97</v>
      </c>
      <c r="D272" t="s">
        <v>194</v>
      </c>
      <c r="E272" t="s">
        <v>37</v>
      </c>
      <c r="F272" t="s">
        <v>86</v>
      </c>
      <c r="G272" t="str">
        <f>IF(ISERROR(MATCH(A272,LUs!A:A,0)),"n","y")</f>
        <v>n</v>
      </c>
    </row>
    <row r="273" spans="1:7">
      <c r="A273" t="s">
        <v>102</v>
      </c>
      <c r="B273" t="s">
        <v>27</v>
      </c>
      <c r="C273" t="s">
        <v>97</v>
      </c>
      <c r="D273" t="s">
        <v>193</v>
      </c>
      <c r="E273" t="s">
        <v>36</v>
      </c>
      <c r="F273" t="s">
        <v>86</v>
      </c>
      <c r="G273" t="str">
        <f>IF(ISERROR(MATCH(A273,LUs!A:A,0)),"n","y")</f>
        <v>n</v>
      </c>
    </row>
    <row r="274" spans="1:7">
      <c r="A274" t="s">
        <v>102</v>
      </c>
      <c r="B274" t="s">
        <v>27</v>
      </c>
      <c r="C274" t="s">
        <v>97</v>
      </c>
      <c r="D274" t="s">
        <v>193</v>
      </c>
      <c r="E274" t="s">
        <v>37</v>
      </c>
      <c r="F274" t="s">
        <v>86</v>
      </c>
      <c r="G274" t="str">
        <f>IF(ISERROR(MATCH(A274,LUs!A:A,0)),"n","y")</f>
        <v>n</v>
      </c>
    </row>
    <row r="275" spans="1:7">
      <c r="A275" t="s">
        <v>102</v>
      </c>
      <c r="B275" t="s">
        <v>27</v>
      </c>
      <c r="C275" t="s">
        <v>97</v>
      </c>
      <c r="D275" t="s">
        <v>195</v>
      </c>
      <c r="E275" t="s">
        <v>36</v>
      </c>
      <c r="F275" t="s">
        <v>36</v>
      </c>
      <c r="G275" t="str">
        <f>IF(ISERROR(MATCH(A275,LUs!A:A,0)),"n","y")</f>
        <v>n</v>
      </c>
    </row>
    <row r="276" spans="1:7">
      <c r="A276" t="s">
        <v>102</v>
      </c>
      <c r="B276" t="s">
        <v>27</v>
      </c>
      <c r="C276" t="s">
        <v>97</v>
      </c>
      <c r="D276" t="s">
        <v>195</v>
      </c>
      <c r="E276" t="s">
        <v>37</v>
      </c>
      <c r="F276" t="s">
        <v>37</v>
      </c>
      <c r="G276" t="str">
        <f>IF(ISERROR(MATCH(A276,LUs!A:A,0)),"n","y")</f>
        <v>n</v>
      </c>
    </row>
    <row r="277" spans="1:7">
      <c r="A277" t="s">
        <v>102</v>
      </c>
      <c r="B277" t="s">
        <v>90</v>
      </c>
      <c r="C277" t="s">
        <v>97</v>
      </c>
      <c r="D277" t="s">
        <v>192</v>
      </c>
      <c r="E277" t="s">
        <v>396</v>
      </c>
      <c r="F277" t="s">
        <v>86</v>
      </c>
      <c r="G277" t="str">
        <f>IF(ISERROR(MATCH(A277,LUs!A:A,0)),"n","y")</f>
        <v>n</v>
      </c>
    </row>
    <row r="278" spans="1:7">
      <c r="A278" t="s">
        <v>102</v>
      </c>
      <c r="B278" t="s">
        <v>90</v>
      </c>
      <c r="C278" t="s">
        <v>97</v>
      </c>
      <c r="D278" t="s">
        <v>193</v>
      </c>
      <c r="E278" t="s">
        <v>396</v>
      </c>
      <c r="F278" t="s">
        <v>36</v>
      </c>
      <c r="G278" t="str">
        <f>IF(ISERROR(MATCH(A278,LUs!A:A,0)),"n","y")</f>
        <v>n</v>
      </c>
    </row>
    <row r="279" spans="1:7">
      <c r="A279" t="s">
        <v>102</v>
      </c>
      <c r="B279" t="s">
        <v>90</v>
      </c>
      <c r="C279" t="s">
        <v>97</v>
      </c>
      <c r="D279" t="s">
        <v>194</v>
      </c>
      <c r="E279" t="s">
        <v>396</v>
      </c>
      <c r="F279" t="s">
        <v>37</v>
      </c>
      <c r="G279" t="str">
        <f>IF(ISERROR(MATCH(A279,LUs!A:A,0)),"n","y")</f>
        <v>n</v>
      </c>
    </row>
    <row r="280" spans="1:7">
      <c r="A280" t="s">
        <v>102</v>
      </c>
      <c r="B280" t="s">
        <v>90</v>
      </c>
      <c r="C280" t="s">
        <v>97</v>
      </c>
      <c r="D280" t="s">
        <v>195</v>
      </c>
      <c r="E280" t="s">
        <v>396</v>
      </c>
      <c r="F280" t="s">
        <v>36</v>
      </c>
      <c r="G280" t="str">
        <f>IF(ISERROR(MATCH(A280,LUs!A:A,0)),"n","y")</f>
        <v>n</v>
      </c>
    </row>
    <row r="281" spans="1:7">
      <c r="A281" t="s">
        <v>104</v>
      </c>
      <c r="B281" t="s">
        <v>14</v>
      </c>
      <c r="C281" t="s">
        <v>97</v>
      </c>
      <c r="D281" t="s">
        <v>192</v>
      </c>
      <c r="E281" t="s">
        <v>36</v>
      </c>
      <c r="F281" t="s">
        <v>36</v>
      </c>
      <c r="G281" t="str">
        <f>IF(ISERROR(MATCH(A281,LUs!A:A,0)),"n","y")</f>
        <v>n</v>
      </c>
    </row>
    <row r="282" spans="1:7">
      <c r="A282" t="s">
        <v>104</v>
      </c>
      <c r="B282" t="s">
        <v>14</v>
      </c>
      <c r="C282" t="s">
        <v>97</v>
      </c>
      <c r="D282" t="s">
        <v>192</v>
      </c>
      <c r="E282" t="s">
        <v>37</v>
      </c>
      <c r="F282" t="s">
        <v>37</v>
      </c>
      <c r="G282" t="str">
        <f>IF(ISERROR(MATCH(A282,LUs!A:A,0)),"n","y")</f>
        <v>n</v>
      </c>
    </row>
    <row r="283" spans="1:7">
      <c r="A283" t="s">
        <v>104</v>
      </c>
      <c r="B283" t="s">
        <v>14</v>
      </c>
      <c r="C283" t="s">
        <v>97</v>
      </c>
      <c r="D283" t="s">
        <v>193</v>
      </c>
      <c r="E283" t="s">
        <v>36</v>
      </c>
      <c r="F283" t="s">
        <v>86</v>
      </c>
      <c r="G283" t="str">
        <f>IF(ISERROR(MATCH(A283,LUs!A:A,0)),"n","y")</f>
        <v>n</v>
      </c>
    </row>
    <row r="284" spans="1:7">
      <c r="A284" t="s">
        <v>104</v>
      </c>
      <c r="B284" t="s">
        <v>14</v>
      </c>
      <c r="C284" t="s">
        <v>97</v>
      </c>
      <c r="D284" t="s">
        <v>193</v>
      </c>
      <c r="E284" t="s">
        <v>37</v>
      </c>
      <c r="F284" t="s">
        <v>86</v>
      </c>
      <c r="G284" t="str">
        <f>IF(ISERROR(MATCH(A284,LUs!A:A,0)),"n","y")</f>
        <v>n</v>
      </c>
    </row>
    <row r="285" spans="1:7">
      <c r="A285" t="s">
        <v>104</v>
      </c>
      <c r="B285" t="s">
        <v>26</v>
      </c>
      <c r="C285" t="s">
        <v>97</v>
      </c>
      <c r="D285" t="s">
        <v>196</v>
      </c>
      <c r="E285" t="s">
        <v>36</v>
      </c>
      <c r="F285" t="s">
        <v>86</v>
      </c>
      <c r="G285" t="str">
        <f>IF(ISERROR(MATCH(A285,LUs!A:A,0)),"n","y")</f>
        <v>n</v>
      </c>
    </row>
    <row r="286" spans="1:7">
      <c r="A286" t="s">
        <v>104</v>
      </c>
      <c r="B286" t="s">
        <v>26</v>
      </c>
      <c r="C286" t="s">
        <v>97</v>
      </c>
      <c r="D286" t="s">
        <v>196</v>
      </c>
      <c r="E286" t="s">
        <v>37</v>
      </c>
      <c r="F286" t="s">
        <v>36</v>
      </c>
      <c r="G286" t="str">
        <f>IF(ISERROR(MATCH(A286,LUs!A:A,0)),"n","y")</f>
        <v>n</v>
      </c>
    </row>
    <row r="287" spans="1:7">
      <c r="A287" t="s">
        <v>104</v>
      </c>
      <c r="B287" t="s">
        <v>26</v>
      </c>
      <c r="C287" t="s">
        <v>97</v>
      </c>
      <c r="D287" t="s">
        <v>197</v>
      </c>
      <c r="E287" t="s">
        <v>36</v>
      </c>
      <c r="F287" t="s">
        <v>37</v>
      </c>
      <c r="G287" t="str">
        <f>IF(ISERROR(MATCH(A287,LUs!A:A,0)),"n","y")</f>
        <v>n</v>
      </c>
    </row>
    <row r="288" spans="1:7">
      <c r="A288" t="s">
        <v>104</v>
      </c>
      <c r="B288" t="s">
        <v>26</v>
      </c>
      <c r="C288" t="s">
        <v>97</v>
      </c>
      <c r="D288" t="s">
        <v>197</v>
      </c>
      <c r="E288" t="s">
        <v>37</v>
      </c>
      <c r="F288" t="s">
        <v>36</v>
      </c>
      <c r="G288" t="str">
        <f>IF(ISERROR(MATCH(A288,LUs!A:A,0)),"n","y")</f>
        <v>n</v>
      </c>
    </row>
    <row r="289" spans="1:7">
      <c r="A289" t="s">
        <v>104</v>
      </c>
      <c r="B289" t="s">
        <v>28</v>
      </c>
      <c r="C289" t="s">
        <v>97</v>
      </c>
      <c r="D289" t="s">
        <v>191</v>
      </c>
      <c r="E289" t="s">
        <v>36</v>
      </c>
      <c r="F289" t="s">
        <v>37</v>
      </c>
      <c r="G289" t="str">
        <f>IF(ISERROR(MATCH(A289,LUs!A:A,0)),"n","y")</f>
        <v>n</v>
      </c>
    </row>
    <row r="290" spans="1:7">
      <c r="A290" t="s">
        <v>104</v>
      </c>
      <c r="B290" t="s">
        <v>28</v>
      </c>
      <c r="C290" t="s">
        <v>97</v>
      </c>
      <c r="D290" t="s">
        <v>191</v>
      </c>
      <c r="E290" t="s">
        <v>37</v>
      </c>
      <c r="F290" t="s">
        <v>36</v>
      </c>
      <c r="G290" t="str">
        <f>IF(ISERROR(MATCH(A290,LUs!A:A,0)),"n","y")</f>
        <v>n</v>
      </c>
    </row>
    <row r="291" spans="1:7">
      <c r="A291" t="s">
        <v>104</v>
      </c>
      <c r="B291" t="s">
        <v>28</v>
      </c>
      <c r="C291" t="s">
        <v>98</v>
      </c>
      <c r="D291" t="s">
        <v>191</v>
      </c>
      <c r="E291" t="s">
        <v>86</v>
      </c>
      <c r="F291" t="s">
        <v>37</v>
      </c>
      <c r="G291" t="str">
        <f>IF(ISERROR(MATCH(A291,LUs!A:A,0)),"n","y")</f>
        <v>n</v>
      </c>
    </row>
    <row r="292" spans="1:7">
      <c r="A292" t="s">
        <v>104</v>
      </c>
      <c r="B292" t="s">
        <v>28</v>
      </c>
      <c r="C292" t="s">
        <v>97</v>
      </c>
      <c r="D292" t="s">
        <v>192</v>
      </c>
      <c r="E292" t="s">
        <v>36</v>
      </c>
      <c r="F292" t="s">
        <v>37</v>
      </c>
      <c r="G292" t="str">
        <f>IF(ISERROR(MATCH(A292,LUs!A:A,0)),"n","y")</f>
        <v>n</v>
      </c>
    </row>
    <row r="293" spans="1:7">
      <c r="A293" t="s">
        <v>104</v>
      </c>
      <c r="B293" t="s">
        <v>28</v>
      </c>
      <c r="C293" t="s">
        <v>97</v>
      </c>
      <c r="D293" t="s">
        <v>192</v>
      </c>
      <c r="E293" t="s">
        <v>37</v>
      </c>
      <c r="F293" t="s">
        <v>36</v>
      </c>
      <c r="G293" t="str">
        <f>IF(ISERROR(MATCH(A293,LUs!A:A,0)),"n","y")</f>
        <v>n</v>
      </c>
    </row>
    <row r="294" spans="1:7">
      <c r="A294" t="s">
        <v>104</v>
      </c>
      <c r="B294" t="s">
        <v>28</v>
      </c>
      <c r="C294" t="s">
        <v>98</v>
      </c>
      <c r="D294" t="s">
        <v>192</v>
      </c>
      <c r="E294" t="s">
        <v>86</v>
      </c>
      <c r="F294" t="s">
        <v>36</v>
      </c>
      <c r="G294" t="str">
        <f>IF(ISERROR(MATCH(A294,LUs!A:A,0)),"n","y")</f>
        <v>n</v>
      </c>
    </row>
    <row r="295" spans="1:7">
      <c r="A295" t="s">
        <v>104</v>
      </c>
      <c r="B295" t="s">
        <v>28</v>
      </c>
      <c r="C295" t="s">
        <v>97</v>
      </c>
      <c r="D295" t="s">
        <v>193</v>
      </c>
      <c r="E295" t="s">
        <v>36</v>
      </c>
      <c r="F295" t="s">
        <v>37</v>
      </c>
      <c r="G295" t="str">
        <f>IF(ISERROR(MATCH(A295,LUs!A:A,0)),"n","y")</f>
        <v>n</v>
      </c>
    </row>
    <row r="296" spans="1:7">
      <c r="A296" t="s">
        <v>104</v>
      </c>
      <c r="B296" t="s">
        <v>28</v>
      </c>
      <c r="C296" t="s">
        <v>97</v>
      </c>
      <c r="D296" t="s">
        <v>193</v>
      </c>
      <c r="E296" t="s">
        <v>37</v>
      </c>
      <c r="F296" t="s">
        <v>36</v>
      </c>
      <c r="G296" t="str">
        <f>IF(ISERROR(MATCH(A296,LUs!A:A,0)),"n","y")</f>
        <v>n</v>
      </c>
    </row>
    <row r="297" spans="1:7">
      <c r="A297" t="s">
        <v>104</v>
      </c>
      <c r="B297" t="s">
        <v>28</v>
      </c>
      <c r="C297" t="s">
        <v>98</v>
      </c>
      <c r="D297" t="s">
        <v>193</v>
      </c>
      <c r="E297" t="s">
        <v>86</v>
      </c>
      <c r="F297" t="s">
        <v>37</v>
      </c>
      <c r="G297" t="str">
        <f>IF(ISERROR(MATCH(A297,LUs!A:A,0)),"n","y")</f>
        <v>n</v>
      </c>
    </row>
    <row r="298" spans="1:7">
      <c r="A298" t="s">
        <v>104</v>
      </c>
      <c r="B298" t="s">
        <v>28</v>
      </c>
      <c r="C298" t="s">
        <v>97</v>
      </c>
      <c r="D298" t="s">
        <v>194</v>
      </c>
      <c r="E298" t="s">
        <v>36</v>
      </c>
      <c r="F298" t="s">
        <v>37</v>
      </c>
      <c r="G298" t="str">
        <f>IF(ISERROR(MATCH(A298,LUs!A:A,0)),"n","y")</f>
        <v>n</v>
      </c>
    </row>
    <row r="299" spans="1:7">
      <c r="A299" t="s">
        <v>104</v>
      </c>
      <c r="B299" t="s">
        <v>28</v>
      </c>
      <c r="C299" t="s">
        <v>97</v>
      </c>
      <c r="D299" t="s">
        <v>194</v>
      </c>
      <c r="E299" t="s">
        <v>37</v>
      </c>
      <c r="F299" t="s">
        <v>36</v>
      </c>
      <c r="G299" t="str">
        <f>IF(ISERROR(MATCH(A299,LUs!A:A,0)),"n","y")</f>
        <v>n</v>
      </c>
    </row>
    <row r="300" spans="1:7">
      <c r="A300" t="s">
        <v>104</v>
      </c>
      <c r="B300" t="s">
        <v>28</v>
      </c>
      <c r="C300" t="s">
        <v>98</v>
      </c>
      <c r="D300" t="s">
        <v>194</v>
      </c>
      <c r="E300" t="s">
        <v>86</v>
      </c>
      <c r="F300" t="s">
        <v>36</v>
      </c>
      <c r="G300" t="str">
        <f>IF(ISERROR(MATCH(A300,LUs!A:A,0)),"n","y")</f>
        <v>n</v>
      </c>
    </row>
    <row r="301" spans="1:7">
      <c r="A301" t="s">
        <v>104</v>
      </c>
      <c r="B301" t="s">
        <v>28</v>
      </c>
      <c r="C301" t="s">
        <v>97</v>
      </c>
      <c r="D301" t="s">
        <v>195</v>
      </c>
      <c r="E301" t="s">
        <v>36</v>
      </c>
      <c r="F301" t="s">
        <v>37</v>
      </c>
      <c r="G301" t="str">
        <f>IF(ISERROR(MATCH(A301,LUs!A:A,0)),"n","y")</f>
        <v>n</v>
      </c>
    </row>
    <row r="302" spans="1:7">
      <c r="A302" t="s">
        <v>104</v>
      </c>
      <c r="B302" t="s">
        <v>28</v>
      </c>
      <c r="C302" t="s">
        <v>97</v>
      </c>
      <c r="D302" t="s">
        <v>195</v>
      </c>
      <c r="E302" t="s">
        <v>37</v>
      </c>
      <c r="F302" t="s">
        <v>36</v>
      </c>
      <c r="G302" t="str">
        <f>IF(ISERROR(MATCH(A302,LUs!A:A,0)),"n","y")</f>
        <v>n</v>
      </c>
    </row>
    <row r="303" spans="1:7">
      <c r="A303" t="s">
        <v>104</v>
      </c>
      <c r="B303" t="s">
        <v>28</v>
      </c>
      <c r="C303" t="s">
        <v>98</v>
      </c>
      <c r="D303" t="s">
        <v>195</v>
      </c>
      <c r="E303" t="s">
        <v>86</v>
      </c>
      <c r="F303" t="s">
        <v>37</v>
      </c>
      <c r="G303" t="str">
        <f>IF(ISERROR(MATCH(A303,LUs!A:A,0)),"n","y")</f>
        <v>n</v>
      </c>
    </row>
    <row r="304" spans="1:7">
      <c r="A304" t="s">
        <v>104</v>
      </c>
      <c r="B304" t="s">
        <v>28</v>
      </c>
      <c r="C304" t="s">
        <v>97</v>
      </c>
      <c r="D304" t="s">
        <v>196</v>
      </c>
      <c r="E304" t="s">
        <v>36</v>
      </c>
      <c r="F304" t="s">
        <v>37</v>
      </c>
      <c r="G304" t="str">
        <f>IF(ISERROR(MATCH(A304,LUs!A:A,0)),"n","y")</f>
        <v>n</v>
      </c>
    </row>
    <row r="305" spans="1:7">
      <c r="A305" t="s">
        <v>104</v>
      </c>
      <c r="B305" t="s">
        <v>28</v>
      </c>
      <c r="C305" t="s">
        <v>97</v>
      </c>
      <c r="D305" t="s">
        <v>196</v>
      </c>
      <c r="E305" t="s">
        <v>37</v>
      </c>
      <c r="F305" t="s">
        <v>36</v>
      </c>
      <c r="G305" t="str">
        <f>IF(ISERROR(MATCH(A305,LUs!A:A,0)),"n","y")</f>
        <v>n</v>
      </c>
    </row>
    <row r="306" spans="1:7">
      <c r="A306" t="s">
        <v>104</v>
      </c>
      <c r="B306" t="s">
        <v>28</v>
      </c>
      <c r="C306" t="s">
        <v>98</v>
      </c>
      <c r="D306" t="s">
        <v>196</v>
      </c>
      <c r="E306" t="s">
        <v>86</v>
      </c>
      <c r="F306" t="s">
        <v>36</v>
      </c>
      <c r="G306" t="str">
        <f>IF(ISERROR(MATCH(A306,LUs!A:A,0)),"n","y")</f>
        <v>n</v>
      </c>
    </row>
    <row r="307" spans="1:7">
      <c r="A307" t="s">
        <v>104</v>
      </c>
      <c r="B307" t="s">
        <v>29</v>
      </c>
      <c r="C307" t="s">
        <v>97</v>
      </c>
      <c r="D307" t="s">
        <v>194</v>
      </c>
      <c r="E307" t="s">
        <v>36</v>
      </c>
      <c r="F307" t="s">
        <v>37</v>
      </c>
      <c r="G307" t="str">
        <f>IF(ISERROR(MATCH(A307,LUs!A:A,0)),"n","y")</f>
        <v>n</v>
      </c>
    </row>
    <row r="308" spans="1:7">
      <c r="A308" t="s">
        <v>104</v>
      </c>
      <c r="B308" t="s">
        <v>29</v>
      </c>
      <c r="C308" t="s">
        <v>97</v>
      </c>
      <c r="D308" t="s">
        <v>194</v>
      </c>
      <c r="E308" t="s">
        <v>37</v>
      </c>
      <c r="F308" t="s">
        <v>36</v>
      </c>
      <c r="G308" t="str">
        <f>IF(ISERROR(MATCH(A308,LUs!A:A,0)),"n","y")</f>
        <v>n</v>
      </c>
    </row>
    <row r="309" spans="1:7">
      <c r="A309" t="s">
        <v>104</v>
      </c>
      <c r="B309" t="s">
        <v>29</v>
      </c>
      <c r="C309" t="s">
        <v>97</v>
      </c>
      <c r="D309" t="s">
        <v>196</v>
      </c>
      <c r="E309" t="s">
        <v>36</v>
      </c>
      <c r="F309" t="s">
        <v>37</v>
      </c>
      <c r="G309" t="str">
        <f>IF(ISERROR(MATCH(A309,LUs!A:A,0)),"n","y")</f>
        <v>n</v>
      </c>
    </row>
    <row r="310" spans="1:7">
      <c r="A310" t="s">
        <v>104</v>
      </c>
      <c r="B310" t="s">
        <v>29</v>
      </c>
      <c r="C310" t="s">
        <v>97</v>
      </c>
      <c r="D310" t="s">
        <v>196</v>
      </c>
      <c r="E310" t="s">
        <v>37</v>
      </c>
      <c r="F310" t="s">
        <v>36</v>
      </c>
      <c r="G310" t="str">
        <f>IF(ISERROR(MATCH(A310,LUs!A:A,0)),"n","y")</f>
        <v>n</v>
      </c>
    </row>
    <row r="311" spans="1:7">
      <c r="A311" t="s">
        <v>104</v>
      </c>
      <c r="B311" t="s">
        <v>31</v>
      </c>
      <c r="C311" t="s">
        <v>97</v>
      </c>
      <c r="D311" t="s">
        <v>191</v>
      </c>
      <c r="E311" t="s">
        <v>36</v>
      </c>
      <c r="F311" t="s">
        <v>37</v>
      </c>
      <c r="G311" t="str">
        <f>IF(ISERROR(MATCH(A311,LUs!A:A,0)),"n","y")</f>
        <v>n</v>
      </c>
    </row>
    <row r="312" spans="1:7">
      <c r="A312" t="s">
        <v>104</v>
      </c>
      <c r="B312" t="s">
        <v>31</v>
      </c>
      <c r="C312" t="s">
        <v>97</v>
      </c>
      <c r="D312" t="s">
        <v>191</v>
      </c>
      <c r="E312" t="s">
        <v>37</v>
      </c>
      <c r="F312" t="s">
        <v>36</v>
      </c>
      <c r="G312" t="str">
        <f>IF(ISERROR(MATCH(A312,LUs!A:A,0)),"n","y")</f>
        <v>n</v>
      </c>
    </row>
    <row r="313" spans="1:7">
      <c r="A313" t="s">
        <v>105</v>
      </c>
      <c r="B313" t="s">
        <v>12</v>
      </c>
      <c r="C313" t="s">
        <v>97</v>
      </c>
      <c r="D313" t="s">
        <v>192</v>
      </c>
      <c r="E313" t="s">
        <v>36</v>
      </c>
      <c r="F313" t="s">
        <v>37</v>
      </c>
      <c r="G313" t="str">
        <f>IF(ISERROR(MATCH(A313,LUs!A:A,0)),"n","y")</f>
        <v>n</v>
      </c>
    </row>
    <row r="314" spans="1:7">
      <c r="A314" t="s">
        <v>105</v>
      </c>
      <c r="B314" t="s">
        <v>12</v>
      </c>
      <c r="C314" t="s">
        <v>97</v>
      </c>
      <c r="D314" t="s">
        <v>192</v>
      </c>
      <c r="E314" t="s">
        <v>37</v>
      </c>
      <c r="F314" t="s">
        <v>36</v>
      </c>
      <c r="G314" t="str">
        <f>IF(ISERROR(MATCH(A314,LUs!A:A,0)),"n","y")</f>
        <v>n</v>
      </c>
    </row>
    <row r="315" spans="1:7">
      <c r="A315" t="s">
        <v>105</v>
      </c>
      <c r="B315" t="s">
        <v>91</v>
      </c>
      <c r="C315" t="s">
        <v>97</v>
      </c>
      <c r="D315" t="s">
        <v>192</v>
      </c>
      <c r="E315" t="s">
        <v>36</v>
      </c>
      <c r="F315" t="s">
        <v>37</v>
      </c>
      <c r="G315" t="str">
        <f>IF(ISERROR(MATCH(A315,LUs!A:A,0)),"n","y")</f>
        <v>n</v>
      </c>
    </row>
    <row r="316" spans="1:7">
      <c r="A316" t="s">
        <v>105</v>
      </c>
      <c r="B316" t="s">
        <v>91</v>
      </c>
      <c r="C316" t="s">
        <v>97</v>
      </c>
      <c r="D316" t="s">
        <v>192</v>
      </c>
      <c r="E316" t="s">
        <v>37</v>
      </c>
      <c r="F316" t="s">
        <v>36</v>
      </c>
      <c r="G316" t="str">
        <f>IF(ISERROR(MATCH(A316,LUs!A:A,0)),"n","y")</f>
        <v>n</v>
      </c>
    </row>
    <row r="317" spans="1:7">
      <c r="A317" t="s">
        <v>105</v>
      </c>
      <c r="B317" t="s">
        <v>21</v>
      </c>
      <c r="C317" t="s">
        <v>97</v>
      </c>
      <c r="D317" t="s">
        <v>192</v>
      </c>
      <c r="E317" t="s">
        <v>36</v>
      </c>
      <c r="F317" t="s">
        <v>37</v>
      </c>
      <c r="G317" t="str">
        <f>IF(ISERROR(MATCH(A317,LUs!A:A,0)),"n","y")</f>
        <v>n</v>
      </c>
    </row>
    <row r="318" spans="1:7">
      <c r="A318" t="s">
        <v>105</v>
      </c>
      <c r="B318" t="s">
        <v>21</v>
      </c>
      <c r="C318" t="s">
        <v>97</v>
      </c>
      <c r="D318" t="s">
        <v>192</v>
      </c>
      <c r="E318" t="s">
        <v>37</v>
      </c>
      <c r="F318" t="s">
        <v>36</v>
      </c>
      <c r="G318" t="str">
        <f>IF(ISERROR(MATCH(A318,LUs!A:A,0)),"n","y")</f>
        <v>n</v>
      </c>
    </row>
    <row r="319" spans="1:7">
      <c r="A319" t="s">
        <v>105</v>
      </c>
      <c r="B319" t="s">
        <v>21</v>
      </c>
      <c r="C319" t="s">
        <v>97</v>
      </c>
      <c r="D319" t="s">
        <v>193</v>
      </c>
      <c r="E319" t="s">
        <v>36</v>
      </c>
      <c r="F319" t="s">
        <v>37</v>
      </c>
      <c r="G319" t="str">
        <f>IF(ISERROR(MATCH(A319,LUs!A:A,0)),"n","y")</f>
        <v>n</v>
      </c>
    </row>
    <row r="320" spans="1:7">
      <c r="A320" t="s">
        <v>105</v>
      </c>
      <c r="B320" t="s">
        <v>21</v>
      </c>
      <c r="C320" t="s">
        <v>97</v>
      </c>
      <c r="D320" t="s">
        <v>193</v>
      </c>
      <c r="E320" t="s">
        <v>37</v>
      </c>
      <c r="F320" t="s">
        <v>36</v>
      </c>
      <c r="G320" t="str">
        <f>IF(ISERROR(MATCH(A320,LUs!A:A,0)),"n","y")</f>
        <v>n</v>
      </c>
    </row>
    <row r="321" spans="1:7">
      <c r="A321" t="s">
        <v>105</v>
      </c>
      <c r="B321" t="s">
        <v>23</v>
      </c>
      <c r="C321" t="s">
        <v>97</v>
      </c>
      <c r="D321" t="s">
        <v>193</v>
      </c>
      <c r="E321" t="s">
        <v>36</v>
      </c>
      <c r="F321" t="s">
        <v>37</v>
      </c>
      <c r="G321" t="str">
        <f>IF(ISERROR(MATCH(A321,LUs!A:A,0)),"n","y")</f>
        <v>n</v>
      </c>
    </row>
    <row r="322" spans="1:7">
      <c r="A322" t="s">
        <v>105</v>
      </c>
      <c r="B322" t="s">
        <v>23</v>
      </c>
      <c r="C322" t="s">
        <v>97</v>
      </c>
      <c r="D322" t="s">
        <v>193</v>
      </c>
      <c r="E322" t="s">
        <v>37</v>
      </c>
      <c r="F322" t="s">
        <v>36</v>
      </c>
      <c r="G322" t="str">
        <f>IF(ISERROR(MATCH(A322,LUs!A:A,0)),"n","y")</f>
        <v>n</v>
      </c>
    </row>
    <row r="323" spans="1:7">
      <c r="A323" t="s">
        <v>105</v>
      </c>
      <c r="B323" t="s">
        <v>27</v>
      </c>
      <c r="C323" t="s">
        <v>97</v>
      </c>
      <c r="D323" t="s">
        <v>193</v>
      </c>
      <c r="E323" t="s">
        <v>36</v>
      </c>
      <c r="F323" t="s">
        <v>37</v>
      </c>
      <c r="G323" t="str">
        <f>IF(ISERROR(MATCH(A323,LUs!A:A,0)),"n","y")</f>
        <v>n</v>
      </c>
    </row>
    <row r="324" spans="1:7">
      <c r="A324" t="s">
        <v>105</v>
      </c>
      <c r="B324" t="s">
        <v>27</v>
      </c>
      <c r="C324" t="s">
        <v>97</v>
      </c>
      <c r="D324" t="s">
        <v>193</v>
      </c>
      <c r="E324" t="s">
        <v>37</v>
      </c>
      <c r="F324" t="s">
        <v>36</v>
      </c>
      <c r="G324" t="str">
        <f>IF(ISERROR(MATCH(A324,LUs!A:A,0)),"n","y")</f>
        <v>n</v>
      </c>
    </row>
    <row r="325" spans="1:7">
      <c r="A325" t="s">
        <v>105</v>
      </c>
      <c r="B325" t="s">
        <v>90</v>
      </c>
      <c r="C325" t="s">
        <v>97</v>
      </c>
      <c r="D325" t="s">
        <v>192</v>
      </c>
      <c r="E325" t="s">
        <v>396</v>
      </c>
      <c r="F325" t="s">
        <v>37</v>
      </c>
      <c r="G325" t="str">
        <f>IF(ISERROR(MATCH(A325,LUs!A:A,0)),"n","y")</f>
        <v>n</v>
      </c>
    </row>
    <row r="326" spans="1:7">
      <c r="A326" t="s">
        <v>105</v>
      </c>
      <c r="B326" t="s">
        <v>90</v>
      </c>
      <c r="C326" t="s">
        <v>97</v>
      </c>
      <c r="D326" t="s">
        <v>193</v>
      </c>
      <c r="E326" t="s">
        <v>396</v>
      </c>
      <c r="F326" t="s">
        <v>36</v>
      </c>
      <c r="G326" t="str">
        <f>IF(ISERROR(MATCH(A326,LUs!A:A,0)),"n","y")</f>
        <v>n</v>
      </c>
    </row>
    <row r="327" spans="1:7">
      <c r="A327" t="s">
        <v>106</v>
      </c>
      <c r="B327" t="s">
        <v>12</v>
      </c>
      <c r="C327" t="s">
        <v>97</v>
      </c>
      <c r="D327" t="s">
        <v>192</v>
      </c>
      <c r="E327" t="s">
        <v>36</v>
      </c>
      <c r="F327" t="s">
        <v>37</v>
      </c>
      <c r="G327" t="str">
        <f>IF(ISERROR(MATCH(A327,LUs!A:A,0)),"n","y")</f>
        <v>n</v>
      </c>
    </row>
    <row r="328" spans="1:7">
      <c r="A328" t="s">
        <v>106</v>
      </c>
      <c r="B328" t="s">
        <v>12</v>
      </c>
      <c r="C328" t="s">
        <v>97</v>
      </c>
      <c r="D328" t="s">
        <v>192</v>
      </c>
      <c r="E328" t="s">
        <v>37</v>
      </c>
      <c r="F328" t="s">
        <v>86</v>
      </c>
      <c r="G328" t="str">
        <f>IF(ISERROR(MATCH(A328,LUs!A:A,0)),"n","y")</f>
        <v>n</v>
      </c>
    </row>
    <row r="329" spans="1:7">
      <c r="A329" t="s">
        <v>106</v>
      </c>
      <c r="B329" t="s">
        <v>12</v>
      </c>
      <c r="C329" t="s">
        <v>97</v>
      </c>
      <c r="D329" t="s">
        <v>193</v>
      </c>
      <c r="E329" t="s">
        <v>36</v>
      </c>
      <c r="F329" t="s">
        <v>86</v>
      </c>
      <c r="G329" t="str">
        <f>IF(ISERROR(MATCH(A329,LUs!A:A,0)),"n","y")</f>
        <v>n</v>
      </c>
    </row>
    <row r="330" spans="1:7">
      <c r="A330" t="s">
        <v>106</v>
      </c>
      <c r="B330" t="s">
        <v>12</v>
      </c>
      <c r="C330" t="s">
        <v>97</v>
      </c>
      <c r="D330" t="s">
        <v>193</v>
      </c>
      <c r="E330" t="s">
        <v>37</v>
      </c>
      <c r="F330" t="s">
        <v>86</v>
      </c>
      <c r="G330" t="str">
        <f>IF(ISERROR(MATCH(A330,LUs!A:A,0)),"n","y")</f>
        <v>n</v>
      </c>
    </row>
    <row r="331" spans="1:7">
      <c r="A331" t="s">
        <v>106</v>
      </c>
      <c r="B331" t="s">
        <v>23</v>
      </c>
      <c r="C331" t="s">
        <v>97</v>
      </c>
      <c r="D331" t="s">
        <v>192</v>
      </c>
      <c r="E331" t="s">
        <v>36</v>
      </c>
      <c r="F331" t="s">
        <v>36</v>
      </c>
      <c r="G331" t="str">
        <f>IF(ISERROR(MATCH(A331,LUs!A:A,0)),"n","y")</f>
        <v>n</v>
      </c>
    </row>
    <row r="332" spans="1:7">
      <c r="A332" t="s">
        <v>106</v>
      </c>
      <c r="B332" t="s">
        <v>23</v>
      </c>
      <c r="C332" t="s">
        <v>97</v>
      </c>
      <c r="D332" t="s">
        <v>192</v>
      </c>
      <c r="E332" t="s">
        <v>37</v>
      </c>
      <c r="F332" t="s">
        <v>37</v>
      </c>
      <c r="G332" t="str">
        <f>IF(ISERROR(MATCH(A332,LUs!A:A,0)),"n","y")</f>
        <v>n</v>
      </c>
    </row>
    <row r="333" spans="1:7">
      <c r="A333" t="s">
        <v>106</v>
      </c>
      <c r="B333" t="s">
        <v>23</v>
      </c>
      <c r="C333" t="s">
        <v>97</v>
      </c>
      <c r="D333" t="s">
        <v>193</v>
      </c>
      <c r="E333" t="s">
        <v>36</v>
      </c>
      <c r="F333" t="s">
        <v>36</v>
      </c>
      <c r="G333" t="str">
        <f>IF(ISERROR(MATCH(A333,LUs!A:A,0)),"n","y")</f>
        <v>n</v>
      </c>
    </row>
    <row r="334" spans="1:7">
      <c r="A334" t="s">
        <v>106</v>
      </c>
      <c r="B334" t="s">
        <v>23</v>
      </c>
      <c r="C334" t="s">
        <v>97</v>
      </c>
      <c r="D334" t="s">
        <v>193</v>
      </c>
      <c r="E334" t="s">
        <v>37</v>
      </c>
      <c r="F334" t="s">
        <v>37</v>
      </c>
      <c r="G334" t="str">
        <f>IF(ISERROR(MATCH(A334,LUs!A:A,0)),"n","y")</f>
        <v>n</v>
      </c>
    </row>
    <row r="335" spans="1:7">
      <c r="A335" t="s">
        <v>106</v>
      </c>
      <c r="B335" t="s">
        <v>27</v>
      </c>
      <c r="C335" t="s">
        <v>97</v>
      </c>
      <c r="D335" t="s">
        <v>192</v>
      </c>
      <c r="E335" t="s">
        <v>36</v>
      </c>
      <c r="F335" t="s">
        <v>36</v>
      </c>
      <c r="G335" t="str">
        <f>IF(ISERROR(MATCH(A335,LUs!A:A,0)),"n","y")</f>
        <v>n</v>
      </c>
    </row>
    <row r="336" spans="1:7">
      <c r="A336" t="s">
        <v>106</v>
      </c>
      <c r="B336" t="s">
        <v>27</v>
      </c>
      <c r="C336" t="s">
        <v>97</v>
      </c>
      <c r="D336" t="s">
        <v>192</v>
      </c>
      <c r="E336" t="s">
        <v>37</v>
      </c>
      <c r="F336" t="s">
        <v>37</v>
      </c>
      <c r="G336" t="str">
        <f>IF(ISERROR(MATCH(A336,LUs!A:A,0)),"n","y")</f>
        <v>n</v>
      </c>
    </row>
    <row r="337" spans="1:7">
      <c r="A337" t="s">
        <v>106</v>
      </c>
      <c r="B337" t="s">
        <v>27</v>
      </c>
      <c r="C337" t="s">
        <v>97</v>
      </c>
      <c r="D337" t="s">
        <v>193</v>
      </c>
      <c r="E337" t="s">
        <v>36</v>
      </c>
      <c r="F337" t="s">
        <v>36</v>
      </c>
      <c r="G337" t="str">
        <f>IF(ISERROR(MATCH(A337,LUs!A:A,0)),"n","y")</f>
        <v>n</v>
      </c>
    </row>
    <row r="338" spans="1:7">
      <c r="A338" t="s">
        <v>106</v>
      </c>
      <c r="B338" t="s">
        <v>27</v>
      </c>
      <c r="C338" t="s">
        <v>97</v>
      </c>
      <c r="D338" t="s">
        <v>193</v>
      </c>
      <c r="E338" t="s">
        <v>37</v>
      </c>
      <c r="F338" t="s">
        <v>37</v>
      </c>
      <c r="G338" t="str">
        <f>IF(ISERROR(MATCH(A338,LUs!A:A,0)),"n","y")</f>
        <v>n</v>
      </c>
    </row>
    <row r="339" spans="1:7">
      <c r="A339" t="s">
        <v>108</v>
      </c>
      <c r="B339" t="s">
        <v>91</v>
      </c>
      <c r="C339" t="s">
        <v>97</v>
      </c>
      <c r="D339" t="s">
        <v>191</v>
      </c>
      <c r="E339" t="s">
        <v>36</v>
      </c>
      <c r="F339" t="s">
        <v>37</v>
      </c>
      <c r="G339" t="str">
        <f>IF(ISERROR(MATCH(A339,LUs!A:A,0)),"n","y")</f>
        <v>n</v>
      </c>
    </row>
    <row r="340" spans="1:7">
      <c r="A340" t="s">
        <v>108</v>
      </c>
      <c r="B340" t="s">
        <v>91</v>
      </c>
      <c r="C340" t="s">
        <v>97</v>
      </c>
      <c r="D340" t="s">
        <v>191</v>
      </c>
      <c r="E340" t="s">
        <v>37</v>
      </c>
      <c r="F340" t="s">
        <v>36</v>
      </c>
      <c r="G340" t="str">
        <f>IF(ISERROR(MATCH(A340,LUs!A:A,0)),"n","y")</f>
        <v>n</v>
      </c>
    </row>
    <row r="341" spans="1:7">
      <c r="A341" t="s">
        <v>108</v>
      </c>
      <c r="B341" t="s">
        <v>91</v>
      </c>
      <c r="C341" t="s">
        <v>97</v>
      </c>
      <c r="D341" t="s">
        <v>193</v>
      </c>
      <c r="E341" t="s">
        <v>36</v>
      </c>
      <c r="F341" t="s">
        <v>37</v>
      </c>
      <c r="G341" t="str">
        <f>IF(ISERROR(MATCH(A341,LUs!A:A,0)),"n","y")</f>
        <v>n</v>
      </c>
    </row>
    <row r="342" spans="1:7">
      <c r="A342" t="s">
        <v>108</v>
      </c>
      <c r="B342" t="s">
        <v>91</v>
      </c>
      <c r="C342" t="s">
        <v>97</v>
      </c>
      <c r="D342" t="s">
        <v>193</v>
      </c>
      <c r="E342" t="s">
        <v>37</v>
      </c>
      <c r="F342" t="s">
        <v>86</v>
      </c>
      <c r="G342" t="str">
        <f>IF(ISERROR(MATCH(A342,LUs!A:A,0)),"n","y")</f>
        <v>n</v>
      </c>
    </row>
    <row r="343" spans="1:7">
      <c r="A343" t="s">
        <v>108</v>
      </c>
      <c r="B343" t="s">
        <v>17</v>
      </c>
      <c r="C343" t="s">
        <v>97</v>
      </c>
      <c r="D343" t="s">
        <v>192</v>
      </c>
      <c r="E343" t="s">
        <v>36</v>
      </c>
      <c r="F343" t="s">
        <v>86</v>
      </c>
      <c r="G343" t="str">
        <f>IF(ISERROR(MATCH(A343,LUs!A:A,0)),"n","y")</f>
        <v>n</v>
      </c>
    </row>
    <row r="344" spans="1:7">
      <c r="A344" t="s">
        <v>108</v>
      </c>
      <c r="B344" t="s">
        <v>17</v>
      </c>
      <c r="C344" t="s">
        <v>97</v>
      </c>
      <c r="D344" t="s">
        <v>192</v>
      </c>
      <c r="E344" t="s">
        <v>37</v>
      </c>
      <c r="F344" t="s">
        <v>86</v>
      </c>
      <c r="G344" t="str">
        <f>IF(ISERROR(MATCH(A344,LUs!A:A,0)),"n","y")</f>
        <v>n</v>
      </c>
    </row>
    <row r="345" spans="1:7">
      <c r="A345" t="s">
        <v>108</v>
      </c>
      <c r="B345" t="s">
        <v>17</v>
      </c>
      <c r="C345" t="s">
        <v>98</v>
      </c>
      <c r="D345" t="s">
        <v>192</v>
      </c>
      <c r="E345" t="s">
        <v>86</v>
      </c>
      <c r="F345" t="s">
        <v>36</v>
      </c>
      <c r="G345" t="str">
        <f>IF(ISERROR(MATCH(A345,LUs!A:A,0)),"n","y")</f>
        <v>n</v>
      </c>
    </row>
    <row r="346" spans="1:7">
      <c r="A346" t="s">
        <v>108</v>
      </c>
      <c r="B346" t="s">
        <v>17</v>
      </c>
      <c r="C346" t="s">
        <v>97</v>
      </c>
      <c r="D346" t="s">
        <v>193</v>
      </c>
      <c r="E346" t="s">
        <v>36</v>
      </c>
      <c r="F346" t="s">
        <v>86</v>
      </c>
      <c r="G346" t="str">
        <f>IF(ISERROR(MATCH(A346,LUs!A:A,0)),"n","y")</f>
        <v>n</v>
      </c>
    </row>
    <row r="347" spans="1:7">
      <c r="A347" t="s">
        <v>108</v>
      </c>
      <c r="B347" t="s">
        <v>17</v>
      </c>
      <c r="C347" t="s">
        <v>97</v>
      </c>
      <c r="D347" t="s">
        <v>193</v>
      </c>
      <c r="E347" t="s">
        <v>37</v>
      </c>
      <c r="F347" t="s">
        <v>86</v>
      </c>
      <c r="G347" t="str">
        <f>IF(ISERROR(MATCH(A347,LUs!A:A,0)),"n","y")</f>
        <v>n</v>
      </c>
    </row>
    <row r="348" spans="1:7">
      <c r="A348" t="s">
        <v>108</v>
      </c>
      <c r="B348" t="s">
        <v>17</v>
      </c>
      <c r="C348" t="s">
        <v>97</v>
      </c>
      <c r="D348" t="s">
        <v>194</v>
      </c>
      <c r="E348" t="s">
        <v>36</v>
      </c>
      <c r="F348" t="s">
        <v>36</v>
      </c>
      <c r="G348" t="str">
        <f>IF(ISERROR(MATCH(A348,LUs!A:A,0)),"n","y")</f>
        <v>n</v>
      </c>
    </row>
    <row r="349" spans="1:7">
      <c r="A349" t="s">
        <v>108</v>
      </c>
      <c r="B349" t="s">
        <v>17</v>
      </c>
      <c r="C349" t="s">
        <v>97</v>
      </c>
      <c r="D349" t="s">
        <v>194</v>
      </c>
      <c r="E349" t="s">
        <v>37</v>
      </c>
      <c r="F349" t="s">
        <v>37</v>
      </c>
      <c r="G349" t="str">
        <f>IF(ISERROR(MATCH(A349,LUs!A:A,0)),"n","y")</f>
        <v>n</v>
      </c>
    </row>
    <row r="350" spans="1:7">
      <c r="A350" t="s">
        <v>108</v>
      </c>
      <c r="B350" t="s">
        <v>17</v>
      </c>
      <c r="C350" t="s">
        <v>98</v>
      </c>
      <c r="D350" t="s">
        <v>194</v>
      </c>
      <c r="E350" t="s">
        <v>86</v>
      </c>
      <c r="F350" t="s">
        <v>37</v>
      </c>
      <c r="G350" t="str">
        <f>IF(ISERROR(MATCH(A350,LUs!A:A,0)),"n","y")</f>
        <v>n</v>
      </c>
    </row>
    <row r="351" spans="1:7">
      <c r="A351" t="s">
        <v>108</v>
      </c>
      <c r="B351" t="s">
        <v>19</v>
      </c>
      <c r="C351" t="s">
        <v>97</v>
      </c>
      <c r="D351" t="s">
        <v>194</v>
      </c>
      <c r="E351" t="s">
        <v>36</v>
      </c>
      <c r="F351" t="s">
        <v>86</v>
      </c>
      <c r="G351" t="str">
        <f>IF(ISERROR(MATCH(A351,LUs!A:A,0)),"n","y")</f>
        <v>n</v>
      </c>
    </row>
    <row r="352" spans="1:7">
      <c r="A352" t="s">
        <v>108</v>
      </c>
      <c r="B352" t="s">
        <v>19</v>
      </c>
      <c r="C352" t="s">
        <v>97</v>
      </c>
      <c r="D352" t="s">
        <v>194</v>
      </c>
      <c r="E352" t="s">
        <v>37</v>
      </c>
      <c r="F352" t="s">
        <v>86</v>
      </c>
      <c r="G352" t="str">
        <f>IF(ISERROR(MATCH(A352,LUs!A:A,0)),"n","y")</f>
        <v>n</v>
      </c>
    </row>
    <row r="353" spans="1:7">
      <c r="A353" t="s">
        <v>108</v>
      </c>
      <c r="B353" t="s">
        <v>19</v>
      </c>
      <c r="C353" t="s">
        <v>98</v>
      </c>
      <c r="D353" t="s">
        <v>194</v>
      </c>
      <c r="E353" t="s">
        <v>86</v>
      </c>
      <c r="F353" t="s">
        <v>36</v>
      </c>
      <c r="G353" t="str">
        <f>IF(ISERROR(MATCH(A353,LUs!A:A,0)),"n","y")</f>
        <v>n</v>
      </c>
    </row>
    <row r="354" spans="1:7">
      <c r="A354" t="s">
        <v>108</v>
      </c>
      <c r="B354" t="s">
        <v>23</v>
      </c>
      <c r="C354" t="s">
        <v>97</v>
      </c>
      <c r="D354" t="s">
        <v>191</v>
      </c>
      <c r="E354" t="s">
        <v>36</v>
      </c>
      <c r="F354" t="s">
        <v>37</v>
      </c>
      <c r="G354" t="str">
        <f>IF(ISERROR(MATCH(A354,LUs!A:A,0)),"n","y")</f>
        <v>n</v>
      </c>
    </row>
    <row r="355" spans="1:7">
      <c r="A355" t="s">
        <v>108</v>
      </c>
      <c r="B355" t="s">
        <v>23</v>
      </c>
      <c r="C355" t="s">
        <v>97</v>
      </c>
      <c r="D355" t="s">
        <v>191</v>
      </c>
      <c r="E355" t="s">
        <v>37</v>
      </c>
      <c r="F355" t="s">
        <v>36</v>
      </c>
      <c r="G355" t="str">
        <f>IF(ISERROR(MATCH(A355,LUs!A:A,0)),"n","y")</f>
        <v>n</v>
      </c>
    </row>
    <row r="356" spans="1:7">
      <c r="A356" t="s">
        <v>108</v>
      </c>
      <c r="B356" t="s">
        <v>23</v>
      </c>
      <c r="C356" t="s">
        <v>97</v>
      </c>
      <c r="D356" t="s">
        <v>193</v>
      </c>
      <c r="E356" t="s">
        <v>36</v>
      </c>
      <c r="F356" t="s">
        <v>37</v>
      </c>
      <c r="G356" t="str">
        <f>IF(ISERROR(MATCH(A356,LUs!A:A,0)),"n","y")</f>
        <v>n</v>
      </c>
    </row>
    <row r="357" spans="1:7">
      <c r="A357" t="s">
        <v>108</v>
      </c>
      <c r="B357" t="s">
        <v>23</v>
      </c>
      <c r="C357" t="s">
        <v>97</v>
      </c>
      <c r="D357" t="s">
        <v>193</v>
      </c>
      <c r="E357" t="s">
        <v>37</v>
      </c>
      <c r="F357" t="s">
        <v>36</v>
      </c>
      <c r="G357" t="str">
        <f>IF(ISERROR(MATCH(A357,LUs!A:A,0)),"n","y")</f>
        <v>n</v>
      </c>
    </row>
    <row r="358" spans="1:7">
      <c r="A358" t="s">
        <v>108</v>
      </c>
      <c r="B358" t="s">
        <v>27</v>
      </c>
      <c r="C358" t="s">
        <v>97</v>
      </c>
      <c r="D358" t="s">
        <v>191</v>
      </c>
      <c r="E358" t="s">
        <v>36</v>
      </c>
      <c r="F358" t="s">
        <v>37</v>
      </c>
      <c r="G358" t="str">
        <f>IF(ISERROR(MATCH(A358,LUs!A:A,0)),"n","y")</f>
        <v>n</v>
      </c>
    </row>
    <row r="359" spans="1:7">
      <c r="A359" t="s">
        <v>108</v>
      </c>
      <c r="B359" t="s">
        <v>27</v>
      </c>
      <c r="C359" t="s">
        <v>97</v>
      </c>
      <c r="D359" t="s">
        <v>191</v>
      </c>
      <c r="E359" t="s">
        <v>37</v>
      </c>
      <c r="F359" t="s">
        <v>36</v>
      </c>
      <c r="G359" t="str">
        <f>IF(ISERROR(MATCH(A359,LUs!A:A,0)),"n","y")</f>
        <v>n</v>
      </c>
    </row>
    <row r="360" spans="1:7">
      <c r="A360" t="s">
        <v>108</v>
      </c>
      <c r="B360" t="s">
        <v>27</v>
      </c>
      <c r="C360" t="s">
        <v>97</v>
      </c>
      <c r="D360" t="s">
        <v>192</v>
      </c>
      <c r="E360" t="s">
        <v>36</v>
      </c>
      <c r="F360" t="s">
        <v>37</v>
      </c>
      <c r="G360" t="str">
        <f>IF(ISERROR(MATCH(A360,LUs!A:A,0)),"n","y")</f>
        <v>n</v>
      </c>
    </row>
    <row r="361" spans="1:7">
      <c r="A361" t="s">
        <v>108</v>
      </c>
      <c r="B361" t="s">
        <v>27</v>
      </c>
      <c r="C361" t="s">
        <v>97</v>
      </c>
      <c r="D361" t="s">
        <v>192</v>
      </c>
      <c r="E361" t="s">
        <v>37</v>
      </c>
      <c r="F361" t="s">
        <v>36</v>
      </c>
      <c r="G361" t="str">
        <f>IF(ISERROR(MATCH(A361,LUs!A:A,0)),"n","y")</f>
        <v>n</v>
      </c>
    </row>
    <row r="362" spans="1:7">
      <c r="A362" t="s">
        <v>108</v>
      </c>
      <c r="B362" t="s">
        <v>27</v>
      </c>
      <c r="C362" t="s">
        <v>97</v>
      </c>
      <c r="D362" t="s">
        <v>193</v>
      </c>
      <c r="E362" t="s">
        <v>36</v>
      </c>
      <c r="F362" t="s">
        <v>37</v>
      </c>
      <c r="G362" t="str">
        <f>IF(ISERROR(MATCH(A362,LUs!A:A,0)),"n","y")</f>
        <v>n</v>
      </c>
    </row>
    <row r="363" spans="1:7">
      <c r="A363" t="s">
        <v>108</v>
      </c>
      <c r="B363" t="s">
        <v>27</v>
      </c>
      <c r="C363" t="s">
        <v>97</v>
      </c>
      <c r="D363" t="s">
        <v>193</v>
      </c>
      <c r="E363" t="s">
        <v>37</v>
      </c>
      <c r="F363" t="s">
        <v>36</v>
      </c>
      <c r="G363" t="str">
        <f>IF(ISERROR(MATCH(A363,LUs!A:A,0)),"n","y")</f>
        <v>n</v>
      </c>
    </row>
    <row r="364" spans="1:7">
      <c r="A364" t="s">
        <v>108</v>
      </c>
      <c r="B364" t="s">
        <v>90</v>
      </c>
      <c r="C364" t="s">
        <v>97</v>
      </c>
      <c r="D364" t="s">
        <v>191</v>
      </c>
      <c r="E364" t="s">
        <v>396</v>
      </c>
      <c r="F364" t="s">
        <v>37</v>
      </c>
      <c r="G364" t="str">
        <f>IF(ISERROR(MATCH(A364,LUs!A:A,0)),"n","y")</f>
        <v>n</v>
      </c>
    </row>
    <row r="365" spans="1:7">
      <c r="A365" t="s">
        <v>108</v>
      </c>
      <c r="B365" t="s">
        <v>90</v>
      </c>
      <c r="C365" t="s">
        <v>97</v>
      </c>
      <c r="D365" t="s">
        <v>192</v>
      </c>
      <c r="E365" t="s">
        <v>396</v>
      </c>
      <c r="F365" t="s">
        <v>86</v>
      </c>
      <c r="G365" t="str">
        <f>IF(ISERROR(MATCH(A365,LUs!A:A,0)),"n","y")</f>
        <v>n</v>
      </c>
    </row>
    <row r="366" spans="1:7">
      <c r="A366" t="s">
        <v>108</v>
      </c>
      <c r="B366" t="s">
        <v>90</v>
      </c>
      <c r="C366" t="s">
        <v>97</v>
      </c>
      <c r="D366" t="s">
        <v>193</v>
      </c>
      <c r="E366" t="s">
        <v>396</v>
      </c>
      <c r="F366" t="s">
        <v>36</v>
      </c>
      <c r="G366" t="str">
        <f>IF(ISERROR(MATCH(A366,LUs!A:A,0)),"n","y")</f>
        <v>n</v>
      </c>
    </row>
    <row r="367" spans="1:7">
      <c r="A367" t="s">
        <v>108</v>
      </c>
      <c r="B367" t="s">
        <v>90</v>
      </c>
      <c r="C367" t="s">
        <v>97</v>
      </c>
      <c r="D367" t="s">
        <v>194</v>
      </c>
      <c r="E367" t="s">
        <v>396</v>
      </c>
      <c r="F367" t="s">
        <v>36</v>
      </c>
      <c r="G367" t="str">
        <f>IF(ISERROR(MATCH(A367,LUs!A:A,0)),"n","y")</f>
        <v>n</v>
      </c>
    </row>
    <row r="368" spans="1:7">
      <c r="A368" t="s">
        <v>109</v>
      </c>
      <c r="B368" t="s">
        <v>28</v>
      </c>
      <c r="C368" t="s">
        <v>97</v>
      </c>
      <c r="D368" t="s">
        <v>192</v>
      </c>
      <c r="E368" t="s">
        <v>36</v>
      </c>
      <c r="F368" t="s">
        <v>36</v>
      </c>
      <c r="G368" t="str">
        <f>IF(ISERROR(MATCH(A368,LUs!A:A,0)),"n","y")</f>
        <v>n</v>
      </c>
    </row>
    <row r="369" spans="1:7">
      <c r="A369" t="s">
        <v>109</v>
      </c>
      <c r="B369" t="s">
        <v>28</v>
      </c>
      <c r="C369" t="s">
        <v>97</v>
      </c>
      <c r="D369" t="s">
        <v>192</v>
      </c>
      <c r="E369" t="s">
        <v>37</v>
      </c>
      <c r="F369" t="s">
        <v>36</v>
      </c>
      <c r="G369" t="str">
        <f>IF(ISERROR(MATCH(A369,LUs!A:A,0)),"n","y")</f>
        <v>n</v>
      </c>
    </row>
    <row r="370" spans="1:7">
      <c r="A370" t="s">
        <v>109</v>
      </c>
      <c r="B370" t="s">
        <v>28</v>
      </c>
      <c r="C370" t="s">
        <v>98</v>
      </c>
      <c r="D370" t="s">
        <v>192</v>
      </c>
      <c r="E370" t="s">
        <v>86</v>
      </c>
      <c r="F370" t="s">
        <v>86</v>
      </c>
      <c r="G370" t="str">
        <f>IF(ISERROR(MATCH(A370,LUs!A:A,0)),"n","y")</f>
        <v>n</v>
      </c>
    </row>
    <row r="371" spans="1:7">
      <c r="A371" t="s">
        <v>109</v>
      </c>
      <c r="B371" t="s">
        <v>28</v>
      </c>
      <c r="C371" t="s">
        <v>97</v>
      </c>
      <c r="D371" t="s">
        <v>193</v>
      </c>
      <c r="E371" t="s">
        <v>36</v>
      </c>
      <c r="F371" t="s">
        <v>36</v>
      </c>
      <c r="G371" t="str">
        <f>IF(ISERROR(MATCH(A371,LUs!A:A,0)),"n","y")</f>
        <v>n</v>
      </c>
    </row>
    <row r="372" spans="1:7">
      <c r="A372" t="s">
        <v>109</v>
      </c>
      <c r="B372" t="s">
        <v>28</v>
      </c>
      <c r="C372" t="s">
        <v>97</v>
      </c>
      <c r="D372" t="s">
        <v>193</v>
      </c>
      <c r="E372" t="s">
        <v>37</v>
      </c>
      <c r="F372" t="s">
        <v>36</v>
      </c>
      <c r="G372" t="str">
        <f>IF(ISERROR(MATCH(A372,LUs!A:A,0)),"n","y")</f>
        <v>n</v>
      </c>
    </row>
    <row r="373" spans="1:7">
      <c r="A373" t="s">
        <v>109</v>
      </c>
      <c r="B373" t="s">
        <v>28</v>
      </c>
      <c r="C373" t="s">
        <v>98</v>
      </c>
      <c r="D373" t="s">
        <v>193</v>
      </c>
      <c r="E373" t="s">
        <v>86</v>
      </c>
      <c r="F373" t="s">
        <v>86</v>
      </c>
      <c r="G373" t="str">
        <f>IF(ISERROR(MATCH(A373,LUs!A:A,0)),"n","y")</f>
        <v>n</v>
      </c>
    </row>
    <row r="374" spans="1:7">
      <c r="A374" t="s">
        <v>109</v>
      </c>
      <c r="B374" t="s">
        <v>28</v>
      </c>
      <c r="C374" t="s">
        <v>97</v>
      </c>
      <c r="D374" t="s">
        <v>194</v>
      </c>
      <c r="E374" t="s">
        <v>36</v>
      </c>
      <c r="F374" t="s">
        <v>36</v>
      </c>
      <c r="G374" t="str">
        <f>IF(ISERROR(MATCH(A374,LUs!A:A,0)),"n","y")</f>
        <v>n</v>
      </c>
    </row>
    <row r="375" spans="1:7">
      <c r="A375" t="s">
        <v>109</v>
      </c>
      <c r="B375" t="s">
        <v>28</v>
      </c>
      <c r="C375" t="s">
        <v>97</v>
      </c>
      <c r="D375" t="s">
        <v>194</v>
      </c>
      <c r="E375" t="s">
        <v>37</v>
      </c>
      <c r="F375" t="s">
        <v>37</v>
      </c>
      <c r="G375" t="str">
        <f>IF(ISERROR(MATCH(A375,LUs!A:A,0)),"n","y")</f>
        <v>n</v>
      </c>
    </row>
    <row r="376" spans="1:7">
      <c r="A376" t="s">
        <v>109</v>
      </c>
      <c r="B376" t="s">
        <v>28</v>
      </c>
      <c r="C376" t="s">
        <v>98</v>
      </c>
      <c r="D376" t="s">
        <v>194</v>
      </c>
      <c r="E376" t="s">
        <v>86</v>
      </c>
      <c r="F376" t="s">
        <v>86</v>
      </c>
      <c r="G376" t="str">
        <f>IF(ISERROR(MATCH(A376,LUs!A:A,0)),"n","y")</f>
        <v>n</v>
      </c>
    </row>
    <row r="377" spans="1:7">
      <c r="A377" t="s">
        <v>109</v>
      </c>
      <c r="B377" t="s">
        <v>28</v>
      </c>
      <c r="C377" t="s">
        <v>97</v>
      </c>
      <c r="D377" t="s">
        <v>195</v>
      </c>
      <c r="E377" t="s">
        <v>36</v>
      </c>
      <c r="F377" t="s">
        <v>36</v>
      </c>
      <c r="G377" t="str">
        <f>IF(ISERROR(MATCH(A377,LUs!A:A,0)),"n","y")</f>
        <v>n</v>
      </c>
    </row>
    <row r="378" spans="1:7">
      <c r="A378" t="s">
        <v>109</v>
      </c>
      <c r="B378" t="s">
        <v>28</v>
      </c>
      <c r="C378" t="s">
        <v>97</v>
      </c>
      <c r="D378" t="s">
        <v>195</v>
      </c>
      <c r="E378" t="s">
        <v>37</v>
      </c>
      <c r="F378" t="s">
        <v>37</v>
      </c>
      <c r="G378" t="str">
        <f>IF(ISERROR(MATCH(A378,LUs!A:A,0)),"n","y")</f>
        <v>n</v>
      </c>
    </row>
    <row r="379" spans="1:7">
      <c r="A379" t="s">
        <v>109</v>
      </c>
      <c r="B379" t="s">
        <v>28</v>
      </c>
      <c r="C379" t="s">
        <v>98</v>
      </c>
      <c r="D379" t="s">
        <v>195</v>
      </c>
      <c r="E379" t="s">
        <v>86</v>
      </c>
      <c r="F379" t="s">
        <v>86</v>
      </c>
      <c r="G379" t="str">
        <f>IF(ISERROR(MATCH(A379,LUs!A:A,0)),"n","y")</f>
        <v>n</v>
      </c>
    </row>
    <row r="380" spans="1:7">
      <c r="A380" t="s">
        <v>109</v>
      </c>
      <c r="B380" t="s">
        <v>28</v>
      </c>
      <c r="C380" t="s">
        <v>97</v>
      </c>
      <c r="D380" t="s">
        <v>196</v>
      </c>
      <c r="E380" t="s">
        <v>36</v>
      </c>
      <c r="F380" t="s">
        <v>36</v>
      </c>
      <c r="G380" t="str">
        <f>IF(ISERROR(MATCH(A380,LUs!A:A,0)),"n","y")</f>
        <v>n</v>
      </c>
    </row>
    <row r="381" spans="1:7">
      <c r="A381" t="s">
        <v>109</v>
      </c>
      <c r="B381" t="s">
        <v>28</v>
      </c>
      <c r="C381" t="s">
        <v>97</v>
      </c>
      <c r="D381" t="s">
        <v>196</v>
      </c>
      <c r="E381" t="s">
        <v>37</v>
      </c>
      <c r="F381" t="s">
        <v>37</v>
      </c>
      <c r="G381" t="str">
        <f>IF(ISERROR(MATCH(A381,LUs!A:A,0)),"n","y")</f>
        <v>n</v>
      </c>
    </row>
    <row r="382" spans="1:7">
      <c r="A382" t="s">
        <v>109</v>
      </c>
      <c r="B382" t="s">
        <v>28</v>
      </c>
      <c r="C382" t="s">
        <v>98</v>
      </c>
      <c r="D382" t="s">
        <v>196</v>
      </c>
      <c r="E382" t="s">
        <v>86</v>
      </c>
      <c r="F382" t="s">
        <v>36</v>
      </c>
      <c r="G382" t="str">
        <f>IF(ISERROR(MATCH(A382,LUs!A:A,0)),"n","y")</f>
        <v>n</v>
      </c>
    </row>
    <row r="383" spans="1:7">
      <c r="A383" t="s">
        <v>109</v>
      </c>
      <c r="B383" t="s">
        <v>28</v>
      </c>
      <c r="C383" t="s">
        <v>97</v>
      </c>
      <c r="D383" t="s">
        <v>197</v>
      </c>
      <c r="E383" t="s">
        <v>36</v>
      </c>
      <c r="F383" t="s">
        <v>36</v>
      </c>
      <c r="G383" t="str">
        <f>IF(ISERROR(MATCH(A383,LUs!A:A,0)),"n","y")</f>
        <v>n</v>
      </c>
    </row>
    <row r="384" spans="1:7">
      <c r="A384" t="s">
        <v>109</v>
      </c>
      <c r="B384" t="s">
        <v>28</v>
      </c>
      <c r="C384" t="s">
        <v>97</v>
      </c>
      <c r="D384" t="s">
        <v>197</v>
      </c>
      <c r="E384" t="s">
        <v>37</v>
      </c>
      <c r="F384" t="s">
        <v>37</v>
      </c>
      <c r="G384" t="str">
        <f>IF(ISERROR(MATCH(A384,LUs!A:A,0)),"n","y")</f>
        <v>n</v>
      </c>
    </row>
    <row r="385" spans="1:7">
      <c r="A385" t="s">
        <v>109</v>
      </c>
      <c r="B385" t="s">
        <v>28</v>
      </c>
      <c r="C385" t="s">
        <v>98</v>
      </c>
      <c r="D385" t="s">
        <v>197</v>
      </c>
      <c r="E385" t="s">
        <v>86</v>
      </c>
      <c r="F385" t="s">
        <v>37</v>
      </c>
      <c r="G385" t="str">
        <f>IF(ISERROR(MATCH(A385,LUs!A:A,0)),"n","y")</f>
        <v>n</v>
      </c>
    </row>
    <row r="386" spans="1:7">
      <c r="A386" t="s">
        <v>109</v>
      </c>
      <c r="B386" t="s">
        <v>29</v>
      </c>
      <c r="C386" t="s">
        <v>97</v>
      </c>
      <c r="D386" t="s">
        <v>191</v>
      </c>
      <c r="E386" t="s">
        <v>36</v>
      </c>
      <c r="F386" t="s">
        <v>36</v>
      </c>
      <c r="G386" t="str">
        <f>IF(ISERROR(MATCH(A386,LUs!A:A,0)),"n","y")</f>
        <v>n</v>
      </c>
    </row>
    <row r="387" spans="1:7">
      <c r="A387" t="s">
        <v>109</v>
      </c>
      <c r="B387" t="s">
        <v>29</v>
      </c>
      <c r="C387" t="s">
        <v>97</v>
      </c>
      <c r="D387" t="s">
        <v>191</v>
      </c>
      <c r="E387" t="s">
        <v>37</v>
      </c>
      <c r="F387" t="s">
        <v>37</v>
      </c>
      <c r="G387" t="str">
        <f>IF(ISERROR(MATCH(A387,LUs!A:A,0)),"n","y")</f>
        <v>n</v>
      </c>
    </row>
    <row r="388" spans="1:7">
      <c r="A388" t="s">
        <v>109</v>
      </c>
      <c r="B388" t="s">
        <v>29</v>
      </c>
      <c r="C388" t="s">
        <v>98</v>
      </c>
      <c r="D388" t="s">
        <v>191</v>
      </c>
      <c r="E388" t="s">
        <v>86</v>
      </c>
      <c r="F388" t="s">
        <v>36</v>
      </c>
      <c r="G388" t="str">
        <f>IF(ISERROR(MATCH(A388,LUs!A:A,0)),"n","y")</f>
        <v>n</v>
      </c>
    </row>
    <row r="389" spans="1:7">
      <c r="A389" t="s">
        <v>109</v>
      </c>
      <c r="B389" t="s">
        <v>29</v>
      </c>
      <c r="C389" t="s">
        <v>97</v>
      </c>
      <c r="D389" t="s">
        <v>192</v>
      </c>
      <c r="E389" t="s">
        <v>36</v>
      </c>
      <c r="F389" t="s">
        <v>36</v>
      </c>
      <c r="G389" t="str">
        <f>IF(ISERROR(MATCH(A389,LUs!A:A,0)),"n","y")</f>
        <v>n</v>
      </c>
    </row>
    <row r="390" spans="1:7">
      <c r="A390" t="s">
        <v>109</v>
      </c>
      <c r="B390" t="s">
        <v>29</v>
      </c>
      <c r="C390" t="s">
        <v>97</v>
      </c>
      <c r="D390" t="s">
        <v>192</v>
      </c>
      <c r="E390" t="s">
        <v>37</v>
      </c>
      <c r="F390" t="s">
        <v>37</v>
      </c>
      <c r="G390" t="str">
        <f>IF(ISERROR(MATCH(A390,LUs!A:A,0)),"n","y")</f>
        <v>n</v>
      </c>
    </row>
    <row r="391" spans="1:7">
      <c r="A391" t="s">
        <v>109</v>
      </c>
      <c r="B391" t="s">
        <v>29</v>
      </c>
      <c r="C391" t="s">
        <v>97</v>
      </c>
      <c r="D391" t="s">
        <v>193</v>
      </c>
      <c r="E391" t="s">
        <v>36</v>
      </c>
      <c r="F391" t="s">
        <v>36</v>
      </c>
      <c r="G391" t="str">
        <f>IF(ISERROR(MATCH(A391,LUs!A:A,0)),"n","y")</f>
        <v>n</v>
      </c>
    </row>
    <row r="392" spans="1:7">
      <c r="A392" t="s">
        <v>109</v>
      </c>
      <c r="B392" t="s">
        <v>29</v>
      </c>
      <c r="C392" t="s">
        <v>97</v>
      </c>
      <c r="D392" t="s">
        <v>193</v>
      </c>
      <c r="E392" t="s">
        <v>37</v>
      </c>
      <c r="F392" t="s">
        <v>37</v>
      </c>
      <c r="G392" t="str">
        <f>IF(ISERROR(MATCH(A392,LUs!A:A,0)),"n","y")</f>
        <v>n</v>
      </c>
    </row>
    <row r="393" spans="1:7">
      <c r="A393" t="s">
        <v>109</v>
      </c>
      <c r="B393" t="s">
        <v>29</v>
      </c>
      <c r="C393" t="s">
        <v>98</v>
      </c>
      <c r="D393" t="s">
        <v>193</v>
      </c>
      <c r="E393" t="s">
        <v>86</v>
      </c>
      <c r="F393" t="s">
        <v>37</v>
      </c>
      <c r="G393" t="str">
        <f>IF(ISERROR(MATCH(A393,LUs!A:A,0)),"n","y")</f>
        <v>n</v>
      </c>
    </row>
    <row r="394" spans="1:7">
      <c r="A394" t="s">
        <v>109</v>
      </c>
      <c r="B394" t="s">
        <v>29</v>
      </c>
      <c r="C394" t="s">
        <v>97</v>
      </c>
      <c r="D394" t="s">
        <v>194</v>
      </c>
      <c r="E394" t="s">
        <v>36</v>
      </c>
      <c r="F394" t="s">
        <v>36</v>
      </c>
      <c r="G394" t="str">
        <f>IF(ISERROR(MATCH(A394,LUs!A:A,0)),"n","y")</f>
        <v>n</v>
      </c>
    </row>
    <row r="395" spans="1:7">
      <c r="A395" t="s">
        <v>109</v>
      </c>
      <c r="B395" t="s">
        <v>29</v>
      </c>
      <c r="C395" t="s">
        <v>97</v>
      </c>
      <c r="D395" t="s">
        <v>194</v>
      </c>
      <c r="E395" t="s">
        <v>37</v>
      </c>
      <c r="F395" t="s">
        <v>37</v>
      </c>
      <c r="G395" t="str">
        <f>IF(ISERROR(MATCH(A395,LUs!A:A,0)),"n","y")</f>
        <v>n</v>
      </c>
    </row>
    <row r="396" spans="1:7">
      <c r="A396" t="s">
        <v>109</v>
      </c>
      <c r="B396" t="s">
        <v>29</v>
      </c>
      <c r="C396" t="s">
        <v>97</v>
      </c>
      <c r="D396" t="s">
        <v>195</v>
      </c>
      <c r="E396" t="s">
        <v>36</v>
      </c>
      <c r="F396" t="s">
        <v>86</v>
      </c>
      <c r="G396" t="str">
        <f>IF(ISERROR(MATCH(A396,LUs!A:A,0)),"n","y")</f>
        <v>n</v>
      </c>
    </row>
    <row r="397" spans="1:7">
      <c r="A397" t="s">
        <v>109</v>
      </c>
      <c r="B397" t="s">
        <v>29</v>
      </c>
      <c r="C397" t="s">
        <v>97</v>
      </c>
      <c r="D397" t="s">
        <v>195</v>
      </c>
      <c r="E397" t="s">
        <v>37</v>
      </c>
      <c r="F397" t="s">
        <v>86</v>
      </c>
      <c r="G397" t="str">
        <f>IF(ISERROR(MATCH(A397,LUs!A:A,0)),"n","y")</f>
        <v>n</v>
      </c>
    </row>
    <row r="398" spans="1:7">
      <c r="A398" t="s">
        <v>109</v>
      </c>
      <c r="B398" t="s">
        <v>29</v>
      </c>
      <c r="C398" t="s">
        <v>97</v>
      </c>
      <c r="D398" t="s">
        <v>196</v>
      </c>
      <c r="E398" t="s">
        <v>36</v>
      </c>
      <c r="F398" t="s">
        <v>86</v>
      </c>
      <c r="G398" t="str">
        <f>IF(ISERROR(MATCH(A398,LUs!A:A,0)),"n","y")</f>
        <v>n</v>
      </c>
    </row>
    <row r="399" spans="1:7">
      <c r="A399" t="s">
        <v>109</v>
      </c>
      <c r="B399" t="s">
        <v>29</v>
      </c>
      <c r="C399" t="s">
        <v>97</v>
      </c>
      <c r="D399" t="s">
        <v>196</v>
      </c>
      <c r="E399" t="s">
        <v>37</v>
      </c>
      <c r="F399" t="s">
        <v>86</v>
      </c>
      <c r="G399" t="str">
        <f>IF(ISERROR(MATCH(A399,LUs!A:A,0)),"n","y")</f>
        <v>n</v>
      </c>
    </row>
    <row r="400" spans="1:7">
      <c r="A400" t="s">
        <v>109</v>
      </c>
      <c r="B400" t="s">
        <v>29</v>
      </c>
      <c r="C400" t="s">
        <v>98</v>
      </c>
      <c r="D400" t="s">
        <v>196</v>
      </c>
      <c r="E400" t="s">
        <v>86</v>
      </c>
      <c r="F400" t="s">
        <v>36</v>
      </c>
      <c r="G400" t="str">
        <f>IF(ISERROR(MATCH(A400,LUs!A:A,0)),"n","y")</f>
        <v>n</v>
      </c>
    </row>
    <row r="401" spans="1:7">
      <c r="A401" t="s">
        <v>109</v>
      </c>
      <c r="B401" t="s">
        <v>30</v>
      </c>
      <c r="C401" t="s">
        <v>97</v>
      </c>
      <c r="D401" t="s">
        <v>196</v>
      </c>
      <c r="E401" t="s">
        <v>36</v>
      </c>
      <c r="F401" t="s">
        <v>37</v>
      </c>
      <c r="G401" t="str">
        <f>IF(ISERROR(MATCH(A401,LUs!A:A,0)),"n","y")</f>
        <v>n</v>
      </c>
    </row>
    <row r="402" spans="1:7">
      <c r="A402" t="s">
        <v>109</v>
      </c>
      <c r="B402" t="s">
        <v>30</v>
      </c>
      <c r="C402" t="s">
        <v>97</v>
      </c>
      <c r="D402" t="s">
        <v>196</v>
      </c>
      <c r="E402" t="s">
        <v>37</v>
      </c>
      <c r="F402" t="s">
        <v>36</v>
      </c>
      <c r="G402" t="str">
        <f>IF(ISERROR(MATCH(A402,LUs!A:A,0)),"n","y")</f>
        <v>n</v>
      </c>
    </row>
    <row r="403" spans="1:7">
      <c r="A403" t="s">
        <v>109</v>
      </c>
      <c r="B403" t="s">
        <v>31</v>
      </c>
      <c r="C403" t="s">
        <v>97</v>
      </c>
      <c r="D403" t="s">
        <v>197</v>
      </c>
      <c r="E403" t="s">
        <v>36</v>
      </c>
      <c r="F403" t="s">
        <v>37</v>
      </c>
      <c r="G403" t="str">
        <f>IF(ISERROR(MATCH(A403,LUs!A:A,0)),"n","y")</f>
        <v>n</v>
      </c>
    </row>
    <row r="404" spans="1:7">
      <c r="A404" t="s">
        <v>109</v>
      </c>
      <c r="B404" t="s">
        <v>31</v>
      </c>
      <c r="C404" t="s">
        <v>97</v>
      </c>
      <c r="D404" t="s">
        <v>197</v>
      </c>
      <c r="E404" t="s">
        <v>37</v>
      </c>
      <c r="F404" t="s">
        <v>36</v>
      </c>
      <c r="G404" t="str">
        <f>IF(ISERROR(MATCH(A404,LUs!A:A,0)),"n","y")</f>
        <v>n</v>
      </c>
    </row>
    <row r="405" spans="1:7">
      <c r="A405" t="s">
        <v>109</v>
      </c>
      <c r="B405" t="s">
        <v>90</v>
      </c>
      <c r="C405" t="s">
        <v>97</v>
      </c>
      <c r="D405" t="s">
        <v>196</v>
      </c>
      <c r="E405" t="s">
        <v>396</v>
      </c>
      <c r="F405" t="s">
        <v>37</v>
      </c>
      <c r="G405" t="str">
        <f>IF(ISERROR(MATCH(A405,LUs!A:A,0)),"n","y")</f>
        <v>n</v>
      </c>
    </row>
    <row r="406" spans="1:7">
      <c r="A406" t="s">
        <v>110</v>
      </c>
      <c r="B406" t="s">
        <v>9</v>
      </c>
      <c r="C406" t="s">
        <v>97</v>
      </c>
      <c r="D406" t="s">
        <v>192</v>
      </c>
      <c r="E406" t="s">
        <v>36</v>
      </c>
      <c r="F406" t="s">
        <v>36</v>
      </c>
      <c r="G406" t="str">
        <f>IF(ISERROR(MATCH(A406,LUs!A:A,0)),"n","y")</f>
        <v>n</v>
      </c>
    </row>
    <row r="407" spans="1:7">
      <c r="A407" t="s">
        <v>110</v>
      </c>
      <c r="B407" t="s">
        <v>9</v>
      </c>
      <c r="C407" t="s">
        <v>97</v>
      </c>
      <c r="D407" t="s">
        <v>192</v>
      </c>
      <c r="E407" t="s">
        <v>37</v>
      </c>
      <c r="F407" t="s">
        <v>37</v>
      </c>
      <c r="G407" t="str">
        <f>IF(ISERROR(MATCH(A407,LUs!A:A,0)),"n","y")</f>
        <v>n</v>
      </c>
    </row>
    <row r="408" spans="1:7">
      <c r="A408" t="s">
        <v>110</v>
      </c>
      <c r="B408" t="s">
        <v>9</v>
      </c>
      <c r="C408" t="s">
        <v>97</v>
      </c>
      <c r="D408" t="s">
        <v>195</v>
      </c>
      <c r="E408" t="s">
        <v>36</v>
      </c>
      <c r="F408" t="s">
        <v>36</v>
      </c>
      <c r="G408" t="str">
        <f>IF(ISERROR(MATCH(A408,LUs!A:A,0)),"n","y")</f>
        <v>n</v>
      </c>
    </row>
    <row r="409" spans="1:7">
      <c r="A409" t="s">
        <v>110</v>
      </c>
      <c r="B409" t="s">
        <v>9</v>
      </c>
      <c r="C409" t="s">
        <v>97</v>
      </c>
      <c r="D409" t="s">
        <v>195</v>
      </c>
      <c r="E409" t="s">
        <v>37</v>
      </c>
      <c r="F409" t="s">
        <v>37</v>
      </c>
      <c r="G409" t="str">
        <f>IF(ISERROR(MATCH(A409,LUs!A:A,0)),"n","y")</f>
        <v>n</v>
      </c>
    </row>
    <row r="410" spans="1:7">
      <c r="A410" t="s">
        <v>110</v>
      </c>
      <c r="B410" t="s">
        <v>12</v>
      </c>
      <c r="C410" t="s">
        <v>97</v>
      </c>
      <c r="D410" t="s">
        <v>193</v>
      </c>
      <c r="E410" t="s">
        <v>36</v>
      </c>
      <c r="F410" t="s">
        <v>86</v>
      </c>
      <c r="G410" t="str">
        <f>IF(ISERROR(MATCH(A410,LUs!A:A,0)),"n","y")</f>
        <v>n</v>
      </c>
    </row>
    <row r="411" spans="1:7">
      <c r="A411" t="s">
        <v>110</v>
      </c>
      <c r="B411" t="s">
        <v>12</v>
      </c>
      <c r="C411" t="s">
        <v>97</v>
      </c>
      <c r="D411" t="s">
        <v>193</v>
      </c>
      <c r="E411" t="s">
        <v>37</v>
      </c>
      <c r="F411" t="s">
        <v>86</v>
      </c>
      <c r="G411" t="str">
        <f>IF(ISERROR(MATCH(A411,LUs!A:A,0)),"n","y")</f>
        <v>n</v>
      </c>
    </row>
    <row r="412" spans="1:7">
      <c r="A412" t="s">
        <v>110</v>
      </c>
      <c r="B412" t="s">
        <v>18</v>
      </c>
      <c r="C412" t="s">
        <v>97</v>
      </c>
      <c r="D412" t="s">
        <v>192</v>
      </c>
      <c r="E412" t="s">
        <v>36</v>
      </c>
      <c r="F412" t="s">
        <v>86</v>
      </c>
      <c r="G412" t="str">
        <f>IF(ISERROR(MATCH(A412,LUs!A:A,0)),"n","y")</f>
        <v>n</v>
      </c>
    </row>
    <row r="413" spans="1:7">
      <c r="A413" t="s">
        <v>110</v>
      </c>
      <c r="B413" t="s">
        <v>18</v>
      </c>
      <c r="C413" t="s">
        <v>97</v>
      </c>
      <c r="D413" t="s">
        <v>192</v>
      </c>
      <c r="E413" t="s">
        <v>37</v>
      </c>
      <c r="F413" t="s">
        <v>36</v>
      </c>
      <c r="G413" t="str">
        <f>IF(ISERROR(MATCH(A413,LUs!A:A,0)),"n","y")</f>
        <v>n</v>
      </c>
    </row>
    <row r="414" spans="1:7">
      <c r="A414" t="s">
        <v>110</v>
      </c>
      <c r="B414" t="s">
        <v>18</v>
      </c>
      <c r="C414" t="s">
        <v>98</v>
      </c>
      <c r="D414" t="s">
        <v>192</v>
      </c>
      <c r="E414" t="s">
        <v>86</v>
      </c>
      <c r="F414" t="s">
        <v>86</v>
      </c>
      <c r="G414" t="str">
        <f>IF(ISERROR(MATCH(A414,LUs!A:A,0)),"n","y")</f>
        <v>n</v>
      </c>
    </row>
    <row r="415" spans="1:7">
      <c r="A415" t="s">
        <v>110</v>
      </c>
      <c r="B415" t="s">
        <v>18</v>
      </c>
      <c r="C415" t="s">
        <v>97</v>
      </c>
      <c r="D415" t="s">
        <v>193</v>
      </c>
      <c r="E415" t="s">
        <v>36</v>
      </c>
      <c r="F415" t="s">
        <v>37</v>
      </c>
      <c r="G415" t="str">
        <f>IF(ISERROR(MATCH(A415,LUs!A:A,0)),"n","y")</f>
        <v>n</v>
      </c>
    </row>
    <row r="416" spans="1:7">
      <c r="A416" t="s">
        <v>110</v>
      </c>
      <c r="B416" t="s">
        <v>18</v>
      </c>
      <c r="C416" t="s">
        <v>97</v>
      </c>
      <c r="D416" t="s">
        <v>193</v>
      </c>
      <c r="E416" t="s">
        <v>37</v>
      </c>
      <c r="F416" t="s">
        <v>36</v>
      </c>
      <c r="G416" t="str">
        <f>IF(ISERROR(MATCH(A416,LUs!A:A,0)),"n","y")</f>
        <v>n</v>
      </c>
    </row>
    <row r="417" spans="1:7">
      <c r="A417" t="s">
        <v>110</v>
      </c>
      <c r="B417" t="s">
        <v>18</v>
      </c>
      <c r="C417" t="s">
        <v>98</v>
      </c>
      <c r="D417" t="s">
        <v>193</v>
      </c>
      <c r="E417" t="s">
        <v>86</v>
      </c>
      <c r="F417" t="s">
        <v>36</v>
      </c>
      <c r="G417" t="str">
        <f>IF(ISERROR(MATCH(A417,LUs!A:A,0)),"n","y")</f>
        <v>n</v>
      </c>
    </row>
    <row r="418" spans="1:7">
      <c r="A418" t="s">
        <v>110</v>
      </c>
      <c r="B418" t="s">
        <v>18</v>
      </c>
      <c r="C418" t="s">
        <v>97</v>
      </c>
      <c r="D418" t="s">
        <v>195</v>
      </c>
      <c r="E418" t="s">
        <v>36</v>
      </c>
      <c r="F418" t="s">
        <v>37</v>
      </c>
      <c r="G418" t="str">
        <f>IF(ISERROR(MATCH(A418,LUs!A:A,0)),"n","y")</f>
        <v>n</v>
      </c>
    </row>
    <row r="419" spans="1:7">
      <c r="A419" t="s">
        <v>110</v>
      </c>
      <c r="B419" t="s">
        <v>18</v>
      </c>
      <c r="C419" t="s">
        <v>97</v>
      </c>
      <c r="D419" t="s">
        <v>195</v>
      </c>
      <c r="E419" t="s">
        <v>37</v>
      </c>
      <c r="F419" t="s">
        <v>86</v>
      </c>
      <c r="G419" t="str">
        <f>IF(ISERROR(MATCH(A419,LUs!A:A,0)),"n","y")</f>
        <v>n</v>
      </c>
    </row>
    <row r="420" spans="1:7">
      <c r="A420" t="s">
        <v>110</v>
      </c>
      <c r="B420" t="s">
        <v>18</v>
      </c>
      <c r="C420" t="s">
        <v>98</v>
      </c>
      <c r="D420" t="s">
        <v>195</v>
      </c>
      <c r="E420" t="s">
        <v>86</v>
      </c>
      <c r="F420" t="s">
        <v>37</v>
      </c>
      <c r="G420" t="str">
        <f>IF(ISERROR(MATCH(A420,LUs!A:A,0)),"n","y")</f>
        <v>n</v>
      </c>
    </row>
    <row r="421" spans="1:7">
      <c r="A421" t="s">
        <v>110</v>
      </c>
      <c r="B421" t="s">
        <v>20</v>
      </c>
      <c r="C421" t="s">
        <v>97</v>
      </c>
      <c r="D421" t="s">
        <v>192</v>
      </c>
      <c r="E421" t="s">
        <v>36</v>
      </c>
      <c r="F421" t="s">
        <v>36</v>
      </c>
      <c r="G421" t="str">
        <f>IF(ISERROR(MATCH(A421,LUs!A:A,0)),"n","y")</f>
        <v>n</v>
      </c>
    </row>
    <row r="422" spans="1:7">
      <c r="A422" t="s">
        <v>110</v>
      </c>
      <c r="B422" t="s">
        <v>20</v>
      </c>
      <c r="C422" t="s">
        <v>97</v>
      </c>
      <c r="D422" t="s">
        <v>192</v>
      </c>
      <c r="E422" t="s">
        <v>37</v>
      </c>
      <c r="F422" t="s">
        <v>37</v>
      </c>
      <c r="G422" t="str">
        <f>IF(ISERROR(MATCH(A422,LUs!A:A,0)),"n","y")</f>
        <v>n</v>
      </c>
    </row>
    <row r="423" spans="1:7">
      <c r="A423" t="s">
        <v>110</v>
      </c>
      <c r="B423" t="s">
        <v>20</v>
      </c>
      <c r="C423" t="s">
        <v>97</v>
      </c>
      <c r="D423" t="s">
        <v>193</v>
      </c>
      <c r="E423" t="s">
        <v>36</v>
      </c>
      <c r="F423" t="s">
        <v>36</v>
      </c>
      <c r="G423" t="str">
        <f>IF(ISERROR(MATCH(A423,LUs!A:A,0)),"n","y")</f>
        <v>n</v>
      </c>
    </row>
    <row r="424" spans="1:7">
      <c r="A424" t="s">
        <v>110</v>
      </c>
      <c r="B424" t="s">
        <v>20</v>
      </c>
      <c r="C424" t="s">
        <v>97</v>
      </c>
      <c r="D424" t="s">
        <v>193</v>
      </c>
      <c r="E424" t="s">
        <v>37</v>
      </c>
      <c r="F424" t="s">
        <v>37</v>
      </c>
      <c r="G424" t="str">
        <f>IF(ISERROR(MATCH(A424,LUs!A:A,0)),"n","y")</f>
        <v>n</v>
      </c>
    </row>
    <row r="425" spans="1:7">
      <c r="A425" t="s">
        <v>110</v>
      </c>
      <c r="B425" t="s">
        <v>23</v>
      </c>
      <c r="C425" t="s">
        <v>97</v>
      </c>
      <c r="D425" t="s">
        <v>192</v>
      </c>
      <c r="E425" t="s">
        <v>36</v>
      </c>
      <c r="F425" t="s">
        <v>86</v>
      </c>
      <c r="G425" t="str">
        <f>IF(ISERROR(MATCH(A425,LUs!A:A,0)),"n","y")</f>
        <v>n</v>
      </c>
    </row>
    <row r="426" spans="1:7">
      <c r="A426" t="s">
        <v>110</v>
      </c>
      <c r="B426" t="s">
        <v>23</v>
      </c>
      <c r="C426" t="s">
        <v>97</v>
      </c>
      <c r="D426" t="s">
        <v>192</v>
      </c>
      <c r="E426" t="s">
        <v>37</v>
      </c>
      <c r="F426" t="s">
        <v>86</v>
      </c>
      <c r="G426" t="str">
        <f>IF(ISERROR(MATCH(A426,LUs!A:A,0)),"n","y")</f>
        <v>n</v>
      </c>
    </row>
    <row r="427" spans="1:7">
      <c r="A427" t="s">
        <v>110</v>
      </c>
      <c r="B427" t="s">
        <v>23</v>
      </c>
      <c r="C427" t="s">
        <v>97</v>
      </c>
      <c r="D427" t="s">
        <v>193</v>
      </c>
      <c r="E427" t="s">
        <v>36</v>
      </c>
      <c r="F427" t="s">
        <v>36</v>
      </c>
      <c r="G427" t="str">
        <f>IF(ISERROR(MATCH(A427,LUs!A:A,0)),"n","y")</f>
        <v>n</v>
      </c>
    </row>
    <row r="428" spans="1:7">
      <c r="A428" t="s">
        <v>110</v>
      </c>
      <c r="B428" t="s">
        <v>23</v>
      </c>
      <c r="C428" t="s">
        <v>97</v>
      </c>
      <c r="D428" t="s">
        <v>193</v>
      </c>
      <c r="E428" t="s">
        <v>37</v>
      </c>
      <c r="F428" t="s">
        <v>36</v>
      </c>
      <c r="G428" t="str">
        <f>IF(ISERROR(MATCH(A428,LUs!A:A,0)),"n","y")</f>
        <v>n</v>
      </c>
    </row>
    <row r="429" spans="1:7">
      <c r="A429" t="s">
        <v>110</v>
      </c>
      <c r="B429" t="s">
        <v>27</v>
      </c>
      <c r="C429" t="s">
        <v>97</v>
      </c>
      <c r="D429" t="s">
        <v>192</v>
      </c>
      <c r="E429" t="s">
        <v>36</v>
      </c>
      <c r="F429" t="s">
        <v>36</v>
      </c>
      <c r="G429" t="str">
        <f>IF(ISERROR(MATCH(A429,LUs!A:A,0)),"n","y")</f>
        <v>n</v>
      </c>
    </row>
    <row r="430" spans="1:7">
      <c r="A430" t="s">
        <v>110</v>
      </c>
      <c r="B430" t="s">
        <v>27</v>
      </c>
      <c r="C430" t="s">
        <v>97</v>
      </c>
      <c r="D430" t="s">
        <v>192</v>
      </c>
      <c r="E430" t="s">
        <v>37</v>
      </c>
      <c r="F430" t="s">
        <v>37</v>
      </c>
      <c r="G430" t="str">
        <f>IF(ISERROR(MATCH(A430,LUs!A:A,0)),"n","y")</f>
        <v>n</v>
      </c>
    </row>
    <row r="431" spans="1:7">
      <c r="A431" t="s">
        <v>110</v>
      </c>
      <c r="B431" t="s">
        <v>27</v>
      </c>
      <c r="C431" t="s">
        <v>97</v>
      </c>
      <c r="D431" t="s">
        <v>193</v>
      </c>
      <c r="E431" t="s">
        <v>36</v>
      </c>
      <c r="F431" t="s">
        <v>36</v>
      </c>
      <c r="G431" t="str">
        <f>IF(ISERROR(MATCH(A431,LUs!A:A,0)),"n","y")</f>
        <v>n</v>
      </c>
    </row>
    <row r="432" spans="1:7">
      <c r="A432" t="s">
        <v>110</v>
      </c>
      <c r="B432" t="s">
        <v>27</v>
      </c>
      <c r="C432" t="s">
        <v>97</v>
      </c>
      <c r="D432" t="s">
        <v>193</v>
      </c>
      <c r="E432" t="s">
        <v>37</v>
      </c>
      <c r="F432" t="s">
        <v>37</v>
      </c>
      <c r="G432" t="str">
        <f>IF(ISERROR(MATCH(A432,LUs!A:A,0)),"n","y")</f>
        <v>n</v>
      </c>
    </row>
    <row r="433" spans="1:7">
      <c r="A433" t="s">
        <v>110</v>
      </c>
      <c r="B433" t="s">
        <v>90</v>
      </c>
      <c r="C433" t="s">
        <v>97</v>
      </c>
      <c r="D433" t="s">
        <v>191</v>
      </c>
      <c r="E433" t="s">
        <v>396</v>
      </c>
      <c r="F433" t="s">
        <v>86</v>
      </c>
      <c r="G433" t="str">
        <f>IF(ISERROR(MATCH(A433,LUs!A:A,0)),"n","y")</f>
        <v>n</v>
      </c>
    </row>
    <row r="434" spans="1:7">
      <c r="A434" t="s">
        <v>110</v>
      </c>
      <c r="B434" t="s">
        <v>90</v>
      </c>
      <c r="C434" t="s">
        <v>97</v>
      </c>
      <c r="D434" t="s">
        <v>192</v>
      </c>
      <c r="E434" t="s">
        <v>396</v>
      </c>
      <c r="F434" t="s">
        <v>86</v>
      </c>
      <c r="G434" t="str">
        <f>IF(ISERROR(MATCH(A434,LUs!A:A,0)),"n","y")</f>
        <v>n</v>
      </c>
    </row>
    <row r="435" spans="1:7">
      <c r="A435" t="s">
        <v>110</v>
      </c>
      <c r="B435" t="s">
        <v>90</v>
      </c>
      <c r="C435" t="s">
        <v>97</v>
      </c>
      <c r="D435" t="s">
        <v>193</v>
      </c>
      <c r="E435" t="s">
        <v>396</v>
      </c>
      <c r="F435" t="s">
        <v>86</v>
      </c>
      <c r="G435" t="str">
        <f>IF(ISERROR(MATCH(A435,LUs!A:A,0)),"n","y")</f>
        <v>n</v>
      </c>
    </row>
    <row r="436" spans="1:7">
      <c r="A436" t="s">
        <v>112</v>
      </c>
      <c r="B436" t="s">
        <v>12</v>
      </c>
      <c r="C436" t="s">
        <v>97</v>
      </c>
      <c r="D436" t="s">
        <v>192</v>
      </c>
      <c r="E436" t="s">
        <v>36</v>
      </c>
      <c r="F436" t="s">
        <v>37</v>
      </c>
      <c r="G436" t="str">
        <f>IF(ISERROR(MATCH(A436,LUs!A:A,0)),"n","y")</f>
        <v>n</v>
      </c>
    </row>
    <row r="437" spans="1:7">
      <c r="A437" t="s">
        <v>112</v>
      </c>
      <c r="B437" t="s">
        <v>12</v>
      </c>
      <c r="C437" t="s">
        <v>97</v>
      </c>
      <c r="D437" t="s">
        <v>192</v>
      </c>
      <c r="E437" t="s">
        <v>37</v>
      </c>
      <c r="F437" t="s">
        <v>36</v>
      </c>
      <c r="G437" t="str">
        <f>IF(ISERROR(MATCH(A437,LUs!A:A,0)),"n","y")</f>
        <v>n</v>
      </c>
    </row>
    <row r="438" spans="1:7">
      <c r="A438" t="s">
        <v>112</v>
      </c>
      <c r="B438" t="s">
        <v>17</v>
      </c>
      <c r="C438" t="s">
        <v>97</v>
      </c>
      <c r="D438" t="s">
        <v>191</v>
      </c>
      <c r="E438" t="s">
        <v>36</v>
      </c>
      <c r="F438" t="s">
        <v>37</v>
      </c>
      <c r="G438" t="str">
        <f>IF(ISERROR(MATCH(A438,LUs!A:A,0)),"n","y")</f>
        <v>n</v>
      </c>
    </row>
    <row r="439" spans="1:7">
      <c r="A439" t="s">
        <v>112</v>
      </c>
      <c r="B439" t="s">
        <v>17</v>
      </c>
      <c r="C439" t="s">
        <v>97</v>
      </c>
      <c r="D439" t="s">
        <v>191</v>
      </c>
      <c r="E439" t="s">
        <v>37</v>
      </c>
      <c r="F439" t="s">
        <v>36</v>
      </c>
      <c r="G439" t="str">
        <f>IF(ISERROR(MATCH(A439,LUs!A:A,0)),"n","y")</f>
        <v>n</v>
      </c>
    </row>
    <row r="440" spans="1:7">
      <c r="A440" t="s">
        <v>112</v>
      </c>
      <c r="B440" t="s">
        <v>17</v>
      </c>
      <c r="C440" t="s">
        <v>98</v>
      </c>
      <c r="D440" t="s">
        <v>191</v>
      </c>
      <c r="E440" t="s">
        <v>86</v>
      </c>
      <c r="F440" t="s">
        <v>37</v>
      </c>
      <c r="G440" t="str">
        <f>IF(ISERROR(MATCH(A440,LUs!A:A,0)),"n","y")</f>
        <v>n</v>
      </c>
    </row>
    <row r="441" spans="1:7">
      <c r="A441" t="s">
        <v>112</v>
      </c>
      <c r="B441" t="s">
        <v>23</v>
      </c>
      <c r="C441" t="s">
        <v>97</v>
      </c>
      <c r="D441" t="s">
        <v>192</v>
      </c>
      <c r="E441" t="s">
        <v>36</v>
      </c>
      <c r="F441" t="s">
        <v>36</v>
      </c>
      <c r="G441" t="str">
        <f>IF(ISERROR(MATCH(A441,LUs!A:A,0)),"n","y")</f>
        <v>n</v>
      </c>
    </row>
    <row r="442" spans="1:7">
      <c r="A442" t="s">
        <v>112</v>
      </c>
      <c r="B442" t="s">
        <v>23</v>
      </c>
      <c r="C442" t="s">
        <v>97</v>
      </c>
      <c r="D442" t="s">
        <v>192</v>
      </c>
      <c r="E442" t="s">
        <v>37</v>
      </c>
      <c r="F442" t="s">
        <v>37</v>
      </c>
      <c r="G442" t="str">
        <f>IF(ISERROR(MATCH(A442,LUs!A:A,0)),"n","y")</f>
        <v>n</v>
      </c>
    </row>
    <row r="443" spans="1:7">
      <c r="A443" t="s">
        <v>112</v>
      </c>
      <c r="B443" t="s">
        <v>27</v>
      </c>
      <c r="C443" t="s">
        <v>97</v>
      </c>
      <c r="D443" t="s">
        <v>191</v>
      </c>
      <c r="E443" t="s">
        <v>36</v>
      </c>
      <c r="F443" t="s">
        <v>86</v>
      </c>
      <c r="G443" t="str">
        <f>IF(ISERROR(MATCH(A443,LUs!A:A,0)),"n","y")</f>
        <v>n</v>
      </c>
    </row>
    <row r="444" spans="1:7">
      <c r="A444" t="s">
        <v>112</v>
      </c>
      <c r="B444" t="s">
        <v>27</v>
      </c>
      <c r="C444" t="s">
        <v>97</v>
      </c>
      <c r="D444" t="s">
        <v>191</v>
      </c>
      <c r="E444" t="s">
        <v>37</v>
      </c>
      <c r="F444" t="s">
        <v>36</v>
      </c>
      <c r="G444" t="str">
        <f>IF(ISERROR(MATCH(A444,LUs!A:A,0)),"n","y")</f>
        <v>n</v>
      </c>
    </row>
    <row r="445" spans="1:7">
      <c r="A445" t="s">
        <v>112</v>
      </c>
      <c r="B445" t="s">
        <v>27</v>
      </c>
      <c r="C445" t="s">
        <v>97</v>
      </c>
      <c r="D445" t="s">
        <v>192</v>
      </c>
      <c r="E445" t="s">
        <v>36</v>
      </c>
      <c r="F445" t="s">
        <v>36</v>
      </c>
      <c r="G445" t="str">
        <f>IF(ISERROR(MATCH(A445,LUs!A:A,0)),"n","y")</f>
        <v>n</v>
      </c>
    </row>
    <row r="446" spans="1:7">
      <c r="A446" t="s">
        <v>112</v>
      </c>
      <c r="B446" t="s">
        <v>27</v>
      </c>
      <c r="C446" t="s">
        <v>97</v>
      </c>
      <c r="D446" t="s">
        <v>192</v>
      </c>
      <c r="E446" t="s">
        <v>37</v>
      </c>
      <c r="F446" t="s">
        <v>36</v>
      </c>
      <c r="G446" t="str">
        <f>IF(ISERROR(MATCH(A446,LUs!A:A,0)),"n","y")</f>
        <v>n</v>
      </c>
    </row>
    <row r="447" spans="1:7">
      <c r="A447" t="s">
        <v>112</v>
      </c>
      <c r="B447" t="s">
        <v>27</v>
      </c>
      <c r="C447" t="s">
        <v>97</v>
      </c>
      <c r="D447" t="s">
        <v>193</v>
      </c>
      <c r="E447" t="s">
        <v>36</v>
      </c>
      <c r="F447" t="s">
        <v>36</v>
      </c>
      <c r="G447" t="str">
        <f>IF(ISERROR(MATCH(A447,LUs!A:A,0)),"n","y")</f>
        <v>n</v>
      </c>
    </row>
    <row r="448" spans="1:7">
      <c r="A448" t="s">
        <v>112</v>
      </c>
      <c r="B448" t="s">
        <v>27</v>
      </c>
      <c r="C448" t="s">
        <v>97</v>
      </c>
      <c r="D448" t="s">
        <v>193</v>
      </c>
      <c r="E448" t="s">
        <v>37</v>
      </c>
      <c r="F448" t="s">
        <v>36</v>
      </c>
      <c r="G448" t="str">
        <f>IF(ISERROR(MATCH(A448,LUs!A:A,0)),"n","y")</f>
        <v>n</v>
      </c>
    </row>
    <row r="449" spans="1:7">
      <c r="A449" t="s">
        <v>112</v>
      </c>
      <c r="B449" t="s">
        <v>90</v>
      </c>
      <c r="C449" t="s">
        <v>97</v>
      </c>
      <c r="D449" t="s">
        <v>191</v>
      </c>
      <c r="E449" t="s">
        <v>396</v>
      </c>
      <c r="F449" t="s">
        <v>36</v>
      </c>
      <c r="G449" t="str">
        <f>IF(ISERROR(MATCH(A449,LUs!A:A,0)),"n","y")</f>
        <v>n</v>
      </c>
    </row>
    <row r="450" spans="1:7">
      <c r="A450" t="s">
        <v>112</v>
      </c>
      <c r="B450" t="s">
        <v>90</v>
      </c>
      <c r="C450" t="s">
        <v>97</v>
      </c>
      <c r="D450" t="s">
        <v>192</v>
      </c>
      <c r="E450" t="s">
        <v>396</v>
      </c>
      <c r="F450" t="s">
        <v>37</v>
      </c>
      <c r="G450" t="str">
        <f>IF(ISERROR(MATCH(A450,LUs!A:A,0)),"n","y")</f>
        <v>n</v>
      </c>
    </row>
    <row r="451" spans="1:7">
      <c r="A451" t="s">
        <v>113</v>
      </c>
      <c r="B451" t="s">
        <v>10</v>
      </c>
      <c r="C451" t="s">
        <v>97</v>
      </c>
      <c r="D451" t="s">
        <v>191</v>
      </c>
      <c r="E451" t="s">
        <v>36</v>
      </c>
      <c r="F451" t="s">
        <v>36</v>
      </c>
      <c r="G451" t="str">
        <f>IF(ISERROR(MATCH(A451,LUs!A:A,0)),"n","y")</f>
        <v>n</v>
      </c>
    </row>
    <row r="452" spans="1:7">
      <c r="A452" t="s">
        <v>113</v>
      </c>
      <c r="B452" t="s">
        <v>10</v>
      </c>
      <c r="C452" t="s">
        <v>97</v>
      </c>
      <c r="D452" t="s">
        <v>191</v>
      </c>
      <c r="E452" t="s">
        <v>37</v>
      </c>
      <c r="F452" t="s">
        <v>37</v>
      </c>
      <c r="G452" t="str">
        <f>IF(ISERROR(MATCH(A452,LUs!A:A,0)),"n","y")</f>
        <v>n</v>
      </c>
    </row>
    <row r="453" spans="1:7">
      <c r="A453" t="s">
        <v>113</v>
      </c>
      <c r="B453" t="s">
        <v>10</v>
      </c>
      <c r="C453" t="s">
        <v>97</v>
      </c>
      <c r="D453" t="s">
        <v>193</v>
      </c>
      <c r="E453" t="s">
        <v>36</v>
      </c>
      <c r="F453" t="s">
        <v>36</v>
      </c>
      <c r="G453" t="str">
        <f>IF(ISERROR(MATCH(A453,LUs!A:A,0)),"n","y")</f>
        <v>n</v>
      </c>
    </row>
    <row r="454" spans="1:7">
      <c r="A454" t="s">
        <v>113</v>
      </c>
      <c r="B454" t="s">
        <v>10</v>
      </c>
      <c r="C454" t="s">
        <v>97</v>
      </c>
      <c r="D454" t="s">
        <v>193</v>
      </c>
      <c r="E454" t="s">
        <v>37</v>
      </c>
      <c r="F454" t="s">
        <v>37</v>
      </c>
      <c r="G454" t="str">
        <f>IF(ISERROR(MATCH(A454,LUs!A:A,0)),"n","y")</f>
        <v>n</v>
      </c>
    </row>
    <row r="455" spans="1:7">
      <c r="A455" t="s">
        <v>113</v>
      </c>
      <c r="B455" t="s">
        <v>11</v>
      </c>
      <c r="C455" t="s">
        <v>97</v>
      </c>
      <c r="D455" t="s">
        <v>191</v>
      </c>
      <c r="E455" t="s">
        <v>36</v>
      </c>
      <c r="F455" t="s">
        <v>36</v>
      </c>
      <c r="G455" t="str">
        <f>IF(ISERROR(MATCH(A455,LUs!A:A,0)),"n","y")</f>
        <v>n</v>
      </c>
    </row>
    <row r="456" spans="1:7">
      <c r="A456" t="s">
        <v>113</v>
      </c>
      <c r="B456" t="s">
        <v>11</v>
      </c>
      <c r="C456" t="s">
        <v>97</v>
      </c>
      <c r="D456" t="s">
        <v>191</v>
      </c>
      <c r="E456" t="s">
        <v>37</v>
      </c>
      <c r="F456" t="s">
        <v>37</v>
      </c>
      <c r="G456" t="str">
        <f>IF(ISERROR(MATCH(A456,LUs!A:A,0)),"n","y")</f>
        <v>n</v>
      </c>
    </row>
    <row r="457" spans="1:7">
      <c r="A457" t="s">
        <v>113</v>
      </c>
      <c r="B457" t="s">
        <v>11</v>
      </c>
      <c r="C457" t="s">
        <v>97</v>
      </c>
      <c r="D457" t="s">
        <v>192</v>
      </c>
      <c r="E457" t="s">
        <v>36</v>
      </c>
      <c r="F457" t="s">
        <v>36</v>
      </c>
      <c r="G457" t="str">
        <f>IF(ISERROR(MATCH(A457,LUs!A:A,0)),"n","y")</f>
        <v>n</v>
      </c>
    </row>
    <row r="458" spans="1:7">
      <c r="A458" t="s">
        <v>113</v>
      </c>
      <c r="B458" t="s">
        <v>11</v>
      </c>
      <c r="C458" t="s">
        <v>97</v>
      </c>
      <c r="D458" t="s">
        <v>192</v>
      </c>
      <c r="E458" t="s">
        <v>37</v>
      </c>
      <c r="F458" t="s">
        <v>37</v>
      </c>
      <c r="G458" t="str">
        <f>IF(ISERROR(MATCH(A458,LUs!A:A,0)),"n","y")</f>
        <v>n</v>
      </c>
    </row>
    <row r="459" spans="1:7">
      <c r="A459" t="s">
        <v>113</v>
      </c>
      <c r="B459" t="s">
        <v>11</v>
      </c>
      <c r="C459" t="s">
        <v>97</v>
      </c>
      <c r="D459" t="s">
        <v>193</v>
      </c>
      <c r="E459" t="s">
        <v>36</v>
      </c>
      <c r="F459" t="s">
        <v>36</v>
      </c>
      <c r="G459" t="str">
        <f>IF(ISERROR(MATCH(A459,LUs!A:A,0)),"n","y")</f>
        <v>n</v>
      </c>
    </row>
    <row r="460" spans="1:7">
      <c r="A460" t="s">
        <v>113</v>
      </c>
      <c r="B460" t="s">
        <v>11</v>
      </c>
      <c r="C460" t="s">
        <v>97</v>
      </c>
      <c r="D460" t="s">
        <v>193</v>
      </c>
      <c r="E460" t="s">
        <v>37</v>
      </c>
      <c r="F460" t="s">
        <v>37</v>
      </c>
      <c r="G460" t="str">
        <f>IF(ISERROR(MATCH(A460,LUs!A:A,0)),"n","y")</f>
        <v>n</v>
      </c>
    </row>
    <row r="461" spans="1:7">
      <c r="A461" t="s">
        <v>113</v>
      </c>
      <c r="B461" t="s">
        <v>15</v>
      </c>
      <c r="C461" t="s">
        <v>97</v>
      </c>
      <c r="D461" t="s">
        <v>192</v>
      </c>
      <c r="E461" t="s">
        <v>36</v>
      </c>
      <c r="F461" t="s">
        <v>36</v>
      </c>
      <c r="G461" t="str">
        <f>IF(ISERROR(MATCH(A461,LUs!A:A,0)),"n","y")</f>
        <v>n</v>
      </c>
    </row>
    <row r="462" spans="1:7">
      <c r="A462" t="s">
        <v>113</v>
      </c>
      <c r="B462" t="s">
        <v>15</v>
      </c>
      <c r="C462" t="s">
        <v>97</v>
      </c>
      <c r="D462" t="s">
        <v>192</v>
      </c>
      <c r="E462" t="s">
        <v>37</v>
      </c>
      <c r="F462" t="s">
        <v>37</v>
      </c>
      <c r="G462" t="str">
        <f>IF(ISERROR(MATCH(A462,LUs!A:A,0)),"n","y")</f>
        <v>n</v>
      </c>
    </row>
    <row r="463" spans="1:7">
      <c r="A463" t="s">
        <v>113</v>
      </c>
      <c r="B463" t="s">
        <v>15</v>
      </c>
      <c r="C463" t="s">
        <v>97</v>
      </c>
      <c r="D463" t="s">
        <v>193</v>
      </c>
      <c r="E463" t="s">
        <v>36</v>
      </c>
      <c r="F463" t="s">
        <v>36</v>
      </c>
      <c r="G463" t="str">
        <f>IF(ISERROR(MATCH(A463,LUs!A:A,0)),"n","y")</f>
        <v>n</v>
      </c>
    </row>
    <row r="464" spans="1:7">
      <c r="A464" t="s">
        <v>113</v>
      </c>
      <c r="B464" t="s">
        <v>15</v>
      </c>
      <c r="C464" t="s">
        <v>97</v>
      </c>
      <c r="D464" t="s">
        <v>193</v>
      </c>
      <c r="E464" t="s">
        <v>37</v>
      </c>
      <c r="F464" t="s">
        <v>37</v>
      </c>
      <c r="G464" t="str">
        <f>IF(ISERROR(MATCH(A464,LUs!A:A,0)),"n","y")</f>
        <v>n</v>
      </c>
    </row>
    <row r="465" spans="1:7">
      <c r="A465" t="s">
        <v>113</v>
      </c>
      <c r="B465" t="s">
        <v>33</v>
      </c>
      <c r="C465" t="s">
        <v>97</v>
      </c>
      <c r="D465" t="s">
        <v>191</v>
      </c>
      <c r="E465" t="s">
        <v>36</v>
      </c>
      <c r="F465" t="s">
        <v>36</v>
      </c>
      <c r="G465" t="str">
        <f>IF(ISERROR(MATCH(A465,LUs!A:A,0)),"n","y")</f>
        <v>n</v>
      </c>
    </row>
    <row r="466" spans="1:7">
      <c r="A466" t="s">
        <v>113</v>
      </c>
      <c r="B466" t="s">
        <v>33</v>
      </c>
      <c r="C466" t="s">
        <v>97</v>
      </c>
      <c r="D466" t="s">
        <v>191</v>
      </c>
      <c r="E466" t="s">
        <v>37</v>
      </c>
      <c r="F466" t="s">
        <v>37</v>
      </c>
      <c r="G466" t="str">
        <f>IF(ISERROR(MATCH(A466,LUs!A:A,0)),"n","y")</f>
        <v>n</v>
      </c>
    </row>
    <row r="467" spans="1:7">
      <c r="A467" t="s">
        <v>113</v>
      </c>
      <c r="B467" t="s">
        <v>33</v>
      </c>
      <c r="C467" t="s">
        <v>97</v>
      </c>
      <c r="D467" t="s">
        <v>193</v>
      </c>
      <c r="E467" t="s">
        <v>36</v>
      </c>
      <c r="F467" t="s">
        <v>36</v>
      </c>
      <c r="G467" t="str">
        <f>IF(ISERROR(MATCH(A467,LUs!A:A,0)),"n","y")</f>
        <v>n</v>
      </c>
    </row>
    <row r="468" spans="1:7">
      <c r="A468" t="s">
        <v>113</v>
      </c>
      <c r="B468" t="s">
        <v>33</v>
      </c>
      <c r="C468" t="s">
        <v>97</v>
      </c>
      <c r="D468" t="s">
        <v>193</v>
      </c>
      <c r="E468" t="s">
        <v>37</v>
      </c>
      <c r="F468" t="s">
        <v>37</v>
      </c>
      <c r="G468" t="str">
        <f>IF(ISERROR(MATCH(A468,LUs!A:A,0)),"n","y")</f>
        <v>n</v>
      </c>
    </row>
    <row r="469" spans="1:7">
      <c r="A469" t="s">
        <v>114</v>
      </c>
      <c r="B469" t="s">
        <v>12</v>
      </c>
      <c r="C469" t="s">
        <v>97</v>
      </c>
      <c r="D469" t="s">
        <v>192</v>
      </c>
      <c r="E469" t="s">
        <v>36</v>
      </c>
      <c r="F469" t="s">
        <v>36</v>
      </c>
      <c r="G469" t="str">
        <f>IF(ISERROR(MATCH(A469,LUs!A:A,0)),"n","y")</f>
        <v>n</v>
      </c>
    </row>
    <row r="470" spans="1:7">
      <c r="A470" t="s">
        <v>114</v>
      </c>
      <c r="B470" t="s">
        <v>12</v>
      </c>
      <c r="C470" t="s">
        <v>97</v>
      </c>
      <c r="D470" t="s">
        <v>192</v>
      </c>
      <c r="E470" t="s">
        <v>37</v>
      </c>
      <c r="F470" t="s">
        <v>37</v>
      </c>
      <c r="G470" t="str">
        <f>IF(ISERROR(MATCH(A470,LUs!A:A,0)),"n","y")</f>
        <v>n</v>
      </c>
    </row>
    <row r="471" spans="1:7">
      <c r="A471" t="s">
        <v>114</v>
      </c>
      <c r="B471" t="s">
        <v>12</v>
      </c>
      <c r="C471" t="s">
        <v>97</v>
      </c>
      <c r="D471" t="s">
        <v>193</v>
      </c>
      <c r="E471" t="s">
        <v>36</v>
      </c>
      <c r="F471" t="s">
        <v>36</v>
      </c>
      <c r="G471" t="str">
        <f>IF(ISERROR(MATCH(A471,LUs!A:A,0)),"n","y")</f>
        <v>n</v>
      </c>
    </row>
    <row r="472" spans="1:7">
      <c r="A472" t="s">
        <v>114</v>
      </c>
      <c r="B472" t="s">
        <v>12</v>
      </c>
      <c r="C472" t="s">
        <v>97</v>
      </c>
      <c r="D472" t="s">
        <v>193</v>
      </c>
      <c r="E472" t="s">
        <v>37</v>
      </c>
      <c r="F472" t="s">
        <v>37</v>
      </c>
      <c r="G472" t="str">
        <f>IF(ISERROR(MATCH(A472,LUs!A:A,0)),"n","y")</f>
        <v>n</v>
      </c>
    </row>
    <row r="473" spans="1:7">
      <c r="A473" t="s">
        <v>114</v>
      </c>
      <c r="B473" t="s">
        <v>18</v>
      </c>
      <c r="C473" t="s">
        <v>97</v>
      </c>
      <c r="D473" t="s">
        <v>191</v>
      </c>
      <c r="E473" t="s">
        <v>36</v>
      </c>
      <c r="F473" t="s">
        <v>36</v>
      </c>
      <c r="G473" t="str">
        <f>IF(ISERROR(MATCH(A473,LUs!A:A,0)),"n","y")</f>
        <v>n</v>
      </c>
    </row>
    <row r="474" spans="1:7">
      <c r="A474" t="s">
        <v>114</v>
      </c>
      <c r="B474" t="s">
        <v>18</v>
      </c>
      <c r="C474" t="s">
        <v>97</v>
      </c>
      <c r="D474" t="s">
        <v>191</v>
      </c>
      <c r="E474" t="s">
        <v>37</v>
      </c>
      <c r="F474" t="s">
        <v>37</v>
      </c>
      <c r="G474" t="str">
        <f>IF(ISERROR(MATCH(A474,LUs!A:A,0)),"n","y")</f>
        <v>n</v>
      </c>
    </row>
    <row r="475" spans="1:7">
      <c r="A475" t="s">
        <v>114</v>
      </c>
      <c r="B475" t="s">
        <v>18</v>
      </c>
      <c r="C475" t="s">
        <v>97</v>
      </c>
      <c r="D475" t="s">
        <v>192</v>
      </c>
      <c r="E475" t="s">
        <v>36</v>
      </c>
      <c r="F475" t="s">
        <v>36</v>
      </c>
      <c r="G475" t="str">
        <f>IF(ISERROR(MATCH(A475,LUs!A:A,0)),"n","y")</f>
        <v>n</v>
      </c>
    </row>
    <row r="476" spans="1:7">
      <c r="A476" t="s">
        <v>114</v>
      </c>
      <c r="B476" t="s">
        <v>18</v>
      </c>
      <c r="C476" t="s">
        <v>97</v>
      </c>
      <c r="D476" t="s">
        <v>192</v>
      </c>
      <c r="E476" t="s">
        <v>37</v>
      </c>
      <c r="F476" t="s">
        <v>36</v>
      </c>
      <c r="G476" t="str">
        <f>IF(ISERROR(MATCH(A476,LUs!A:A,0)),"n","y")</f>
        <v>n</v>
      </c>
    </row>
    <row r="477" spans="1:7">
      <c r="A477" t="s">
        <v>114</v>
      </c>
      <c r="B477" t="s">
        <v>18</v>
      </c>
      <c r="C477" t="s">
        <v>98</v>
      </c>
      <c r="D477" t="s">
        <v>192</v>
      </c>
      <c r="E477" t="s">
        <v>86</v>
      </c>
      <c r="F477" t="s">
        <v>36</v>
      </c>
      <c r="G477" t="str">
        <f>IF(ISERROR(MATCH(A477,LUs!A:A,0)),"n","y")</f>
        <v>n</v>
      </c>
    </row>
    <row r="478" spans="1:7">
      <c r="A478" t="s">
        <v>114</v>
      </c>
      <c r="B478" t="s">
        <v>20</v>
      </c>
      <c r="C478" t="s">
        <v>97</v>
      </c>
      <c r="D478" t="s">
        <v>192</v>
      </c>
      <c r="E478" t="s">
        <v>36</v>
      </c>
      <c r="F478" t="s">
        <v>36</v>
      </c>
      <c r="G478" t="str">
        <f>IF(ISERROR(MATCH(A478,LUs!A:A,0)),"n","y")</f>
        <v>n</v>
      </c>
    </row>
    <row r="479" spans="1:7">
      <c r="A479" t="s">
        <v>114</v>
      </c>
      <c r="B479" t="s">
        <v>20</v>
      </c>
      <c r="C479" t="s">
        <v>97</v>
      </c>
      <c r="D479" t="s">
        <v>192</v>
      </c>
      <c r="E479" t="s">
        <v>37</v>
      </c>
      <c r="F479" t="s">
        <v>36</v>
      </c>
      <c r="G479" t="str">
        <f>IF(ISERROR(MATCH(A479,LUs!A:A,0)),"n","y")</f>
        <v>n</v>
      </c>
    </row>
    <row r="480" spans="1:7">
      <c r="A480" t="s">
        <v>114</v>
      </c>
      <c r="B480" t="s">
        <v>20</v>
      </c>
      <c r="C480" t="s">
        <v>98</v>
      </c>
      <c r="D480" t="s">
        <v>192</v>
      </c>
      <c r="E480" t="s">
        <v>86</v>
      </c>
      <c r="F480" t="s">
        <v>37</v>
      </c>
      <c r="G480" t="str">
        <f>IF(ISERROR(MATCH(A480,LUs!A:A,0)),"n","y")</f>
        <v>n</v>
      </c>
    </row>
    <row r="481" spans="1:7">
      <c r="A481" t="s">
        <v>114</v>
      </c>
      <c r="B481" t="s">
        <v>90</v>
      </c>
      <c r="C481" t="s">
        <v>97</v>
      </c>
      <c r="D481" t="s">
        <v>192</v>
      </c>
      <c r="E481" t="s">
        <v>396</v>
      </c>
      <c r="F481" t="s">
        <v>36</v>
      </c>
      <c r="G481" t="str">
        <f>IF(ISERROR(MATCH(A481,LUs!A:A,0)),"n","y")</f>
        <v>n</v>
      </c>
    </row>
    <row r="482" spans="1:7">
      <c r="A482" t="s">
        <v>115</v>
      </c>
      <c r="B482" t="s">
        <v>17</v>
      </c>
      <c r="C482" t="s">
        <v>97</v>
      </c>
      <c r="D482" t="s">
        <v>195</v>
      </c>
      <c r="E482" t="s">
        <v>36</v>
      </c>
      <c r="F482" t="s">
        <v>37</v>
      </c>
      <c r="G482" t="str">
        <f>IF(ISERROR(MATCH(A482,LUs!A:A,0)),"n","y")</f>
        <v>n</v>
      </c>
    </row>
    <row r="483" spans="1:7">
      <c r="A483" t="s">
        <v>115</v>
      </c>
      <c r="B483" t="s">
        <v>17</v>
      </c>
      <c r="C483" t="s">
        <v>97</v>
      </c>
      <c r="D483" t="s">
        <v>195</v>
      </c>
      <c r="E483" t="s">
        <v>37</v>
      </c>
      <c r="F483" t="s">
        <v>36</v>
      </c>
      <c r="G483" t="str">
        <f>IF(ISERROR(MATCH(A483,LUs!A:A,0)),"n","y")</f>
        <v>n</v>
      </c>
    </row>
    <row r="484" spans="1:7">
      <c r="A484" t="s">
        <v>115</v>
      </c>
      <c r="B484" t="s">
        <v>23</v>
      </c>
      <c r="C484" t="s">
        <v>97</v>
      </c>
      <c r="D484" t="s">
        <v>194</v>
      </c>
      <c r="E484" t="s">
        <v>36</v>
      </c>
      <c r="F484" t="s">
        <v>37</v>
      </c>
      <c r="G484" t="str">
        <f>IF(ISERROR(MATCH(A484,LUs!A:A,0)),"n","y")</f>
        <v>n</v>
      </c>
    </row>
    <row r="485" spans="1:7">
      <c r="A485" t="s">
        <v>115</v>
      </c>
      <c r="B485" t="s">
        <v>23</v>
      </c>
      <c r="C485" t="s">
        <v>97</v>
      </c>
      <c r="D485" t="s">
        <v>194</v>
      </c>
      <c r="E485" t="s">
        <v>37</v>
      </c>
      <c r="F485" t="s">
        <v>36</v>
      </c>
      <c r="G485" t="str">
        <f>IF(ISERROR(MATCH(A485,LUs!A:A,0)),"n","y")</f>
        <v>n</v>
      </c>
    </row>
    <row r="486" spans="1:7">
      <c r="A486" t="s">
        <v>115</v>
      </c>
      <c r="B486" t="s">
        <v>27</v>
      </c>
      <c r="C486" t="s">
        <v>97</v>
      </c>
      <c r="D486" t="s">
        <v>191</v>
      </c>
      <c r="E486" t="s">
        <v>36</v>
      </c>
      <c r="F486" t="s">
        <v>37</v>
      </c>
      <c r="G486" t="str">
        <f>IF(ISERROR(MATCH(A486,LUs!A:A,0)),"n","y")</f>
        <v>n</v>
      </c>
    </row>
    <row r="487" spans="1:7">
      <c r="A487" t="s">
        <v>115</v>
      </c>
      <c r="B487" t="s">
        <v>27</v>
      </c>
      <c r="C487" t="s">
        <v>97</v>
      </c>
      <c r="D487" t="s">
        <v>191</v>
      </c>
      <c r="E487" t="s">
        <v>37</v>
      </c>
      <c r="F487" t="s">
        <v>36</v>
      </c>
      <c r="G487" t="str">
        <f>IF(ISERROR(MATCH(A487,LUs!A:A,0)),"n","y")</f>
        <v>n</v>
      </c>
    </row>
    <row r="488" spans="1:7">
      <c r="A488" t="s">
        <v>115</v>
      </c>
      <c r="B488" t="s">
        <v>27</v>
      </c>
      <c r="C488" t="s">
        <v>97</v>
      </c>
      <c r="D488" t="s">
        <v>192</v>
      </c>
      <c r="E488" t="s">
        <v>36</v>
      </c>
      <c r="F488" t="s">
        <v>37</v>
      </c>
      <c r="G488" t="str">
        <f>IF(ISERROR(MATCH(A488,LUs!A:A,0)),"n","y")</f>
        <v>n</v>
      </c>
    </row>
    <row r="489" spans="1:7">
      <c r="A489" t="s">
        <v>115</v>
      </c>
      <c r="B489" t="s">
        <v>27</v>
      </c>
      <c r="C489" t="s">
        <v>97</v>
      </c>
      <c r="D489" t="s">
        <v>192</v>
      </c>
      <c r="E489" t="s">
        <v>37</v>
      </c>
      <c r="F489" t="s">
        <v>86</v>
      </c>
      <c r="G489" t="str">
        <f>IF(ISERROR(MATCH(A489,LUs!A:A,0)),"n","y")</f>
        <v>n</v>
      </c>
    </row>
    <row r="490" spans="1:7">
      <c r="A490" t="s">
        <v>115</v>
      </c>
      <c r="B490" t="s">
        <v>27</v>
      </c>
      <c r="C490" t="s">
        <v>97</v>
      </c>
      <c r="D490" t="s">
        <v>193</v>
      </c>
      <c r="E490" t="s">
        <v>36</v>
      </c>
      <c r="F490" t="s">
        <v>36</v>
      </c>
      <c r="G490" t="str">
        <f>IF(ISERROR(MATCH(A490,LUs!A:A,0)),"n","y")</f>
        <v>n</v>
      </c>
    </row>
    <row r="491" spans="1:7">
      <c r="A491" t="s">
        <v>115</v>
      </c>
      <c r="B491" t="s">
        <v>27</v>
      </c>
      <c r="C491" t="s">
        <v>97</v>
      </c>
      <c r="D491" t="s">
        <v>193</v>
      </c>
      <c r="E491" t="s">
        <v>37</v>
      </c>
      <c r="F491" t="s">
        <v>37</v>
      </c>
      <c r="G491" t="str">
        <f>IF(ISERROR(MATCH(A491,LUs!A:A,0)),"n","y")</f>
        <v>n</v>
      </c>
    </row>
    <row r="492" spans="1:7">
      <c r="A492" t="s">
        <v>115</v>
      </c>
      <c r="B492" t="s">
        <v>27</v>
      </c>
      <c r="C492" t="s">
        <v>97</v>
      </c>
      <c r="D492" t="s">
        <v>194</v>
      </c>
      <c r="E492" t="s">
        <v>36</v>
      </c>
      <c r="F492" t="s">
        <v>36</v>
      </c>
      <c r="G492" t="str">
        <f>IF(ISERROR(MATCH(A492,LUs!A:A,0)),"n","y")</f>
        <v>n</v>
      </c>
    </row>
    <row r="493" spans="1:7">
      <c r="A493" t="s">
        <v>115</v>
      </c>
      <c r="B493" t="s">
        <v>27</v>
      </c>
      <c r="C493" t="s">
        <v>97</v>
      </c>
      <c r="D493" t="s">
        <v>194</v>
      </c>
      <c r="E493" t="s">
        <v>37</v>
      </c>
      <c r="F493" t="s">
        <v>37</v>
      </c>
      <c r="G493" t="str">
        <f>IF(ISERROR(MATCH(A493,LUs!A:A,0)),"n","y")</f>
        <v>n</v>
      </c>
    </row>
    <row r="494" spans="1:7">
      <c r="A494" t="s">
        <v>115</v>
      </c>
      <c r="B494" t="s">
        <v>27</v>
      </c>
      <c r="C494" t="s">
        <v>97</v>
      </c>
      <c r="D494" t="s">
        <v>195</v>
      </c>
      <c r="E494" t="s">
        <v>36</v>
      </c>
      <c r="F494" t="s">
        <v>36</v>
      </c>
      <c r="G494" t="str">
        <f>IF(ISERROR(MATCH(A494,LUs!A:A,0)),"n","y")</f>
        <v>n</v>
      </c>
    </row>
    <row r="495" spans="1:7">
      <c r="A495" t="s">
        <v>115</v>
      </c>
      <c r="B495" t="s">
        <v>27</v>
      </c>
      <c r="C495" t="s">
        <v>97</v>
      </c>
      <c r="D495" t="s">
        <v>195</v>
      </c>
      <c r="E495" t="s">
        <v>37</v>
      </c>
      <c r="F495" t="s">
        <v>37</v>
      </c>
      <c r="G495" t="str">
        <f>IF(ISERROR(MATCH(A495,LUs!A:A,0)),"n","y")</f>
        <v>n</v>
      </c>
    </row>
    <row r="496" spans="1:7">
      <c r="A496" t="s">
        <v>115</v>
      </c>
      <c r="B496" t="s">
        <v>90</v>
      </c>
      <c r="C496" t="s">
        <v>97</v>
      </c>
      <c r="D496" t="s">
        <v>191</v>
      </c>
      <c r="E496" t="s">
        <v>396</v>
      </c>
      <c r="F496" t="s">
        <v>36</v>
      </c>
      <c r="G496" t="str">
        <f>IF(ISERROR(MATCH(A496,LUs!A:A,0)),"n","y")</f>
        <v>n</v>
      </c>
    </row>
    <row r="497" spans="1:7">
      <c r="A497" t="s">
        <v>115</v>
      </c>
      <c r="B497" t="s">
        <v>90</v>
      </c>
      <c r="C497" t="s">
        <v>97</v>
      </c>
      <c r="D497" t="s">
        <v>192</v>
      </c>
      <c r="E497" t="s">
        <v>396</v>
      </c>
      <c r="F497" t="s">
        <v>37</v>
      </c>
      <c r="G497" t="str">
        <f>IF(ISERROR(MATCH(A497,LUs!A:A,0)),"n","y")</f>
        <v>n</v>
      </c>
    </row>
    <row r="498" spans="1:7">
      <c r="A498" t="s">
        <v>115</v>
      </c>
      <c r="B498" t="s">
        <v>90</v>
      </c>
      <c r="C498" t="s">
        <v>97</v>
      </c>
      <c r="D498" t="s">
        <v>193</v>
      </c>
      <c r="E498" t="s">
        <v>396</v>
      </c>
      <c r="F498" t="s">
        <v>36</v>
      </c>
      <c r="G498" t="str">
        <f>IF(ISERROR(MATCH(A498,LUs!A:A,0)),"n","y")</f>
        <v>n</v>
      </c>
    </row>
    <row r="499" spans="1:7">
      <c r="A499" t="s">
        <v>115</v>
      </c>
      <c r="B499" t="s">
        <v>90</v>
      </c>
      <c r="C499" t="s">
        <v>97</v>
      </c>
      <c r="D499" t="s">
        <v>194</v>
      </c>
      <c r="E499" t="s">
        <v>396</v>
      </c>
      <c r="F499" t="s">
        <v>37</v>
      </c>
      <c r="G499" t="str">
        <f>IF(ISERROR(MATCH(A499,LUs!A:A,0)),"n","y")</f>
        <v>n</v>
      </c>
    </row>
    <row r="500" spans="1:7">
      <c r="A500" t="s">
        <v>117</v>
      </c>
      <c r="B500" t="s">
        <v>23</v>
      </c>
      <c r="C500" t="s">
        <v>97</v>
      </c>
      <c r="D500" t="s">
        <v>191</v>
      </c>
      <c r="E500" t="s">
        <v>36</v>
      </c>
      <c r="F500" t="s">
        <v>36</v>
      </c>
      <c r="G500" t="str">
        <f>IF(ISERROR(MATCH(A500,LUs!A:A,0)),"n","y")</f>
        <v>n</v>
      </c>
    </row>
    <row r="501" spans="1:7">
      <c r="A501" t="s">
        <v>117</v>
      </c>
      <c r="B501" t="s">
        <v>23</v>
      </c>
      <c r="C501" t="s">
        <v>97</v>
      </c>
      <c r="D501" t="s">
        <v>191</v>
      </c>
      <c r="E501" t="s">
        <v>37</v>
      </c>
      <c r="F501" t="s">
        <v>37</v>
      </c>
      <c r="G501" t="str">
        <f>IF(ISERROR(MATCH(A501,LUs!A:A,0)),"n","y")</f>
        <v>n</v>
      </c>
    </row>
    <row r="502" spans="1:7">
      <c r="A502" t="s">
        <v>117</v>
      </c>
      <c r="B502" t="s">
        <v>23</v>
      </c>
      <c r="C502" t="s">
        <v>97</v>
      </c>
      <c r="D502" t="s">
        <v>192</v>
      </c>
      <c r="E502" t="s">
        <v>36</v>
      </c>
      <c r="F502" t="s">
        <v>36</v>
      </c>
      <c r="G502" t="str">
        <f>IF(ISERROR(MATCH(A502,LUs!A:A,0)),"n","y")</f>
        <v>n</v>
      </c>
    </row>
    <row r="503" spans="1:7">
      <c r="A503" t="s">
        <v>117</v>
      </c>
      <c r="B503" t="s">
        <v>23</v>
      </c>
      <c r="C503" t="s">
        <v>97</v>
      </c>
      <c r="D503" t="s">
        <v>192</v>
      </c>
      <c r="E503" t="s">
        <v>37</v>
      </c>
      <c r="F503" t="s">
        <v>37</v>
      </c>
      <c r="G503" t="str">
        <f>IF(ISERROR(MATCH(A503,LUs!A:A,0)),"n","y")</f>
        <v>n</v>
      </c>
    </row>
    <row r="504" spans="1:7">
      <c r="A504" t="s">
        <v>117</v>
      </c>
      <c r="B504" t="s">
        <v>23</v>
      </c>
      <c r="C504" t="s">
        <v>97</v>
      </c>
      <c r="D504" t="s">
        <v>193</v>
      </c>
      <c r="E504" t="s">
        <v>36</v>
      </c>
      <c r="F504" t="s">
        <v>36</v>
      </c>
      <c r="G504" t="str">
        <f>IF(ISERROR(MATCH(A504,LUs!A:A,0)),"n","y")</f>
        <v>n</v>
      </c>
    </row>
    <row r="505" spans="1:7">
      <c r="A505" t="s">
        <v>117</v>
      </c>
      <c r="B505" t="s">
        <v>23</v>
      </c>
      <c r="C505" t="s">
        <v>97</v>
      </c>
      <c r="D505" t="s">
        <v>193</v>
      </c>
      <c r="E505" t="s">
        <v>37</v>
      </c>
      <c r="F505" t="s">
        <v>37</v>
      </c>
      <c r="G505" t="str">
        <f>IF(ISERROR(MATCH(A505,LUs!A:A,0)),"n","y")</f>
        <v>n</v>
      </c>
    </row>
    <row r="506" spans="1:7">
      <c r="A506" t="s">
        <v>117</v>
      </c>
      <c r="B506" t="s">
        <v>23</v>
      </c>
      <c r="C506" t="s">
        <v>97</v>
      </c>
      <c r="D506" t="s">
        <v>194</v>
      </c>
      <c r="E506" t="s">
        <v>36</v>
      </c>
      <c r="F506" t="s">
        <v>36</v>
      </c>
      <c r="G506" t="str">
        <f>IF(ISERROR(MATCH(A506,LUs!A:A,0)),"n","y")</f>
        <v>n</v>
      </c>
    </row>
    <row r="507" spans="1:7">
      <c r="A507" t="s">
        <v>117</v>
      </c>
      <c r="B507" t="s">
        <v>23</v>
      </c>
      <c r="C507" t="s">
        <v>97</v>
      </c>
      <c r="D507" t="s">
        <v>194</v>
      </c>
      <c r="E507" t="s">
        <v>37</v>
      </c>
      <c r="F507" t="s">
        <v>37</v>
      </c>
      <c r="G507" t="str">
        <f>IF(ISERROR(MATCH(A507,LUs!A:A,0)),"n","y")</f>
        <v>n</v>
      </c>
    </row>
    <row r="508" spans="1:7">
      <c r="A508" t="s">
        <v>117</v>
      </c>
      <c r="B508" t="s">
        <v>23</v>
      </c>
      <c r="C508" t="s">
        <v>97</v>
      </c>
      <c r="D508" t="s">
        <v>195</v>
      </c>
      <c r="E508" t="s">
        <v>36</v>
      </c>
      <c r="F508" t="s">
        <v>36</v>
      </c>
      <c r="G508" t="str">
        <f>IF(ISERROR(MATCH(A508,LUs!A:A,0)),"n","y")</f>
        <v>n</v>
      </c>
    </row>
    <row r="509" spans="1:7">
      <c r="A509" t="s">
        <v>117</v>
      </c>
      <c r="B509" t="s">
        <v>23</v>
      </c>
      <c r="C509" t="s">
        <v>97</v>
      </c>
      <c r="D509" t="s">
        <v>195</v>
      </c>
      <c r="E509" t="s">
        <v>37</v>
      </c>
      <c r="F509" t="s">
        <v>37</v>
      </c>
      <c r="G509" t="str">
        <f>IF(ISERROR(MATCH(A509,LUs!A:A,0)),"n","y")</f>
        <v>n</v>
      </c>
    </row>
    <row r="510" spans="1:7">
      <c r="A510" t="s">
        <v>117</v>
      </c>
      <c r="B510" t="s">
        <v>25</v>
      </c>
      <c r="C510" t="s">
        <v>97</v>
      </c>
      <c r="D510" t="s">
        <v>193</v>
      </c>
      <c r="E510" t="s">
        <v>36</v>
      </c>
      <c r="F510" t="s">
        <v>36</v>
      </c>
      <c r="G510" t="str">
        <f>IF(ISERROR(MATCH(A510,LUs!A:A,0)),"n","y")</f>
        <v>n</v>
      </c>
    </row>
    <row r="511" spans="1:7">
      <c r="A511" t="s">
        <v>117</v>
      </c>
      <c r="B511" t="s">
        <v>25</v>
      </c>
      <c r="C511" t="s">
        <v>97</v>
      </c>
      <c r="D511" t="s">
        <v>193</v>
      </c>
      <c r="E511" t="s">
        <v>37</v>
      </c>
      <c r="F511" t="s">
        <v>37</v>
      </c>
      <c r="G511" t="str">
        <f>IF(ISERROR(MATCH(A511,LUs!A:A,0)),"n","y")</f>
        <v>n</v>
      </c>
    </row>
    <row r="512" spans="1:7">
      <c r="A512" t="s">
        <v>117</v>
      </c>
      <c r="B512" t="s">
        <v>27</v>
      </c>
      <c r="C512" t="s">
        <v>97</v>
      </c>
      <c r="D512" t="s">
        <v>193</v>
      </c>
      <c r="E512" t="s">
        <v>36</v>
      </c>
      <c r="F512" t="s">
        <v>36</v>
      </c>
      <c r="G512" t="str">
        <f>IF(ISERROR(MATCH(A512,LUs!A:A,0)),"n","y")</f>
        <v>n</v>
      </c>
    </row>
    <row r="513" spans="1:7">
      <c r="A513" t="s">
        <v>117</v>
      </c>
      <c r="B513" t="s">
        <v>27</v>
      </c>
      <c r="C513" t="s">
        <v>97</v>
      </c>
      <c r="D513" t="s">
        <v>193</v>
      </c>
      <c r="E513" t="s">
        <v>37</v>
      </c>
      <c r="F513" t="s">
        <v>37</v>
      </c>
      <c r="G513" t="str">
        <f>IF(ISERROR(MATCH(A513,LUs!A:A,0)),"n","y")</f>
        <v>n</v>
      </c>
    </row>
    <row r="514" spans="1:7">
      <c r="A514" t="s">
        <v>117</v>
      </c>
      <c r="B514" t="s">
        <v>27</v>
      </c>
      <c r="C514" t="s">
        <v>97</v>
      </c>
      <c r="D514" t="s">
        <v>194</v>
      </c>
      <c r="E514" t="s">
        <v>36</v>
      </c>
      <c r="F514" t="s">
        <v>36</v>
      </c>
      <c r="G514" t="str">
        <f>IF(ISERROR(MATCH(A514,LUs!A:A,0)),"n","y")</f>
        <v>n</v>
      </c>
    </row>
    <row r="515" spans="1:7">
      <c r="A515" t="s">
        <v>117</v>
      </c>
      <c r="B515" t="s">
        <v>27</v>
      </c>
      <c r="C515" t="s">
        <v>97</v>
      </c>
      <c r="D515" t="s">
        <v>194</v>
      </c>
      <c r="E515" t="s">
        <v>37</v>
      </c>
      <c r="F515" t="s">
        <v>37</v>
      </c>
      <c r="G515" t="str">
        <f>IF(ISERROR(MATCH(A515,LUs!A:A,0)),"n","y")</f>
        <v>n</v>
      </c>
    </row>
    <row r="516" spans="1:7">
      <c r="A516" t="s">
        <v>117</v>
      </c>
      <c r="B516" t="s">
        <v>27</v>
      </c>
      <c r="C516" t="s">
        <v>97</v>
      </c>
      <c r="D516" t="s">
        <v>195</v>
      </c>
      <c r="E516" t="s">
        <v>36</v>
      </c>
      <c r="F516" t="s">
        <v>86</v>
      </c>
      <c r="G516" t="str">
        <f>IF(ISERROR(MATCH(A516,LUs!A:A,0)),"n","y")</f>
        <v>n</v>
      </c>
    </row>
    <row r="517" spans="1:7">
      <c r="A517" t="s">
        <v>117</v>
      </c>
      <c r="B517" t="s">
        <v>27</v>
      </c>
      <c r="C517" t="s">
        <v>97</v>
      </c>
      <c r="D517" t="s">
        <v>195</v>
      </c>
      <c r="E517" t="s">
        <v>37</v>
      </c>
      <c r="F517" t="s">
        <v>86</v>
      </c>
      <c r="G517" t="str">
        <f>IF(ISERROR(MATCH(A517,LUs!A:A,0)),"n","y")</f>
        <v>n</v>
      </c>
    </row>
    <row r="518" spans="1:7">
      <c r="A518" t="s">
        <v>117</v>
      </c>
      <c r="B518" t="s">
        <v>90</v>
      </c>
      <c r="C518" t="s">
        <v>97</v>
      </c>
      <c r="D518" t="s">
        <v>193</v>
      </c>
      <c r="E518" t="s">
        <v>396</v>
      </c>
      <c r="F518" t="s">
        <v>86</v>
      </c>
      <c r="G518" t="str">
        <f>IF(ISERROR(MATCH(A518,LUs!A:A,0)),"n","y")</f>
        <v>n</v>
      </c>
    </row>
    <row r="519" spans="1:7">
      <c r="A519" t="s">
        <v>118</v>
      </c>
      <c r="B519" t="s">
        <v>91</v>
      </c>
      <c r="C519" t="s">
        <v>97</v>
      </c>
      <c r="D519" t="s">
        <v>191</v>
      </c>
      <c r="E519" t="s">
        <v>36</v>
      </c>
      <c r="F519" t="s">
        <v>86</v>
      </c>
      <c r="G519" t="str">
        <f>IF(ISERROR(MATCH(A519,LUs!A:A,0)),"n","y")</f>
        <v>n</v>
      </c>
    </row>
    <row r="520" spans="1:7">
      <c r="A520" t="s">
        <v>118</v>
      </c>
      <c r="B520" t="s">
        <v>91</v>
      </c>
      <c r="C520" t="s">
        <v>97</v>
      </c>
      <c r="D520" t="s">
        <v>191</v>
      </c>
      <c r="E520" t="s">
        <v>37</v>
      </c>
      <c r="F520" t="s">
        <v>86</v>
      </c>
      <c r="G520" t="str">
        <f>IF(ISERROR(MATCH(A520,LUs!A:A,0)),"n","y")</f>
        <v>n</v>
      </c>
    </row>
    <row r="521" spans="1:7">
      <c r="A521" t="s">
        <v>118</v>
      </c>
      <c r="B521" t="s">
        <v>17</v>
      </c>
      <c r="C521" t="s">
        <v>97</v>
      </c>
      <c r="D521" t="s">
        <v>191</v>
      </c>
      <c r="E521" t="s">
        <v>36</v>
      </c>
      <c r="F521" t="s">
        <v>86</v>
      </c>
      <c r="G521" t="str">
        <f>IF(ISERROR(MATCH(A521,LUs!A:A,0)),"n","y")</f>
        <v>n</v>
      </c>
    </row>
    <row r="522" spans="1:7">
      <c r="A522" t="s">
        <v>118</v>
      </c>
      <c r="B522" t="s">
        <v>17</v>
      </c>
      <c r="C522" t="s">
        <v>97</v>
      </c>
      <c r="D522" t="s">
        <v>191</v>
      </c>
      <c r="E522" t="s">
        <v>37</v>
      </c>
      <c r="F522" t="s">
        <v>36</v>
      </c>
      <c r="G522" t="str">
        <f>IF(ISERROR(MATCH(A522,LUs!A:A,0)),"n","y")</f>
        <v>n</v>
      </c>
    </row>
    <row r="523" spans="1:7">
      <c r="A523" t="s">
        <v>118</v>
      </c>
      <c r="B523" t="s">
        <v>17</v>
      </c>
      <c r="C523" t="s">
        <v>98</v>
      </c>
      <c r="D523" t="s">
        <v>191</v>
      </c>
      <c r="E523" t="s">
        <v>86</v>
      </c>
      <c r="F523" t="s">
        <v>37</v>
      </c>
      <c r="G523" t="str">
        <f>IF(ISERROR(MATCH(A523,LUs!A:A,0)),"n","y")</f>
        <v>n</v>
      </c>
    </row>
    <row r="524" spans="1:7">
      <c r="A524" t="s">
        <v>118</v>
      </c>
      <c r="B524" t="s">
        <v>17</v>
      </c>
      <c r="C524" t="s">
        <v>97</v>
      </c>
      <c r="D524" t="s">
        <v>192</v>
      </c>
      <c r="E524" t="s">
        <v>36</v>
      </c>
      <c r="F524" t="s">
        <v>37</v>
      </c>
      <c r="G524" t="str">
        <f>IF(ISERROR(MATCH(A524,LUs!A:A,0)),"n","y")</f>
        <v>n</v>
      </c>
    </row>
    <row r="525" spans="1:7">
      <c r="A525" t="s">
        <v>118</v>
      </c>
      <c r="B525" t="s">
        <v>17</v>
      </c>
      <c r="C525" t="s">
        <v>97</v>
      </c>
      <c r="D525" t="s">
        <v>192</v>
      </c>
      <c r="E525" t="s">
        <v>37</v>
      </c>
      <c r="F525" t="s">
        <v>36</v>
      </c>
      <c r="G525" t="str">
        <f>IF(ISERROR(MATCH(A525,LUs!A:A,0)),"n","y")</f>
        <v>n</v>
      </c>
    </row>
    <row r="526" spans="1:7">
      <c r="A526" t="s">
        <v>118</v>
      </c>
      <c r="B526" t="s">
        <v>17</v>
      </c>
      <c r="C526" t="s">
        <v>98</v>
      </c>
      <c r="D526" t="s">
        <v>192</v>
      </c>
      <c r="E526" t="s">
        <v>86</v>
      </c>
      <c r="F526" t="s">
        <v>36</v>
      </c>
      <c r="G526" t="str">
        <f>IF(ISERROR(MATCH(A526,LUs!A:A,0)),"n","y")</f>
        <v>n</v>
      </c>
    </row>
    <row r="527" spans="1:7">
      <c r="A527" t="s">
        <v>118</v>
      </c>
      <c r="B527" t="s">
        <v>19</v>
      </c>
      <c r="C527" t="s">
        <v>98</v>
      </c>
      <c r="D527" t="s">
        <v>191</v>
      </c>
      <c r="E527" t="s">
        <v>86</v>
      </c>
      <c r="F527" t="s">
        <v>37</v>
      </c>
      <c r="G527" t="str">
        <f>IF(ISERROR(MATCH(A527,LUs!A:A,0)),"n","y")</f>
        <v>n</v>
      </c>
    </row>
    <row r="528" spans="1:7">
      <c r="A528" t="s">
        <v>118</v>
      </c>
      <c r="B528" t="s">
        <v>23</v>
      </c>
      <c r="C528" t="s">
        <v>97</v>
      </c>
      <c r="D528" t="s">
        <v>191</v>
      </c>
      <c r="E528" t="s">
        <v>36</v>
      </c>
      <c r="F528" t="s">
        <v>86</v>
      </c>
      <c r="G528" t="str">
        <f>IF(ISERROR(MATCH(A528,LUs!A:A,0)),"n","y")</f>
        <v>n</v>
      </c>
    </row>
    <row r="529" spans="1:7">
      <c r="A529" t="s">
        <v>118</v>
      </c>
      <c r="B529" t="s">
        <v>23</v>
      </c>
      <c r="C529" t="s">
        <v>97</v>
      </c>
      <c r="D529" t="s">
        <v>191</v>
      </c>
      <c r="E529" t="s">
        <v>37</v>
      </c>
      <c r="F529" t="s">
        <v>86</v>
      </c>
      <c r="G529" t="str">
        <f>IF(ISERROR(MATCH(A529,LUs!A:A,0)),"n","y")</f>
        <v>n</v>
      </c>
    </row>
    <row r="530" spans="1:7">
      <c r="A530" t="s">
        <v>118</v>
      </c>
      <c r="B530" t="s">
        <v>23</v>
      </c>
      <c r="C530" t="s">
        <v>97</v>
      </c>
      <c r="D530" t="s">
        <v>192</v>
      </c>
      <c r="E530" t="s">
        <v>36</v>
      </c>
      <c r="F530" t="s">
        <v>36</v>
      </c>
      <c r="G530" t="str">
        <f>IF(ISERROR(MATCH(A530,LUs!A:A,0)),"n","y")</f>
        <v>n</v>
      </c>
    </row>
    <row r="531" spans="1:7">
      <c r="A531" t="s">
        <v>118</v>
      </c>
      <c r="B531" t="s">
        <v>23</v>
      </c>
      <c r="C531" t="s">
        <v>97</v>
      </c>
      <c r="D531" t="s">
        <v>192</v>
      </c>
      <c r="E531" t="s">
        <v>37</v>
      </c>
      <c r="F531" t="s">
        <v>37</v>
      </c>
      <c r="G531" t="str">
        <f>IF(ISERROR(MATCH(A531,LUs!A:A,0)),"n","y")</f>
        <v>n</v>
      </c>
    </row>
    <row r="532" spans="1:7">
      <c r="A532" t="s">
        <v>118</v>
      </c>
      <c r="B532" t="s">
        <v>27</v>
      </c>
      <c r="C532" t="s">
        <v>97</v>
      </c>
      <c r="D532" t="s">
        <v>191</v>
      </c>
      <c r="E532" t="s">
        <v>36</v>
      </c>
      <c r="F532" t="s">
        <v>36</v>
      </c>
      <c r="G532" t="str">
        <f>IF(ISERROR(MATCH(A532,LUs!A:A,0)),"n","y")</f>
        <v>n</v>
      </c>
    </row>
    <row r="533" spans="1:7">
      <c r="A533" t="s">
        <v>118</v>
      </c>
      <c r="B533" t="s">
        <v>27</v>
      </c>
      <c r="C533" t="s">
        <v>97</v>
      </c>
      <c r="D533" t="s">
        <v>191</v>
      </c>
      <c r="E533" t="s">
        <v>37</v>
      </c>
      <c r="F533" t="s">
        <v>37</v>
      </c>
      <c r="G533" t="str">
        <f>IF(ISERROR(MATCH(A533,LUs!A:A,0)),"n","y")</f>
        <v>n</v>
      </c>
    </row>
    <row r="534" spans="1:7">
      <c r="A534" t="s">
        <v>118</v>
      </c>
      <c r="B534" t="s">
        <v>27</v>
      </c>
      <c r="C534" t="s">
        <v>97</v>
      </c>
      <c r="D534" t="s">
        <v>192</v>
      </c>
      <c r="E534" t="s">
        <v>36</v>
      </c>
      <c r="F534" t="s">
        <v>36</v>
      </c>
      <c r="G534" t="str">
        <f>IF(ISERROR(MATCH(A534,LUs!A:A,0)),"n","y")</f>
        <v>n</v>
      </c>
    </row>
    <row r="535" spans="1:7">
      <c r="A535" t="s">
        <v>118</v>
      </c>
      <c r="B535" t="s">
        <v>27</v>
      </c>
      <c r="C535" t="s">
        <v>97</v>
      </c>
      <c r="D535" t="s">
        <v>192</v>
      </c>
      <c r="E535" t="s">
        <v>37</v>
      </c>
      <c r="F535" t="s">
        <v>37</v>
      </c>
      <c r="G535" t="str">
        <f>IF(ISERROR(MATCH(A535,LUs!A:A,0)),"n","y")</f>
        <v>n</v>
      </c>
    </row>
    <row r="536" spans="1:7">
      <c r="A536" t="s">
        <v>118</v>
      </c>
      <c r="B536" t="s">
        <v>90</v>
      </c>
      <c r="C536" t="s">
        <v>97</v>
      </c>
      <c r="D536" t="s">
        <v>191</v>
      </c>
      <c r="E536" t="s">
        <v>396</v>
      </c>
      <c r="F536" t="s">
        <v>36</v>
      </c>
      <c r="G536" t="str">
        <f>IF(ISERROR(MATCH(A536,LUs!A:A,0)),"n","y")</f>
        <v>n</v>
      </c>
    </row>
    <row r="537" spans="1:7">
      <c r="A537" t="s">
        <v>118</v>
      </c>
      <c r="B537" t="s">
        <v>90</v>
      </c>
      <c r="C537" t="s">
        <v>97</v>
      </c>
      <c r="D537" t="s">
        <v>192</v>
      </c>
      <c r="E537" t="s">
        <v>396</v>
      </c>
      <c r="F537" t="s">
        <v>37</v>
      </c>
      <c r="G537" t="str">
        <f>IF(ISERROR(MATCH(A537,LUs!A:A,0)),"n","y")</f>
        <v>n</v>
      </c>
    </row>
    <row r="538" spans="1:7">
      <c r="A538" t="s">
        <v>119</v>
      </c>
      <c r="B538" t="s">
        <v>12</v>
      </c>
      <c r="C538" t="s">
        <v>97</v>
      </c>
      <c r="D538" t="s">
        <v>194</v>
      </c>
      <c r="E538" t="s">
        <v>36</v>
      </c>
      <c r="F538" t="s">
        <v>36</v>
      </c>
      <c r="G538" t="str">
        <f>IF(ISERROR(MATCH(A538,LUs!A:A,0)),"n","y")</f>
        <v>n</v>
      </c>
    </row>
    <row r="539" spans="1:7">
      <c r="A539" t="s">
        <v>119</v>
      </c>
      <c r="B539" t="s">
        <v>12</v>
      </c>
      <c r="C539" t="s">
        <v>97</v>
      </c>
      <c r="D539" t="s">
        <v>194</v>
      </c>
      <c r="E539" t="s">
        <v>37</v>
      </c>
      <c r="F539" t="s">
        <v>37</v>
      </c>
      <c r="G539" t="str">
        <f>IF(ISERROR(MATCH(A539,LUs!A:A,0)),"n","y")</f>
        <v>n</v>
      </c>
    </row>
    <row r="540" spans="1:7">
      <c r="A540" t="s">
        <v>119</v>
      </c>
      <c r="B540" t="s">
        <v>17</v>
      </c>
      <c r="C540" t="s">
        <v>97</v>
      </c>
      <c r="D540" t="s">
        <v>191</v>
      </c>
      <c r="E540" t="s">
        <v>36</v>
      </c>
      <c r="F540" t="s">
        <v>36</v>
      </c>
      <c r="G540" t="str">
        <f>IF(ISERROR(MATCH(A540,LUs!A:A,0)),"n","y")</f>
        <v>n</v>
      </c>
    </row>
    <row r="541" spans="1:7">
      <c r="A541" t="s">
        <v>119</v>
      </c>
      <c r="B541" t="s">
        <v>17</v>
      </c>
      <c r="C541" t="s">
        <v>97</v>
      </c>
      <c r="D541" t="s">
        <v>191</v>
      </c>
      <c r="E541" t="s">
        <v>37</v>
      </c>
      <c r="F541" t="s">
        <v>37</v>
      </c>
      <c r="G541" t="str">
        <f>IF(ISERROR(MATCH(A541,LUs!A:A,0)),"n","y")</f>
        <v>n</v>
      </c>
    </row>
    <row r="542" spans="1:7">
      <c r="A542" t="s">
        <v>119</v>
      </c>
      <c r="B542" t="s">
        <v>17</v>
      </c>
      <c r="C542" t="s">
        <v>97</v>
      </c>
      <c r="D542" t="s">
        <v>192</v>
      </c>
      <c r="E542" t="s">
        <v>36</v>
      </c>
      <c r="F542" t="s">
        <v>36</v>
      </c>
      <c r="G542" t="str">
        <f>IF(ISERROR(MATCH(A542,LUs!A:A,0)),"n","y")</f>
        <v>n</v>
      </c>
    </row>
    <row r="543" spans="1:7">
      <c r="A543" t="s">
        <v>119</v>
      </c>
      <c r="B543" t="s">
        <v>17</v>
      </c>
      <c r="C543" t="s">
        <v>97</v>
      </c>
      <c r="D543" t="s">
        <v>192</v>
      </c>
      <c r="E543" t="s">
        <v>37</v>
      </c>
      <c r="F543" t="s">
        <v>37</v>
      </c>
      <c r="G543" t="str">
        <f>IF(ISERROR(MATCH(A543,LUs!A:A,0)),"n","y")</f>
        <v>n</v>
      </c>
    </row>
    <row r="544" spans="1:7">
      <c r="A544" t="s">
        <v>119</v>
      </c>
      <c r="B544" t="s">
        <v>18</v>
      </c>
      <c r="C544" t="s">
        <v>97</v>
      </c>
      <c r="D544" t="s">
        <v>193</v>
      </c>
      <c r="E544" t="s">
        <v>36</v>
      </c>
      <c r="F544" t="s">
        <v>36</v>
      </c>
      <c r="G544" t="str">
        <f>IF(ISERROR(MATCH(A544,LUs!A:A,0)),"n","y")</f>
        <v>n</v>
      </c>
    </row>
    <row r="545" spans="1:7">
      <c r="A545" t="s">
        <v>119</v>
      </c>
      <c r="B545" t="s">
        <v>18</v>
      </c>
      <c r="C545" t="s">
        <v>97</v>
      </c>
      <c r="D545" t="s">
        <v>193</v>
      </c>
      <c r="E545" t="s">
        <v>37</v>
      </c>
      <c r="F545" t="s">
        <v>37</v>
      </c>
      <c r="G545" t="str">
        <f>IF(ISERROR(MATCH(A545,LUs!A:A,0)),"n","y")</f>
        <v>n</v>
      </c>
    </row>
    <row r="546" spans="1:7">
      <c r="A546" t="s">
        <v>119</v>
      </c>
      <c r="B546" t="s">
        <v>23</v>
      </c>
      <c r="C546" t="s">
        <v>97</v>
      </c>
      <c r="D546" t="s">
        <v>191</v>
      </c>
      <c r="E546" t="s">
        <v>36</v>
      </c>
      <c r="F546" t="s">
        <v>36</v>
      </c>
      <c r="G546" t="str">
        <f>IF(ISERROR(MATCH(A546,LUs!A:A,0)),"n","y")</f>
        <v>n</v>
      </c>
    </row>
    <row r="547" spans="1:7">
      <c r="A547" t="s">
        <v>119</v>
      </c>
      <c r="B547" t="s">
        <v>23</v>
      </c>
      <c r="C547" t="s">
        <v>97</v>
      </c>
      <c r="D547" t="s">
        <v>191</v>
      </c>
      <c r="E547" t="s">
        <v>37</v>
      </c>
      <c r="F547" t="s">
        <v>37</v>
      </c>
      <c r="G547" t="str">
        <f>IF(ISERROR(MATCH(A547,LUs!A:A,0)),"n","y")</f>
        <v>n</v>
      </c>
    </row>
    <row r="548" spans="1:7">
      <c r="A548" t="s">
        <v>119</v>
      </c>
      <c r="B548" t="s">
        <v>23</v>
      </c>
      <c r="C548" t="s">
        <v>97</v>
      </c>
      <c r="D548" t="s">
        <v>193</v>
      </c>
      <c r="E548" t="s">
        <v>36</v>
      </c>
      <c r="F548" t="s">
        <v>36</v>
      </c>
      <c r="G548" t="str">
        <f>IF(ISERROR(MATCH(A548,LUs!A:A,0)),"n","y")</f>
        <v>n</v>
      </c>
    </row>
    <row r="549" spans="1:7">
      <c r="A549" t="s">
        <v>119</v>
      </c>
      <c r="B549" t="s">
        <v>23</v>
      </c>
      <c r="C549" t="s">
        <v>97</v>
      </c>
      <c r="D549" t="s">
        <v>193</v>
      </c>
      <c r="E549" t="s">
        <v>37</v>
      </c>
      <c r="F549" t="s">
        <v>37</v>
      </c>
      <c r="G549" t="str">
        <f>IF(ISERROR(MATCH(A549,LUs!A:A,0)),"n","y")</f>
        <v>n</v>
      </c>
    </row>
    <row r="550" spans="1:7">
      <c r="A550" t="s">
        <v>119</v>
      </c>
      <c r="B550" t="s">
        <v>27</v>
      </c>
      <c r="C550" t="s">
        <v>97</v>
      </c>
      <c r="D550" t="s">
        <v>191</v>
      </c>
      <c r="E550" t="s">
        <v>36</v>
      </c>
      <c r="F550" t="s">
        <v>36</v>
      </c>
      <c r="G550" t="str">
        <f>IF(ISERROR(MATCH(A550,LUs!A:A,0)),"n","y")</f>
        <v>n</v>
      </c>
    </row>
    <row r="551" spans="1:7">
      <c r="A551" t="s">
        <v>119</v>
      </c>
      <c r="B551" t="s">
        <v>27</v>
      </c>
      <c r="C551" t="s">
        <v>97</v>
      </c>
      <c r="D551" t="s">
        <v>191</v>
      </c>
      <c r="E551" t="s">
        <v>37</v>
      </c>
      <c r="F551" t="s">
        <v>36</v>
      </c>
      <c r="G551" t="str">
        <f>IF(ISERROR(MATCH(A551,LUs!A:A,0)),"n","y")</f>
        <v>n</v>
      </c>
    </row>
    <row r="552" spans="1:7">
      <c r="A552" t="s">
        <v>119</v>
      </c>
      <c r="B552" t="s">
        <v>27</v>
      </c>
      <c r="C552" t="s">
        <v>97</v>
      </c>
      <c r="D552" t="s">
        <v>192</v>
      </c>
      <c r="E552" t="s">
        <v>36</v>
      </c>
      <c r="F552" t="s">
        <v>36</v>
      </c>
      <c r="G552" t="str">
        <f>IF(ISERROR(MATCH(A552,LUs!A:A,0)),"n","y")</f>
        <v>n</v>
      </c>
    </row>
    <row r="553" spans="1:7">
      <c r="A553" t="s">
        <v>119</v>
      </c>
      <c r="B553" t="s">
        <v>27</v>
      </c>
      <c r="C553" t="s">
        <v>97</v>
      </c>
      <c r="D553" t="s">
        <v>192</v>
      </c>
      <c r="E553" t="s">
        <v>37</v>
      </c>
      <c r="F553" t="s">
        <v>36</v>
      </c>
      <c r="G553" t="str">
        <f>IF(ISERROR(MATCH(A553,LUs!A:A,0)),"n","y")</f>
        <v>n</v>
      </c>
    </row>
    <row r="554" spans="1:7">
      <c r="A554" t="s">
        <v>119</v>
      </c>
      <c r="B554" t="s">
        <v>27</v>
      </c>
      <c r="C554" t="s">
        <v>97</v>
      </c>
      <c r="D554" t="s">
        <v>193</v>
      </c>
      <c r="E554" t="s">
        <v>36</v>
      </c>
      <c r="F554" t="s">
        <v>37</v>
      </c>
      <c r="G554" t="str">
        <f>IF(ISERROR(MATCH(A554,LUs!A:A,0)),"n","y")</f>
        <v>n</v>
      </c>
    </row>
    <row r="555" spans="1:7">
      <c r="A555" t="s">
        <v>119</v>
      </c>
      <c r="B555" t="s">
        <v>27</v>
      </c>
      <c r="C555" t="s">
        <v>97</v>
      </c>
      <c r="D555" t="s">
        <v>193</v>
      </c>
      <c r="E555" t="s">
        <v>37</v>
      </c>
      <c r="F555" t="s">
        <v>36</v>
      </c>
      <c r="G555" t="str">
        <f>IF(ISERROR(MATCH(A555,LUs!A:A,0)),"n","y")</f>
        <v>n</v>
      </c>
    </row>
    <row r="556" spans="1:7">
      <c r="A556" t="s">
        <v>119</v>
      </c>
      <c r="B556" t="s">
        <v>90</v>
      </c>
      <c r="C556" t="s">
        <v>97</v>
      </c>
      <c r="D556" t="s">
        <v>192</v>
      </c>
      <c r="E556" t="s">
        <v>396</v>
      </c>
      <c r="F556" t="s">
        <v>37</v>
      </c>
      <c r="G556" t="str">
        <f>IF(ISERROR(MATCH(A556,LUs!A:A,0)),"n","y")</f>
        <v>n</v>
      </c>
    </row>
    <row r="557" spans="1:7">
      <c r="A557" t="s">
        <v>119</v>
      </c>
      <c r="B557" t="s">
        <v>90</v>
      </c>
      <c r="C557" t="s">
        <v>97</v>
      </c>
      <c r="D557" t="s">
        <v>193</v>
      </c>
      <c r="E557" t="s">
        <v>396</v>
      </c>
      <c r="F557" t="s">
        <v>36</v>
      </c>
      <c r="G557" t="str">
        <f>IF(ISERROR(MATCH(A557,LUs!A:A,0)),"n","y")</f>
        <v>n</v>
      </c>
    </row>
    <row r="558" spans="1:7">
      <c r="A558" t="s">
        <v>119</v>
      </c>
      <c r="B558" t="s">
        <v>90</v>
      </c>
      <c r="C558" t="s">
        <v>97</v>
      </c>
      <c r="D558" t="s">
        <v>194</v>
      </c>
      <c r="E558" t="s">
        <v>396</v>
      </c>
      <c r="F558" t="s">
        <v>37</v>
      </c>
      <c r="G558" t="str">
        <f>IF(ISERROR(MATCH(A558,LUs!A:A,0)),"n","y")</f>
        <v>n</v>
      </c>
    </row>
    <row r="559" spans="1:7">
      <c r="A559" t="s">
        <v>120</v>
      </c>
      <c r="B559" t="s">
        <v>23</v>
      </c>
      <c r="C559" t="s">
        <v>97</v>
      </c>
      <c r="D559" t="s">
        <v>191</v>
      </c>
      <c r="E559" t="s">
        <v>36</v>
      </c>
      <c r="F559" t="s">
        <v>36</v>
      </c>
      <c r="G559" t="str">
        <f>IF(ISERROR(MATCH(A559,LUs!A:A,0)),"n","y")</f>
        <v>n</v>
      </c>
    </row>
    <row r="560" spans="1:7">
      <c r="A560" t="s">
        <v>120</v>
      </c>
      <c r="B560" t="s">
        <v>23</v>
      </c>
      <c r="C560" t="s">
        <v>97</v>
      </c>
      <c r="D560" t="s">
        <v>191</v>
      </c>
      <c r="E560" t="s">
        <v>37</v>
      </c>
      <c r="F560" t="s">
        <v>37</v>
      </c>
      <c r="G560" t="str">
        <f>IF(ISERROR(MATCH(A560,LUs!A:A,0)),"n","y")</f>
        <v>n</v>
      </c>
    </row>
    <row r="561" spans="1:7">
      <c r="A561" t="s">
        <v>120</v>
      </c>
      <c r="B561" t="s">
        <v>90</v>
      </c>
      <c r="C561" t="s">
        <v>97</v>
      </c>
      <c r="D561" t="s">
        <v>191</v>
      </c>
      <c r="E561" t="s">
        <v>396</v>
      </c>
      <c r="F561" t="s">
        <v>36</v>
      </c>
      <c r="G561" t="str">
        <f>IF(ISERROR(MATCH(A561,LUs!A:A,0)),"n","y")</f>
        <v>n</v>
      </c>
    </row>
    <row r="562" spans="1:7">
      <c r="A562" t="s">
        <v>121</v>
      </c>
      <c r="B562" t="s">
        <v>23</v>
      </c>
      <c r="C562" t="s">
        <v>97</v>
      </c>
      <c r="D562" t="s">
        <v>191</v>
      </c>
      <c r="E562" t="s">
        <v>36</v>
      </c>
      <c r="F562" t="s">
        <v>37</v>
      </c>
      <c r="G562" t="str">
        <f>IF(ISERROR(MATCH(A562,LUs!A:A,0)),"n","y")</f>
        <v>n</v>
      </c>
    </row>
    <row r="563" spans="1:7">
      <c r="A563" t="s">
        <v>121</v>
      </c>
      <c r="B563" t="s">
        <v>23</v>
      </c>
      <c r="C563" t="s">
        <v>97</v>
      </c>
      <c r="D563" t="s">
        <v>191</v>
      </c>
      <c r="E563" t="s">
        <v>37</v>
      </c>
      <c r="F563" t="s">
        <v>36</v>
      </c>
      <c r="G563" t="str">
        <f>IF(ISERROR(MATCH(A563,LUs!A:A,0)),"n","y")</f>
        <v>n</v>
      </c>
    </row>
    <row r="564" spans="1:7">
      <c r="A564" t="s">
        <v>121</v>
      </c>
      <c r="B564" t="s">
        <v>23</v>
      </c>
      <c r="C564" t="s">
        <v>97</v>
      </c>
      <c r="D564" t="s">
        <v>192</v>
      </c>
      <c r="E564" t="s">
        <v>36</v>
      </c>
      <c r="F564" t="s">
        <v>37</v>
      </c>
      <c r="G564" t="str">
        <f>IF(ISERROR(MATCH(A564,LUs!A:A,0)),"n","y")</f>
        <v>n</v>
      </c>
    </row>
    <row r="565" spans="1:7">
      <c r="A565" t="s">
        <v>121</v>
      </c>
      <c r="B565" t="s">
        <v>23</v>
      </c>
      <c r="C565" t="s">
        <v>97</v>
      </c>
      <c r="D565" t="s">
        <v>192</v>
      </c>
      <c r="E565" t="s">
        <v>37</v>
      </c>
      <c r="F565" t="s">
        <v>36</v>
      </c>
      <c r="G565" t="str">
        <f>IF(ISERROR(MATCH(A565,LUs!A:A,0)),"n","y")</f>
        <v>n</v>
      </c>
    </row>
    <row r="566" spans="1:7">
      <c r="A566" t="s">
        <v>121</v>
      </c>
      <c r="B566" t="s">
        <v>23</v>
      </c>
      <c r="C566" t="s">
        <v>97</v>
      </c>
      <c r="D566" t="s">
        <v>193</v>
      </c>
      <c r="E566" t="s">
        <v>36</v>
      </c>
      <c r="F566" t="s">
        <v>37</v>
      </c>
      <c r="G566" t="str">
        <f>IF(ISERROR(MATCH(A566,LUs!A:A,0)),"n","y")</f>
        <v>n</v>
      </c>
    </row>
    <row r="567" spans="1:7">
      <c r="A567" t="s">
        <v>121</v>
      </c>
      <c r="B567" t="s">
        <v>23</v>
      </c>
      <c r="C567" t="s">
        <v>97</v>
      </c>
      <c r="D567" t="s">
        <v>193</v>
      </c>
      <c r="E567" t="s">
        <v>37</v>
      </c>
      <c r="F567" t="s">
        <v>36</v>
      </c>
      <c r="G567" t="str">
        <f>IF(ISERROR(MATCH(A567,LUs!A:A,0)),"n","y")</f>
        <v>n</v>
      </c>
    </row>
    <row r="568" spans="1:7">
      <c r="A568" t="s">
        <v>121</v>
      </c>
      <c r="B568" t="s">
        <v>23</v>
      </c>
      <c r="C568" t="s">
        <v>97</v>
      </c>
      <c r="D568" t="s">
        <v>194</v>
      </c>
      <c r="E568" t="s">
        <v>36</v>
      </c>
      <c r="F568" t="s">
        <v>37</v>
      </c>
      <c r="G568" t="str">
        <f>IF(ISERROR(MATCH(A568,LUs!A:A,0)),"n","y")</f>
        <v>n</v>
      </c>
    </row>
    <row r="569" spans="1:7">
      <c r="A569" t="s">
        <v>121</v>
      </c>
      <c r="B569" t="s">
        <v>23</v>
      </c>
      <c r="C569" t="s">
        <v>97</v>
      </c>
      <c r="D569" t="s">
        <v>194</v>
      </c>
      <c r="E569" t="s">
        <v>37</v>
      </c>
      <c r="F569" t="s">
        <v>36</v>
      </c>
      <c r="G569" t="str">
        <f>IF(ISERROR(MATCH(A569,LUs!A:A,0)),"n","y")</f>
        <v>n</v>
      </c>
    </row>
    <row r="570" spans="1:7">
      <c r="A570" t="s">
        <v>121</v>
      </c>
      <c r="B570" t="s">
        <v>23</v>
      </c>
      <c r="C570" t="s">
        <v>97</v>
      </c>
      <c r="D570" t="s">
        <v>195</v>
      </c>
      <c r="E570" t="s">
        <v>36</v>
      </c>
      <c r="F570" t="s">
        <v>37</v>
      </c>
      <c r="G570" t="str">
        <f>IF(ISERROR(MATCH(A570,LUs!A:A,0)),"n","y")</f>
        <v>n</v>
      </c>
    </row>
    <row r="571" spans="1:7">
      <c r="A571" t="s">
        <v>121</v>
      </c>
      <c r="B571" t="s">
        <v>23</v>
      </c>
      <c r="C571" t="s">
        <v>97</v>
      </c>
      <c r="D571" t="s">
        <v>195</v>
      </c>
      <c r="E571" t="s">
        <v>37</v>
      </c>
      <c r="F571" t="s">
        <v>36</v>
      </c>
      <c r="G571" t="str">
        <f>IF(ISERROR(MATCH(A571,LUs!A:A,0)),"n","y")</f>
        <v>n</v>
      </c>
    </row>
    <row r="572" spans="1:7">
      <c r="A572" t="s">
        <v>121</v>
      </c>
      <c r="B572" t="s">
        <v>27</v>
      </c>
      <c r="C572" t="s">
        <v>97</v>
      </c>
      <c r="D572" t="s">
        <v>191</v>
      </c>
      <c r="E572" t="s">
        <v>36</v>
      </c>
      <c r="F572" t="s">
        <v>36</v>
      </c>
      <c r="G572" t="str">
        <f>IF(ISERROR(MATCH(A572,LUs!A:A,0)),"n","y")</f>
        <v>n</v>
      </c>
    </row>
    <row r="573" spans="1:7">
      <c r="A573" t="s">
        <v>121</v>
      </c>
      <c r="B573" t="s">
        <v>27</v>
      </c>
      <c r="C573" t="s">
        <v>97</v>
      </c>
      <c r="D573" t="s">
        <v>191</v>
      </c>
      <c r="E573" t="s">
        <v>37</v>
      </c>
      <c r="F573" t="s">
        <v>36</v>
      </c>
      <c r="G573" t="str">
        <f>IF(ISERROR(MATCH(A573,LUs!A:A,0)),"n","y")</f>
        <v>n</v>
      </c>
    </row>
    <row r="574" spans="1:7">
      <c r="A574" t="s">
        <v>121</v>
      </c>
      <c r="B574" t="s">
        <v>27</v>
      </c>
      <c r="C574" t="s">
        <v>97</v>
      </c>
      <c r="D574" t="s">
        <v>192</v>
      </c>
      <c r="E574" t="s">
        <v>36</v>
      </c>
      <c r="F574" t="s">
        <v>37</v>
      </c>
      <c r="G574" t="str">
        <f>IF(ISERROR(MATCH(A574,LUs!A:A,0)),"n","y")</f>
        <v>n</v>
      </c>
    </row>
    <row r="575" spans="1:7">
      <c r="A575" t="s">
        <v>121</v>
      </c>
      <c r="B575" t="s">
        <v>27</v>
      </c>
      <c r="C575" t="s">
        <v>97</v>
      </c>
      <c r="D575" t="s">
        <v>192</v>
      </c>
      <c r="E575" t="s">
        <v>37</v>
      </c>
      <c r="F575" t="s">
        <v>36</v>
      </c>
      <c r="G575" t="str">
        <f>IF(ISERROR(MATCH(A575,LUs!A:A,0)),"n","y")</f>
        <v>n</v>
      </c>
    </row>
    <row r="576" spans="1:7">
      <c r="A576" t="s">
        <v>121</v>
      </c>
      <c r="B576" t="s">
        <v>27</v>
      </c>
      <c r="C576" t="s">
        <v>97</v>
      </c>
      <c r="D576" t="s">
        <v>193</v>
      </c>
      <c r="E576" t="s">
        <v>36</v>
      </c>
      <c r="F576" t="s">
        <v>37</v>
      </c>
      <c r="G576" t="str">
        <f>IF(ISERROR(MATCH(A576,LUs!A:A,0)),"n","y")</f>
        <v>n</v>
      </c>
    </row>
    <row r="577" spans="1:7">
      <c r="A577" t="s">
        <v>121</v>
      </c>
      <c r="B577" t="s">
        <v>27</v>
      </c>
      <c r="C577" t="s">
        <v>97</v>
      </c>
      <c r="D577" t="s">
        <v>193</v>
      </c>
      <c r="E577" t="s">
        <v>37</v>
      </c>
      <c r="F577" t="s">
        <v>36</v>
      </c>
      <c r="G577" t="str">
        <f>IF(ISERROR(MATCH(A577,LUs!A:A,0)),"n","y")</f>
        <v>n</v>
      </c>
    </row>
    <row r="578" spans="1:7">
      <c r="A578" t="s">
        <v>121</v>
      </c>
      <c r="B578" t="s">
        <v>27</v>
      </c>
      <c r="C578" t="s">
        <v>97</v>
      </c>
      <c r="D578" t="s">
        <v>194</v>
      </c>
      <c r="E578" t="s">
        <v>36</v>
      </c>
      <c r="F578" t="s">
        <v>37</v>
      </c>
      <c r="G578" t="str">
        <f>IF(ISERROR(MATCH(A578,LUs!A:A,0)),"n","y")</f>
        <v>n</v>
      </c>
    </row>
    <row r="579" spans="1:7">
      <c r="A579" t="s">
        <v>121</v>
      </c>
      <c r="B579" t="s">
        <v>27</v>
      </c>
      <c r="C579" t="s">
        <v>97</v>
      </c>
      <c r="D579" t="s">
        <v>194</v>
      </c>
      <c r="E579" t="s">
        <v>37</v>
      </c>
      <c r="F579" t="s">
        <v>36</v>
      </c>
      <c r="G579" t="str">
        <f>IF(ISERROR(MATCH(A579,LUs!A:A,0)),"n","y")</f>
        <v>n</v>
      </c>
    </row>
    <row r="580" spans="1:7">
      <c r="A580" t="s">
        <v>121</v>
      </c>
      <c r="B580" t="s">
        <v>27</v>
      </c>
      <c r="C580" t="s">
        <v>97</v>
      </c>
      <c r="D580" t="s">
        <v>195</v>
      </c>
      <c r="E580" t="s">
        <v>36</v>
      </c>
      <c r="F580" t="s">
        <v>37</v>
      </c>
      <c r="G580" t="str">
        <f>IF(ISERROR(MATCH(A580,LUs!A:A,0)),"n","y")</f>
        <v>n</v>
      </c>
    </row>
    <row r="581" spans="1:7">
      <c r="A581" t="s">
        <v>121</v>
      </c>
      <c r="B581" t="s">
        <v>27</v>
      </c>
      <c r="C581" t="s">
        <v>97</v>
      </c>
      <c r="D581" t="s">
        <v>195</v>
      </c>
      <c r="E581" t="s">
        <v>37</v>
      </c>
      <c r="F581" t="s">
        <v>36</v>
      </c>
      <c r="G581" t="str">
        <f>IF(ISERROR(MATCH(A581,LUs!A:A,0)),"n","y")</f>
        <v>n</v>
      </c>
    </row>
    <row r="582" spans="1:7">
      <c r="A582" t="s">
        <v>121</v>
      </c>
      <c r="B582" t="s">
        <v>90</v>
      </c>
      <c r="C582" t="s">
        <v>97</v>
      </c>
      <c r="D582" t="s">
        <v>191</v>
      </c>
      <c r="E582" t="s">
        <v>396</v>
      </c>
      <c r="F582" t="s">
        <v>37</v>
      </c>
      <c r="G582" t="str">
        <f>IF(ISERROR(MATCH(A582,LUs!A:A,0)),"n","y")</f>
        <v>n</v>
      </c>
    </row>
    <row r="583" spans="1:7">
      <c r="A583" t="s">
        <v>121</v>
      </c>
      <c r="B583" t="s">
        <v>90</v>
      </c>
      <c r="C583" t="s">
        <v>97</v>
      </c>
      <c r="D583" t="s">
        <v>192</v>
      </c>
      <c r="E583" t="s">
        <v>396</v>
      </c>
      <c r="F583" t="s">
        <v>36</v>
      </c>
      <c r="G583" t="str">
        <f>IF(ISERROR(MATCH(A583,LUs!A:A,0)),"n","y")</f>
        <v>n</v>
      </c>
    </row>
    <row r="584" spans="1:7">
      <c r="A584" t="s">
        <v>121</v>
      </c>
      <c r="B584" t="s">
        <v>90</v>
      </c>
      <c r="C584" t="s">
        <v>97</v>
      </c>
      <c r="D584" t="s">
        <v>193</v>
      </c>
      <c r="E584" t="s">
        <v>396</v>
      </c>
      <c r="F584" t="s">
        <v>37</v>
      </c>
      <c r="G584" t="str">
        <f>IF(ISERROR(MATCH(A584,LUs!A:A,0)),"n","y")</f>
        <v>n</v>
      </c>
    </row>
    <row r="585" spans="1:7">
      <c r="A585" t="s">
        <v>121</v>
      </c>
      <c r="B585" t="s">
        <v>90</v>
      </c>
      <c r="C585" t="s">
        <v>97</v>
      </c>
      <c r="D585" t="s">
        <v>194</v>
      </c>
      <c r="E585" t="s">
        <v>396</v>
      </c>
      <c r="F585" t="s">
        <v>86</v>
      </c>
      <c r="G585" t="str">
        <f>IF(ISERROR(MATCH(A585,LUs!A:A,0)),"n","y")</f>
        <v>n</v>
      </c>
    </row>
    <row r="586" spans="1:7">
      <c r="A586" t="s">
        <v>121</v>
      </c>
      <c r="B586" t="s">
        <v>90</v>
      </c>
      <c r="C586" t="s">
        <v>97</v>
      </c>
      <c r="D586" t="s">
        <v>195</v>
      </c>
      <c r="E586" t="s">
        <v>396</v>
      </c>
      <c r="F586" t="s">
        <v>86</v>
      </c>
      <c r="G586" t="str">
        <f>IF(ISERROR(MATCH(A586,LUs!A:A,0)),"n","y")</f>
        <v>n</v>
      </c>
    </row>
    <row r="587" spans="1:7">
      <c r="A587" t="s">
        <v>122</v>
      </c>
      <c r="B587" t="s">
        <v>12</v>
      </c>
      <c r="C587" t="s">
        <v>97</v>
      </c>
      <c r="D587" t="s">
        <v>192</v>
      </c>
      <c r="E587" t="s">
        <v>36</v>
      </c>
      <c r="F587" t="s">
        <v>86</v>
      </c>
      <c r="G587" t="str">
        <f>IF(ISERROR(MATCH(A587,LUs!A:A,0)),"n","y")</f>
        <v>n</v>
      </c>
    </row>
    <row r="588" spans="1:7">
      <c r="A588" t="s">
        <v>122</v>
      </c>
      <c r="B588" t="s">
        <v>12</v>
      </c>
      <c r="C588" t="s">
        <v>97</v>
      </c>
      <c r="D588" t="s">
        <v>192</v>
      </c>
      <c r="E588" t="s">
        <v>37</v>
      </c>
      <c r="F588" t="s">
        <v>36</v>
      </c>
      <c r="G588" t="str">
        <f>IF(ISERROR(MATCH(A588,LUs!A:A,0)),"n","y")</f>
        <v>n</v>
      </c>
    </row>
    <row r="589" spans="1:7">
      <c r="A589" t="s">
        <v>122</v>
      </c>
      <c r="B589" t="s">
        <v>20</v>
      </c>
      <c r="C589" t="s">
        <v>97</v>
      </c>
      <c r="D589" t="s">
        <v>191</v>
      </c>
      <c r="E589" t="s">
        <v>36</v>
      </c>
      <c r="F589" t="s">
        <v>37</v>
      </c>
      <c r="G589" t="str">
        <f>IF(ISERROR(MATCH(A589,LUs!A:A,0)),"n","y")</f>
        <v>n</v>
      </c>
    </row>
    <row r="590" spans="1:7">
      <c r="A590" t="s">
        <v>122</v>
      </c>
      <c r="B590" t="s">
        <v>20</v>
      </c>
      <c r="C590" t="s">
        <v>97</v>
      </c>
      <c r="D590" t="s">
        <v>191</v>
      </c>
      <c r="E590" t="s">
        <v>37</v>
      </c>
      <c r="F590" t="s">
        <v>86</v>
      </c>
      <c r="G590" t="str">
        <f>IF(ISERROR(MATCH(A590,LUs!A:A,0)),"n","y")</f>
        <v>n</v>
      </c>
    </row>
    <row r="591" spans="1:7">
      <c r="A591" t="s">
        <v>122</v>
      </c>
      <c r="B591" t="s">
        <v>20</v>
      </c>
      <c r="C591" t="s">
        <v>97</v>
      </c>
      <c r="D591" t="s">
        <v>192</v>
      </c>
      <c r="E591" t="s">
        <v>36</v>
      </c>
      <c r="F591" t="s">
        <v>36</v>
      </c>
      <c r="G591" t="str">
        <f>IF(ISERROR(MATCH(A591,LUs!A:A,0)),"n","y")</f>
        <v>n</v>
      </c>
    </row>
    <row r="592" spans="1:7">
      <c r="A592" t="s">
        <v>122</v>
      </c>
      <c r="B592" t="s">
        <v>20</v>
      </c>
      <c r="C592" t="s">
        <v>97</v>
      </c>
      <c r="D592" t="s">
        <v>192</v>
      </c>
      <c r="E592" t="s">
        <v>37</v>
      </c>
      <c r="F592" t="s">
        <v>37</v>
      </c>
      <c r="G592" t="str">
        <f>IF(ISERROR(MATCH(A592,LUs!A:A,0)),"n","y")</f>
        <v>n</v>
      </c>
    </row>
    <row r="593" spans="1:7">
      <c r="A593" t="s">
        <v>122</v>
      </c>
      <c r="B593" t="s">
        <v>23</v>
      </c>
      <c r="C593" t="s">
        <v>97</v>
      </c>
      <c r="D593" t="s">
        <v>191</v>
      </c>
      <c r="E593" t="s">
        <v>36</v>
      </c>
      <c r="F593" t="s">
        <v>36</v>
      </c>
      <c r="G593" t="str">
        <f>IF(ISERROR(MATCH(A593,LUs!A:A,0)),"n","y")</f>
        <v>n</v>
      </c>
    </row>
    <row r="594" spans="1:7">
      <c r="A594" t="s">
        <v>122</v>
      </c>
      <c r="B594" t="s">
        <v>23</v>
      </c>
      <c r="C594" t="s">
        <v>97</v>
      </c>
      <c r="D594" t="s">
        <v>191</v>
      </c>
      <c r="E594" t="s">
        <v>37</v>
      </c>
      <c r="F594" t="s">
        <v>37</v>
      </c>
      <c r="G594" t="str">
        <f>IF(ISERROR(MATCH(A594,LUs!A:A,0)),"n","y")</f>
        <v>n</v>
      </c>
    </row>
    <row r="595" spans="1:7">
      <c r="A595" t="s">
        <v>123</v>
      </c>
      <c r="B595" t="s">
        <v>23</v>
      </c>
      <c r="C595" t="s">
        <v>97</v>
      </c>
      <c r="D595" t="s">
        <v>191</v>
      </c>
      <c r="E595" t="s">
        <v>36</v>
      </c>
      <c r="F595" t="s">
        <v>36</v>
      </c>
      <c r="G595" t="str">
        <f>IF(ISERROR(MATCH(A595,LUs!A:A,0)),"n","y")</f>
        <v>n</v>
      </c>
    </row>
    <row r="596" spans="1:7">
      <c r="A596" t="s">
        <v>123</v>
      </c>
      <c r="B596" t="s">
        <v>23</v>
      </c>
      <c r="C596" t="s">
        <v>97</v>
      </c>
      <c r="D596" t="s">
        <v>191</v>
      </c>
      <c r="E596" t="s">
        <v>37</v>
      </c>
      <c r="F596" t="s">
        <v>37</v>
      </c>
      <c r="G596" t="str">
        <f>IF(ISERROR(MATCH(A596,LUs!A:A,0)),"n","y")</f>
        <v>n</v>
      </c>
    </row>
    <row r="597" spans="1:7">
      <c r="A597" t="s">
        <v>123</v>
      </c>
      <c r="B597" t="s">
        <v>23</v>
      </c>
      <c r="C597" t="s">
        <v>97</v>
      </c>
      <c r="D597" t="s">
        <v>192</v>
      </c>
      <c r="E597" t="s">
        <v>36</v>
      </c>
      <c r="F597" t="s">
        <v>36</v>
      </c>
      <c r="G597" t="str">
        <f>IF(ISERROR(MATCH(A597,LUs!A:A,0)),"n","y")</f>
        <v>n</v>
      </c>
    </row>
    <row r="598" spans="1:7">
      <c r="A598" t="s">
        <v>123</v>
      </c>
      <c r="B598" t="s">
        <v>23</v>
      </c>
      <c r="C598" t="s">
        <v>97</v>
      </c>
      <c r="D598" t="s">
        <v>192</v>
      </c>
      <c r="E598" t="s">
        <v>37</v>
      </c>
      <c r="F598" t="s">
        <v>37</v>
      </c>
      <c r="G598" t="str">
        <f>IF(ISERROR(MATCH(A598,LUs!A:A,0)),"n","y")</f>
        <v>n</v>
      </c>
    </row>
    <row r="599" spans="1:7">
      <c r="A599" t="s">
        <v>123</v>
      </c>
      <c r="B599" t="s">
        <v>23</v>
      </c>
      <c r="C599" t="s">
        <v>97</v>
      </c>
      <c r="D599" t="s">
        <v>193</v>
      </c>
      <c r="E599" t="s">
        <v>36</v>
      </c>
      <c r="F599" t="s">
        <v>36</v>
      </c>
      <c r="G599" t="str">
        <f>IF(ISERROR(MATCH(A599,LUs!A:A,0)),"n","y")</f>
        <v>n</v>
      </c>
    </row>
    <row r="600" spans="1:7">
      <c r="A600" t="s">
        <v>123</v>
      </c>
      <c r="B600" t="s">
        <v>23</v>
      </c>
      <c r="C600" t="s">
        <v>97</v>
      </c>
      <c r="D600" t="s">
        <v>193</v>
      </c>
      <c r="E600" t="s">
        <v>37</v>
      </c>
      <c r="F600" t="s">
        <v>37</v>
      </c>
      <c r="G600" t="str">
        <f>IF(ISERROR(MATCH(A600,LUs!A:A,0)),"n","y")</f>
        <v>n</v>
      </c>
    </row>
    <row r="601" spans="1:7">
      <c r="A601" t="s">
        <v>123</v>
      </c>
      <c r="B601" t="s">
        <v>27</v>
      </c>
      <c r="C601" t="s">
        <v>97</v>
      </c>
      <c r="D601" t="s">
        <v>191</v>
      </c>
      <c r="E601" t="s">
        <v>36</v>
      </c>
      <c r="F601" t="s">
        <v>36</v>
      </c>
      <c r="G601" t="str">
        <f>IF(ISERROR(MATCH(A601,LUs!A:A,0)),"n","y")</f>
        <v>n</v>
      </c>
    </row>
    <row r="602" spans="1:7">
      <c r="A602" t="s">
        <v>123</v>
      </c>
      <c r="B602" t="s">
        <v>27</v>
      </c>
      <c r="C602" t="s">
        <v>97</v>
      </c>
      <c r="D602" t="s">
        <v>191</v>
      </c>
      <c r="E602" t="s">
        <v>37</v>
      </c>
      <c r="F602" t="s">
        <v>36</v>
      </c>
      <c r="G602" t="str">
        <f>IF(ISERROR(MATCH(A602,LUs!A:A,0)),"n","y")</f>
        <v>n</v>
      </c>
    </row>
    <row r="603" spans="1:7">
      <c r="A603" t="s">
        <v>123</v>
      </c>
      <c r="B603" t="s">
        <v>27</v>
      </c>
      <c r="C603" t="s">
        <v>97</v>
      </c>
      <c r="D603" t="s">
        <v>192</v>
      </c>
      <c r="E603" t="s">
        <v>36</v>
      </c>
      <c r="F603" t="s">
        <v>36</v>
      </c>
      <c r="G603" t="str">
        <f>IF(ISERROR(MATCH(A603,LUs!A:A,0)),"n","y")</f>
        <v>n</v>
      </c>
    </row>
    <row r="604" spans="1:7">
      <c r="A604" t="s">
        <v>123</v>
      </c>
      <c r="B604" t="s">
        <v>27</v>
      </c>
      <c r="C604" t="s">
        <v>97</v>
      </c>
      <c r="D604" t="s">
        <v>192</v>
      </c>
      <c r="E604" t="s">
        <v>37</v>
      </c>
      <c r="F604" t="s">
        <v>36</v>
      </c>
      <c r="G604" t="str">
        <f>IF(ISERROR(MATCH(A604,LUs!A:A,0)),"n","y")</f>
        <v>n</v>
      </c>
    </row>
    <row r="605" spans="1:7">
      <c r="A605" t="s">
        <v>123</v>
      </c>
      <c r="B605" t="s">
        <v>90</v>
      </c>
      <c r="C605" t="s">
        <v>97</v>
      </c>
      <c r="D605" t="s">
        <v>191</v>
      </c>
      <c r="E605" t="s">
        <v>396</v>
      </c>
      <c r="F605" t="s">
        <v>36</v>
      </c>
      <c r="G605" t="str">
        <f>IF(ISERROR(MATCH(A605,LUs!A:A,0)),"n","y")</f>
        <v>n</v>
      </c>
    </row>
    <row r="606" spans="1:7">
      <c r="A606" t="s">
        <v>123</v>
      </c>
      <c r="B606" t="s">
        <v>90</v>
      </c>
      <c r="C606" t="s">
        <v>97</v>
      </c>
      <c r="D606" t="s">
        <v>193</v>
      </c>
      <c r="E606" t="s">
        <v>396</v>
      </c>
      <c r="F606" t="s">
        <v>37</v>
      </c>
      <c r="G606" t="str">
        <f>IF(ISERROR(MATCH(A606,LUs!A:A,0)),"n","y")</f>
        <v>n</v>
      </c>
    </row>
    <row r="607" spans="1:7">
      <c r="A607" t="s">
        <v>124</v>
      </c>
      <c r="B607" t="s">
        <v>8</v>
      </c>
      <c r="C607" t="s">
        <v>97</v>
      </c>
      <c r="D607" t="s">
        <v>192</v>
      </c>
      <c r="E607" t="s">
        <v>36</v>
      </c>
      <c r="F607" t="s">
        <v>36</v>
      </c>
      <c r="G607" t="str">
        <f>IF(ISERROR(MATCH(A607,LUs!A:A,0)),"n","y")</f>
        <v>n</v>
      </c>
    </row>
    <row r="608" spans="1:7">
      <c r="A608" t="s">
        <v>124</v>
      </c>
      <c r="B608" t="s">
        <v>8</v>
      </c>
      <c r="C608" t="s">
        <v>97</v>
      </c>
      <c r="D608" t="s">
        <v>192</v>
      </c>
      <c r="E608" t="s">
        <v>37</v>
      </c>
      <c r="F608" t="s">
        <v>37</v>
      </c>
      <c r="G608" t="str">
        <f>IF(ISERROR(MATCH(A608,LUs!A:A,0)),"n","y")</f>
        <v>n</v>
      </c>
    </row>
    <row r="609" spans="1:7">
      <c r="A609" t="s">
        <v>124</v>
      </c>
      <c r="B609" t="s">
        <v>12</v>
      </c>
      <c r="C609" t="s">
        <v>97</v>
      </c>
      <c r="D609" t="s">
        <v>194</v>
      </c>
      <c r="E609" t="s">
        <v>36</v>
      </c>
      <c r="F609" t="s">
        <v>36</v>
      </c>
      <c r="G609" t="str">
        <f>IF(ISERROR(MATCH(A609,LUs!A:A,0)),"n","y")</f>
        <v>n</v>
      </c>
    </row>
    <row r="610" spans="1:7">
      <c r="A610" t="s">
        <v>124</v>
      </c>
      <c r="B610" t="s">
        <v>12</v>
      </c>
      <c r="C610" t="s">
        <v>97</v>
      </c>
      <c r="D610" t="s">
        <v>194</v>
      </c>
      <c r="E610" t="s">
        <v>37</v>
      </c>
      <c r="F610" t="s">
        <v>37</v>
      </c>
      <c r="G610" t="str">
        <f>IF(ISERROR(MATCH(A610,LUs!A:A,0)),"n","y")</f>
        <v>n</v>
      </c>
    </row>
    <row r="611" spans="1:7">
      <c r="A611" t="s">
        <v>124</v>
      </c>
      <c r="B611" t="s">
        <v>18</v>
      </c>
      <c r="C611" t="s">
        <v>97</v>
      </c>
      <c r="D611" t="s">
        <v>191</v>
      </c>
      <c r="E611" t="s">
        <v>36</v>
      </c>
      <c r="F611" t="s">
        <v>36</v>
      </c>
      <c r="G611" t="str">
        <f>IF(ISERROR(MATCH(A611,LUs!A:A,0)),"n","y")</f>
        <v>n</v>
      </c>
    </row>
    <row r="612" spans="1:7">
      <c r="A612" t="s">
        <v>124</v>
      </c>
      <c r="B612" t="s">
        <v>18</v>
      </c>
      <c r="C612" t="s">
        <v>97</v>
      </c>
      <c r="D612" t="s">
        <v>191</v>
      </c>
      <c r="E612" t="s">
        <v>37</v>
      </c>
      <c r="F612" t="s">
        <v>37</v>
      </c>
      <c r="G612" t="str">
        <f>IF(ISERROR(MATCH(A612,LUs!A:A,0)),"n","y")</f>
        <v>n</v>
      </c>
    </row>
    <row r="613" spans="1:7">
      <c r="A613" t="s">
        <v>124</v>
      </c>
      <c r="B613" t="s">
        <v>18</v>
      </c>
      <c r="C613" t="s">
        <v>98</v>
      </c>
      <c r="D613" t="s">
        <v>191</v>
      </c>
      <c r="E613" t="s">
        <v>86</v>
      </c>
      <c r="F613" t="s">
        <v>36</v>
      </c>
      <c r="G613" t="str">
        <f>IF(ISERROR(MATCH(A613,LUs!A:A,0)),"n","y")</f>
        <v>n</v>
      </c>
    </row>
    <row r="614" spans="1:7">
      <c r="A614" t="s">
        <v>124</v>
      </c>
      <c r="B614" t="s">
        <v>18</v>
      </c>
      <c r="C614" t="s">
        <v>97</v>
      </c>
      <c r="D614" t="s">
        <v>194</v>
      </c>
      <c r="E614" t="s">
        <v>36</v>
      </c>
      <c r="F614" t="s">
        <v>36</v>
      </c>
      <c r="G614" t="str">
        <f>IF(ISERROR(MATCH(A614,LUs!A:A,0)),"n","y")</f>
        <v>n</v>
      </c>
    </row>
    <row r="615" spans="1:7">
      <c r="A615" t="s">
        <v>124</v>
      </c>
      <c r="B615" t="s">
        <v>18</v>
      </c>
      <c r="C615" t="s">
        <v>97</v>
      </c>
      <c r="D615" t="s">
        <v>194</v>
      </c>
      <c r="E615" t="s">
        <v>37</v>
      </c>
      <c r="F615" t="s">
        <v>37</v>
      </c>
      <c r="G615" t="str">
        <f>IF(ISERROR(MATCH(A615,LUs!A:A,0)),"n","y")</f>
        <v>n</v>
      </c>
    </row>
    <row r="616" spans="1:7">
      <c r="A616" t="s">
        <v>124</v>
      </c>
      <c r="B616" t="s">
        <v>90</v>
      </c>
      <c r="C616" t="s">
        <v>97</v>
      </c>
      <c r="D616" t="s">
        <v>191</v>
      </c>
      <c r="E616" t="s">
        <v>396</v>
      </c>
      <c r="F616" t="s">
        <v>37</v>
      </c>
      <c r="G616" t="str">
        <f>IF(ISERROR(MATCH(A616,LUs!A:A,0)),"n","y")</f>
        <v>n</v>
      </c>
    </row>
    <row r="617" spans="1:7">
      <c r="A617" t="s">
        <v>125</v>
      </c>
      <c r="B617" t="s">
        <v>91</v>
      </c>
      <c r="C617" t="s">
        <v>97</v>
      </c>
      <c r="D617" t="s">
        <v>191</v>
      </c>
      <c r="E617" t="s">
        <v>36</v>
      </c>
      <c r="F617" t="s">
        <v>36</v>
      </c>
      <c r="G617" t="str">
        <f>IF(ISERROR(MATCH(A617,LUs!A:A,0)),"n","y")</f>
        <v>n</v>
      </c>
    </row>
    <row r="618" spans="1:7">
      <c r="A618" t="s">
        <v>125</v>
      </c>
      <c r="B618" t="s">
        <v>91</v>
      </c>
      <c r="C618" t="s">
        <v>97</v>
      </c>
      <c r="D618" t="s">
        <v>191</v>
      </c>
      <c r="E618" t="s">
        <v>37</v>
      </c>
      <c r="F618" t="s">
        <v>37</v>
      </c>
      <c r="G618" t="str">
        <f>IF(ISERROR(MATCH(A618,LUs!A:A,0)),"n","y")</f>
        <v>n</v>
      </c>
    </row>
    <row r="619" spans="1:7">
      <c r="A619" t="s">
        <v>125</v>
      </c>
      <c r="B619" t="s">
        <v>91</v>
      </c>
      <c r="C619" t="s">
        <v>97</v>
      </c>
      <c r="D619" t="s">
        <v>192</v>
      </c>
      <c r="E619" t="s">
        <v>36</v>
      </c>
      <c r="F619" t="s">
        <v>86</v>
      </c>
      <c r="G619" t="str">
        <f>IF(ISERROR(MATCH(A619,LUs!A:A,0)),"n","y")</f>
        <v>n</v>
      </c>
    </row>
    <row r="620" spans="1:7">
      <c r="A620" t="s">
        <v>125</v>
      </c>
      <c r="B620" t="s">
        <v>91</v>
      </c>
      <c r="C620" t="s">
        <v>97</v>
      </c>
      <c r="D620" t="s">
        <v>192</v>
      </c>
      <c r="E620" t="s">
        <v>37</v>
      </c>
      <c r="F620" t="s">
        <v>86</v>
      </c>
      <c r="G620" t="str">
        <f>IF(ISERROR(MATCH(A620,LUs!A:A,0)),"n","y")</f>
        <v>n</v>
      </c>
    </row>
    <row r="621" spans="1:7">
      <c r="A621" t="s">
        <v>125</v>
      </c>
      <c r="B621" t="s">
        <v>91</v>
      </c>
      <c r="C621" t="s">
        <v>97</v>
      </c>
      <c r="D621" t="s">
        <v>193</v>
      </c>
      <c r="E621" t="s">
        <v>36</v>
      </c>
      <c r="F621" t="s">
        <v>86</v>
      </c>
      <c r="G621" t="str">
        <f>IF(ISERROR(MATCH(A621,LUs!A:A,0)),"n","y")</f>
        <v>n</v>
      </c>
    </row>
    <row r="622" spans="1:7">
      <c r="A622" t="s">
        <v>125</v>
      </c>
      <c r="B622" t="s">
        <v>91</v>
      </c>
      <c r="C622" t="s">
        <v>97</v>
      </c>
      <c r="D622" t="s">
        <v>193</v>
      </c>
      <c r="E622" t="s">
        <v>37</v>
      </c>
      <c r="F622" t="s">
        <v>86</v>
      </c>
      <c r="G622" t="str">
        <f>IF(ISERROR(MATCH(A622,LUs!A:A,0)),"n","y")</f>
        <v>n</v>
      </c>
    </row>
    <row r="623" spans="1:7">
      <c r="A623" t="s">
        <v>125</v>
      </c>
      <c r="B623" t="s">
        <v>23</v>
      </c>
      <c r="C623" t="s">
        <v>97</v>
      </c>
      <c r="D623" t="s">
        <v>191</v>
      </c>
      <c r="E623" t="s">
        <v>36</v>
      </c>
      <c r="F623" t="s">
        <v>86</v>
      </c>
      <c r="G623" t="str">
        <f>IF(ISERROR(MATCH(A623,LUs!A:A,0)),"n","y")</f>
        <v>n</v>
      </c>
    </row>
    <row r="624" spans="1:7">
      <c r="A624" t="s">
        <v>125</v>
      </c>
      <c r="B624" t="s">
        <v>23</v>
      </c>
      <c r="C624" t="s">
        <v>97</v>
      </c>
      <c r="D624" t="s">
        <v>191</v>
      </c>
      <c r="E624" t="s">
        <v>37</v>
      </c>
      <c r="F624" t="s">
        <v>86</v>
      </c>
      <c r="G624" t="str">
        <f>IF(ISERROR(MATCH(A624,LUs!A:A,0)),"n","y")</f>
        <v>n</v>
      </c>
    </row>
    <row r="625" spans="1:7">
      <c r="A625" t="s">
        <v>125</v>
      </c>
      <c r="B625" t="s">
        <v>23</v>
      </c>
      <c r="C625" t="s">
        <v>97</v>
      </c>
      <c r="D625" t="s">
        <v>192</v>
      </c>
      <c r="E625" t="s">
        <v>36</v>
      </c>
      <c r="F625" t="s">
        <v>86</v>
      </c>
      <c r="G625" t="str">
        <f>IF(ISERROR(MATCH(A625,LUs!A:A,0)),"n","y")</f>
        <v>n</v>
      </c>
    </row>
    <row r="626" spans="1:7">
      <c r="A626" t="s">
        <v>125</v>
      </c>
      <c r="B626" t="s">
        <v>23</v>
      </c>
      <c r="C626" t="s">
        <v>97</v>
      </c>
      <c r="D626" t="s">
        <v>192</v>
      </c>
      <c r="E626" t="s">
        <v>37</v>
      </c>
      <c r="F626" t="s">
        <v>36</v>
      </c>
      <c r="G626" t="str">
        <f>IF(ISERROR(MATCH(A626,LUs!A:A,0)),"n","y")</f>
        <v>n</v>
      </c>
    </row>
    <row r="627" spans="1:7">
      <c r="A627" t="s">
        <v>125</v>
      </c>
      <c r="B627" t="s">
        <v>23</v>
      </c>
      <c r="C627" t="s">
        <v>97</v>
      </c>
      <c r="D627" t="s">
        <v>193</v>
      </c>
      <c r="E627" t="s">
        <v>36</v>
      </c>
      <c r="F627" t="s">
        <v>37</v>
      </c>
      <c r="G627" t="str">
        <f>IF(ISERROR(MATCH(A627,LUs!A:A,0)),"n","y")</f>
        <v>n</v>
      </c>
    </row>
    <row r="628" spans="1:7">
      <c r="A628" t="s">
        <v>125</v>
      </c>
      <c r="B628" t="s">
        <v>23</v>
      </c>
      <c r="C628" t="s">
        <v>97</v>
      </c>
      <c r="D628" t="s">
        <v>193</v>
      </c>
      <c r="E628" t="s">
        <v>37</v>
      </c>
      <c r="F628" t="s">
        <v>36</v>
      </c>
      <c r="G628" t="str">
        <f>IF(ISERROR(MATCH(A628,LUs!A:A,0)),"n","y")</f>
        <v>n</v>
      </c>
    </row>
    <row r="629" spans="1:7">
      <c r="A629" t="s">
        <v>125</v>
      </c>
      <c r="B629" t="s">
        <v>27</v>
      </c>
      <c r="C629" t="s">
        <v>97</v>
      </c>
      <c r="D629" t="s">
        <v>192</v>
      </c>
      <c r="E629" t="s">
        <v>36</v>
      </c>
      <c r="F629" t="s">
        <v>37</v>
      </c>
      <c r="G629" t="str">
        <f>IF(ISERROR(MATCH(A629,LUs!A:A,0)),"n","y")</f>
        <v>n</v>
      </c>
    </row>
    <row r="630" spans="1:7">
      <c r="A630" t="s">
        <v>125</v>
      </c>
      <c r="B630" t="s">
        <v>27</v>
      </c>
      <c r="C630" t="s">
        <v>97</v>
      </c>
      <c r="D630" t="s">
        <v>192</v>
      </c>
      <c r="E630" t="s">
        <v>37</v>
      </c>
      <c r="F630" t="s">
        <v>36</v>
      </c>
      <c r="G630" t="str">
        <f>IF(ISERROR(MATCH(A630,LUs!A:A,0)),"n","y")</f>
        <v>n</v>
      </c>
    </row>
    <row r="631" spans="1:7">
      <c r="A631" t="s">
        <v>125</v>
      </c>
      <c r="B631" t="s">
        <v>27</v>
      </c>
      <c r="C631" t="s">
        <v>97</v>
      </c>
      <c r="D631" t="s">
        <v>193</v>
      </c>
      <c r="E631" t="s">
        <v>36</v>
      </c>
      <c r="F631" t="s">
        <v>37</v>
      </c>
      <c r="G631" t="str">
        <f>IF(ISERROR(MATCH(A631,LUs!A:A,0)),"n","y")</f>
        <v>n</v>
      </c>
    </row>
    <row r="632" spans="1:7">
      <c r="A632" t="s">
        <v>125</v>
      </c>
      <c r="B632" t="s">
        <v>27</v>
      </c>
      <c r="C632" t="s">
        <v>97</v>
      </c>
      <c r="D632" t="s">
        <v>193</v>
      </c>
      <c r="E632" t="s">
        <v>37</v>
      </c>
      <c r="F632" t="s">
        <v>36</v>
      </c>
      <c r="G632" t="str">
        <f>IF(ISERROR(MATCH(A632,LUs!A:A,0)),"n","y")</f>
        <v>n</v>
      </c>
    </row>
    <row r="633" spans="1:7">
      <c r="A633" t="s">
        <v>125</v>
      </c>
      <c r="B633" t="s">
        <v>90</v>
      </c>
      <c r="C633" t="s">
        <v>97</v>
      </c>
      <c r="D633" t="s">
        <v>191</v>
      </c>
      <c r="E633" t="s">
        <v>396</v>
      </c>
      <c r="F633" t="s">
        <v>37</v>
      </c>
      <c r="G633" t="str">
        <f>IF(ISERROR(MATCH(A633,LUs!A:A,0)),"n","y")</f>
        <v>n</v>
      </c>
    </row>
    <row r="634" spans="1:7">
      <c r="A634" t="s">
        <v>125</v>
      </c>
      <c r="B634" t="s">
        <v>90</v>
      </c>
      <c r="C634" t="s">
        <v>97</v>
      </c>
      <c r="D634" t="s">
        <v>192</v>
      </c>
      <c r="E634" t="s">
        <v>396</v>
      </c>
      <c r="F634" t="s">
        <v>36</v>
      </c>
      <c r="G634" t="str">
        <f>IF(ISERROR(MATCH(A634,LUs!A:A,0)),"n","y")</f>
        <v>n</v>
      </c>
    </row>
    <row r="635" spans="1:7">
      <c r="A635" t="s">
        <v>125</v>
      </c>
      <c r="B635" t="s">
        <v>90</v>
      </c>
      <c r="C635" t="s">
        <v>97</v>
      </c>
      <c r="D635" t="s">
        <v>193</v>
      </c>
      <c r="E635" t="s">
        <v>396</v>
      </c>
      <c r="F635" t="s">
        <v>37</v>
      </c>
      <c r="G635" t="str">
        <f>IF(ISERROR(MATCH(A635,LUs!A:A,0)),"n","y")</f>
        <v>n</v>
      </c>
    </row>
    <row r="636" spans="1:7">
      <c r="A636" t="s">
        <v>126</v>
      </c>
      <c r="B636" t="s">
        <v>16</v>
      </c>
      <c r="C636" t="s">
        <v>97</v>
      </c>
      <c r="D636" t="s">
        <v>191</v>
      </c>
      <c r="E636" t="s">
        <v>36</v>
      </c>
      <c r="F636" t="s">
        <v>36</v>
      </c>
      <c r="G636" t="str">
        <f>IF(ISERROR(MATCH(A636,LUs!A:A,0)),"n","y")</f>
        <v>n</v>
      </c>
    </row>
    <row r="637" spans="1:7">
      <c r="A637" t="s">
        <v>126</v>
      </c>
      <c r="B637" t="s">
        <v>16</v>
      </c>
      <c r="C637" t="s">
        <v>97</v>
      </c>
      <c r="D637" t="s">
        <v>191</v>
      </c>
      <c r="E637" t="s">
        <v>37</v>
      </c>
      <c r="F637" t="s">
        <v>37</v>
      </c>
      <c r="G637" t="str">
        <f>IF(ISERROR(MATCH(A637,LUs!A:A,0)),"n","y")</f>
        <v>n</v>
      </c>
    </row>
    <row r="638" spans="1:7">
      <c r="A638" t="s">
        <v>126</v>
      </c>
      <c r="B638" t="s">
        <v>16</v>
      </c>
      <c r="C638" t="s">
        <v>98</v>
      </c>
      <c r="D638" t="s">
        <v>191</v>
      </c>
      <c r="E638" t="s">
        <v>86</v>
      </c>
      <c r="F638" t="s">
        <v>86</v>
      </c>
      <c r="G638" t="str">
        <f>IF(ISERROR(MATCH(A638,LUs!A:A,0)),"n","y")</f>
        <v>n</v>
      </c>
    </row>
    <row r="639" spans="1:7">
      <c r="A639" t="s">
        <v>126</v>
      </c>
      <c r="B639" t="s">
        <v>16</v>
      </c>
      <c r="C639" t="s">
        <v>97</v>
      </c>
      <c r="D639" t="s">
        <v>192</v>
      </c>
      <c r="E639" t="s">
        <v>36</v>
      </c>
      <c r="F639" t="s">
        <v>86</v>
      </c>
      <c r="G639" t="str">
        <f>IF(ISERROR(MATCH(A639,LUs!A:A,0)),"n","y")</f>
        <v>n</v>
      </c>
    </row>
    <row r="640" spans="1:7">
      <c r="A640" t="s">
        <v>126</v>
      </c>
      <c r="B640" t="s">
        <v>16</v>
      </c>
      <c r="C640" t="s">
        <v>97</v>
      </c>
      <c r="D640" t="s">
        <v>192</v>
      </c>
      <c r="E640" t="s">
        <v>37</v>
      </c>
      <c r="F640" t="s">
        <v>86</v>
      </c>
      <c r="G640" t="str">
        <f>IF(ISERROR(MATCH(A640,LUs!A:A,0)),"n","y")</f>
        <v>n</v>
      </c>
    </row>
    <row r="641" spans="1:7">
      <c r="A641" t="s">
        <v>126</v>
      </c>
      <c r="B641" t="s">
        <v>16</v>
      </c>
      <c r="C641" t="s">
        <v>98</v>
      </c>
      <c r="D641" t="s">
        <v>192</v>
      </c>
      <c r="E641" t="s">
        <v>86</v>
      </c>
      <c r="F641" t="s">
        <v>86</v>
      </c>
      <c r="G641" t="str">
        <f>IF(ISERROR(MATCH(A641,LUs!A:A,0)),"n","y")</f>
        <v>n</v>
      </c>
    </row>
    <row r="642" spans="1:7">
      <c r="A642" t="s">
        <v>126</v>
      </c>
      <c r="B642" t="s">
        <v>19</v>
      </c>
      <c r="C642" t="s">
        <v>98</v>
      </c>
      <c r="D642" t="s">
        <v>191</v>
      </c>
      <c r="E642" t="s">
        <v>86</v>
      </c>
      <c r="F642" t="s">
        <v>37</v>
      </c>
      <c r="G642" t="str">
        <f>IF(ISERROR(MATCH(A642,LUs!A:A,0)),"n","y")</f>
        <v>n</v>
      </c>
    </row>
    <row r="643" spans="1:7">
      <c r="A643" t="s">
        <v>126</v>
      </c>
      <c r="B643" t="s">
        <v>19</v>
      </c>
      <c r="C643" t="s">
        <v>97</v>
      </c>
      <c r="D643" t="s">
        <v>192</v>
      </c>
      <c r="E643" t="s">
        <v>36</v>
      </c>
      <c r="F643" t="s">
        <v>86</v>
      </c>
      <c r="G643" t="str">
        <f>IF(ISERROR(MATCH(A643,LUs!A:A,0)),"n","y")</f>
        <v>n</v>
      </c>
    </row>
    <row r="644" spans="1:7">
      <c r="A644" t="s">
        <v>126</v>
      </c>
      <c r="B644" t="s">
        <v>19</v>
      </c>
      <c r="C644" t="s">
        <v>97</v>
      </c>
      <c r="D644" t="s">
        <v>192</v>
      </c>
      <c r="E644" t="s">
        <v>37</v>
      </c>
      <c r="F644" t="s">
        <v>36</v>
      </c>
      <c r="G644" t="str">
        <f>IF(ISERROR(MATCH(A644,LUs!A:A,0)),"n","y")</f>
        <v>n</v>
      </c>
    </row>
    <row r="645" spans="1:7">
      <c r="A645" t="s">
        <v>126</v>
      </c>
      <c r="B645" t="s">
        <v>19</v>
      </c>
      <c r="C645" t="s">
        <v>98</v>
      </c>
      <c r="D645" t="s">
        <v>192</v>
      </c>
      <c r="E645" t="s">
        <v>86</v>
      </c>
      <c r="F645" t="s">
        <v>36</v>
      </c>
      <c r="G645" t="str">
        <f>IF(ISERROR(MATCH(A645,LUs!A:A,0)),"n","y")</f>
        <v>n</v>
      </c>
    </row>
    <row r="646" spans="1:7">
      <c r="A646" t="s">
        <v>126</v>
      </c>
      <c r="B646" t="s">
        <v>26</v>
      </c>
      <c r="C646" t="s">
        <v>97</v>
      </c>
      <c r="D646" t="s">
        <v>192</v>
      </c>
      <c r="E646" t="s">
        <v>36</v>
      </c>
      <c r="F646" t="s">
        <v>37</v>
      </c>
      <c r="G646" t="str">
        <f>IF(ISERROR(MATCH(A646,LUs!A:A,0)),"n","y")</f>
        <v>n</v>
      </c>
    </row>
    <row r="647" spans="1:7">
      <c r="A647" t="s">
        <v>126</v>
      </c>
      <c r="B647" t="s">
        <v>26</v>
      </c>
      <c r="C647" t="s">
        <v>97</v>
      </c>
      <c r="D647" t="s">
        <v>192</v>
      </c>
      <c r="E647" t="s">
        <v>37</v>
      </c>
      <c r="F647" t="s">
        <v>36</v>
      </c>
      <c r="G647" t="str">
        <f>IF(ISERROR(MATCH(A647,LUs!A:A,0)),"n","y")</f>
        <v>n</v>
      </c>
    </row>
    <row r="648" spans="1:7">
      <c r="A648" t="s">
        <v>126</v>
      </c>
      <c r="B648" t="s">
        <v>26</v>
      </c>
      <c r="C648" t="s">
        <v>98</v>
      </c>
      <c r="D648" t="s">
        <v>192</v>
      </c>
      <c r="E648" t="s">
        <v>86</v>
      </c>
      <c r="F648" t="s">
        <v>37</v>
      </c>
      <c r="G648" t="str">
        <f>IF(ISERROR(MATCH(A648,LUs!A:A,0)),"n","y")</f>
        <v>n</v>
      </c>
    </row>
    <row r="649" spans="1:7">
      <c r="A649" t="s">
        <v>127</v>
      </c>
      <c r="B649" t="s">
        <v>8</v>
      </c>
      <c r="C649" t="s">
        <v>97</v>
      </c>
      <c r="D649" t="s">
        <v>192</v>
      </c>
      <c r="E649" t="s">
        <v>36</v>
      </c>
      <c r="F649" t="s">
        <v>36</v>
      </c>
      <c r="G649" t="str">
        <f>IF(ISERROR(MATCH(A649,LUs!A:A,0)),"n","y")</f>
        <v>n</v>
      </c>
    </row>
    <row r="650" spans="1:7">
      <c r="A650" t="s">
        <v>127</v>
      </c>
      <c r="B650" t="s">
        <v>8</v>
      </c>
      <c r="C650" t="s">
        <v>97</v>
      </c>
      <c r="D650" t="s">
        <v>192</v>
      </c>
      <c r="E650" t="s">
        <v>37</v>
      </c>
      <c r="F650" t="s">
        <v>37</v>
      </c>
      <c r="G650" t="str">
        <f>IF(ISERROR(MATCH(A650,LUs!A:A,0)),"n","y")</f>
        <v>n</v>
      </c>
    </row>
    <row r="651" spans="1:7">
      <c r="A651" t="s">
        <v>127</v>
      </c>
      <c r="B651" t="s">
        <v>20</v>
      </c>
      <c r="C651" t="s">
        <v>97</v>
      </c>
      <c r="D651" t="s">
        <v>192</v>
      </c>
      <c r="E651" t="s">
        <v>36</v>
      </c>
      <c r="F651" t="s">
        <v>36</v>
      </c>
      <c r="G651" t="str">
        <f>IF(ISERROR(MATCH(A651,LUs!A:A,0)),"n","y")</f>
        <v>n</v>
      </c>
    </row>
    <row r="652" spans="1:7">
      <c r="A652" t="s">
        <v>127</v>
      </c>
      <c r="B652" t="s">
        <v>20</v>
      </c>
      <c r="C652" t="s">
        <v>97</v>
      </c>
      <c r="D652" t="s">
        <v>192</v>
      </c>
      <c r="E652" t="s">
        <v>37</v>
      </c>
      <c r="F652" t="s">
        <v>36</v>
      </c>
      <c r="G652" t="str">
        <f>IF(ISERROR(MATCH(A652,LUs!A:A,0)),"n","y")</f>
        <v>n</v>
      </c>
    </row>
    <row r="653" spans="1:7">
      <c r="A653" t="s">
        <v>128</v>
      </c>
      <c r="B653" t="s">
        <v>23</v>
      </c>
      <c r="C653" t="s">
        <v>97</v>
      </c>
      <c r="D653" t="s">
        <v>191</v>
      </c>
      <c r="E653" t="s">
        <v>36</v>
      </c>
      <c r="F653" t="s">
        <v>36</v>
      </c>
      <c r="G653" t="str">
        <f>IF(ISERROR(MATCH(A653,LUs!A:A,0)),"n","y")</f>
        <v>n</v>
      </c>
    </row>
    <row r="654" spans="1:7">
      <c r="A654" t="s">
        <v>128</v>
      </c>
      <c r="B654" t="s">
        <v>23</v>
      </c>
      <c r="C654" t="s">
        <v>97</v>
      </c>
      <c r="D654" t="s">
        <v>191</v>
      </c>
      <c r="E654" t="s">
        <v>37</v>
      </c>
      <c r="F654" t="s">
        <v>37</v>
      </c>
      <c r="G654" t="str">
        <f>IF(ISERROR(MATCH(A654,LUs!A:A,0)),"n","y")</f>
        <v>n</v>
      </c>
    </row>
    <row r="655" spans="1:7">
      <c r="A655" t="s">
        <v>128</v>
      </c>
      <c r="B655" t="s">
        <v>90</v>
      </c>
      <c r="C655" t="s">
        <v>97</v>
      </c>
      <c r="D655" t="s">
        <v>191</v>
      </c>
      <c r="E655" t="s">
        <v>396</v>
      </c>
      <c r="F655" t="s">
        <v>36</v>
      </c>
      <c r="G655" t="str">
        <f>IF(ISERROR(MATCH(A655,LUs!A:A,0)),"n","y")</f>
        <v>n</v>
      </c>
    </row>
    <row r="656" spans="1:7">
      <c r="A656" t="s">
        <v>129</v>
      </c>
      <c r="B656" t="s">
        <v>10</v>
      </c>
      <c r="C656" t="s">
        <v>97</v>
      </c>
      <c r="D656" t="s">
        <v>191</v>
      </c>
      <c r="E656" t="s">
        <v>36</v>
      </c>
      <c r="F656" t="s">
        <v>37</v>
      </c>
      <c r="G656" t="str">
        <f>IF(ISERROR(MATCH(A656,LUs!A:A,0)),"n","y")</f>
        <v>n</v>
      </c>
    </row>
    <row r="657" spans="1:7">
      <c r="A657" t="s">
        <v>129</v>
      </c>
      <c r="B657" t="s">
        <v>10</v>
      </c>
      <c r="C657" t="s">
        <v>97</v>
      </c>
      <c r="D657" t="s">
        <v>191</v>
      </c>
      <c r="E657" t="s">
        <v>37</v>
      </c>
      <c r="F657" t="s">
        <v>36</v>
      </c>
      <c r="G657" t="str">
        <f>IF(ISERROR(MATCH(A657,LUs!A:A,0)),"n","y")</f>
        <v>n</v>
      </c>
    </row>
    <row r="658" spans="1:7">
      <c r="A658" t="s">
        <v>129</v>
      </c>
      <c r="B658" t="s">
        <v>10</v>
      </c>
      <c r="C658" t="s">
        <v>97</v>
      </c>
      <c r="D658" t="s">
        <v>192</v>
      </c>
      <c r="E658" t="s">
        <v>36</v>
      </c>
      <c r="F658" t="s">
        <v>37</v>
      </c>
      <c r="G658" t="str">
        <f>IF(ISERROR(MATCH(A658,LUs!A:A,0)),"n","y")</f>
        <v>n</v>
      </c>
    </row>
    <row r="659" spans="1:7">
      <c r="A659" t="s">
        <v>129</v>
      </c>
      <c r="B659" t="s">
        <v>10</v>
      </c>
      <c r="C659" t="s">
        <v>97</v>
      </c>
      <c r="D659" t="s">
        <v>192</v>
      </c>
      <c r="E659" t="s">
        <v>37</v>
      </c>
      <c r="F659" t="s">
        <v>86</v>
      </c>
      <c r="G659" t="str">
        <f>IF(ISERROR(MATCH(A659,LUs!A:A,0)),"n","y")</f>
        <v>n</v>
      </c>
    </row>
    <row r="660" spans="1:7">
      <c r="A660" t="s">
        <v>129</v>
      </c>
      <c r="B660" t="s">
        <v>11</v>
      </c>
      <c r="C660" t="s">
        <v>97</v>
      </c>
      <c r="D660" t="s">
        <v>191</v>
      </c>
      <c r="E660" t="s">
        <v>36</v>
      </c>
      <c r="F660" t="s">
        <v>86</v>
      </c>
      <c r="G660" t="str">
        <f>IF(ISERROR(MATCH(A660,LUs!A:A,0)),"n","y")</f>
        <v>n</v>
      </c>
    </row>
    <row r="661" spans="1:7">
      <c r="A661" t="s">
        <v>129</v>
      </c>
      <c r="B661" t="s">
        <v>11</v>
      </c>
      <c r="C661" t="s">
        <v>97</v>
      </c>
      <c r="D661" t="s">
        <v>191</v>
      </c>
      <c r="E661" t="s">
        <v>37</v>
      </c>
      <c r="F661" t="s">
        <v>36</v>
      </c>
      <c r="G661" t="str">
        <f>IF(ISERROR(MATCH(A661,LUs!A:A,0)),"n","y")</f>
        <v>n</v>
      </c>
    </row>
    <row r="662" spans="1:7">
      <c r="A662" t="s">
        <v>129</v>
      </c>
      <c r="B662" t="s">
        <v>11</v>
      </c>
      <c r="C662" t="s">
        <v>97</v>
      </c>
      <c r="D662" t="s">
        <v>192</v>
      </c>
      <c r="E662" t="s">
        <v>36</v>
      </c>
      <c r="F662" t="s">
        <v>37</v>
      </c>
      <c r="G662" t="str">
        <f>IF(ISERROR(MATCH(A662,LUs!A:A,0)),"n","y")</f>
        <v>n</v>
      </c>
    </row>
    <row r="663" spans="1:7">
      <c r="A663" t="s">
        <v>129</v>
      </c>
      <c r="B663" t="s">
        <v>11</v>
      </c>
      <c r="C663" t="s">
        <v>97</v>
      </c>
      <c r="D663" t="s">
        <v>192</v>
      </c>
      <c r="E663" t="s">
        <v>37</v>
      </c>
      <c r="F663" t="s">
        <v>36</v>
      </c>
      <c r="G663" t="str">
        <f>IF(ISERROR(MATCH(A663,LUs!A:A,0)),"n","y")</f>
        <v>n</v>
      </c>
    </row>
    <row r="664" spans="1:7">
      <c r="A664" t="s">
        <v>129</v>
      </c>
      <c r="B664" t="s">
        <v>11</v>
      </c>
      <c r="C664" t="s">
        <v>97</v>
      </c>
      <c r="D664" t="s">
        <v>193</v>
      </c>
      <c r="E664" t="s">
        <v>36</v>
      </c>
      <c r="F664" t="s">
        <v>37</v>
      </c>
      <c r="G664" t="str">
        <f>IF(ISERROR(MATCH(A664,LUs!A:A,0)),"n","y")</f>
        <v>n</v>
      </c>
    </row>
    <row r="665" spans="1:7">
      <c r="A665" t="s">
        <v>129</v>
      </c>
      <c r="B665" t="s">
        <v>11</v>
      </c>
      <c r="C665" t="s">
        <v>97</v>
      </c>
      <c r="D665" t="s">
        <v>193</v>
      </c>
      <c r="E665" t="s">
        <v>37</v>
      </c>
      <c r="F665" t="s">
        <v>36</v>
      </c>
      <c r="G665" t="str">
        <f>IF(ISERROR(MATCH(A665,LUs!A:A,0)),"n","y")</f>
        <v>n</v>
      </c>
    </row>
    <row r="666" spans="1:7">
      <c r="A666" t="s">
        <v>129</v>
      </c>
      <c r="B666" t="s">
        <v>11</v>
      </c>
      <c r="C666" t="s">
        <v>97</v>
      </c>
      <c r="D666" t="s">
        <v>194</v>
      </c>
      <c r="E666" t="s">
        <v>36</v>
      </c>
      <c r="F666" t="s">
        <v>37</v>
      </c>
      <c r="G666" t="str">
        <f>IF(ISERROR(MATCH(A666,LUs!A:A,0)),"n","y")</f>
        <v>n</v>
      </c>
    </row>
    <row r="667" spans="1:7">
      <c r="A667" t="s">
        <v>129</v>
      </c>
      <c r="B667" t="s">
        <v>11</v>
      </c>
      <c r="C667" t="s">
        <v>97</v>
      </c>
      <c r="D667" t="s">
        <v>194</v>
      </c>
      <c r="E667" t="s">
        <v>37</v>
      </c>
      <c r="F667" t="s">
        <v>36</v>
      </c>
      <c r="G667" t="str">
        <f>IF(ISERROR(MATCH(A667,LUs!A:A,0)),"n","y")</f>
        <v>n</v>
      </c>
    </row>
    <row r="668" spans="1:7">
      <c r="A668" t="s">
        <v>129</v>
      </c>
      <c r="B668" t="s">
        <v>41</v>
      </c>
      <c r="C668" t="s">
        <v>97</v>
      </c>
      <c r="D668" t="s">
        <v>191</v>
      </c>
      <c r="E668" t="s">
        <v>36</v>
      </c>
      <c r="F668" t="s">
        <v>37</v>
      </c>
      <c r="G668" t="str">
        <f>IF(ISERROR(MATCH(A668,LUs!A:A,0)),"n","y")</f>
        <v>n</v>
      </c>
    </row>
    <row r="669" spans="1:7">
      <c r="A669" t="s">
        <v>129</v>
      </c>
      <c r="B669" t="s">
        <v>41</v>
      </c>
      <c r="C669" t="s">
        <v>97</v>
      </c>
      <c r="D669" t="s">
        <v>191</v>
      </c>
      <c r="E669" t="s">
        <v>37</v>
      </c>
      <c r="F669" t="s">
        <v>36</v>
      </c>
      <c r="G669" t="str">
        <f>IF(ISERROR(MATCH(A669,LUs!A:A,0)),"n","y")</f>
        <v>n</v>
      </c>
    </row>
    <row r="670" spans="1:7">
      <c r="A670" t="s">
        <v>129</v>
      </c>
      <c r="B670" t="s">
        <v>41</v>
      </c>
      <c r="C670" t="s">
        <v>97</v>
      </c>
      <c r="D670" t="s">
        <v>192</v>
      </c>
      <c r="E670" t="s">
        <v>36</v>
      </c>
      <c r="F670" t="s">
        <v>37</v>
      </c>
      <c r="G670" t="str">
        <f>IF(ISERROR(MATCH(A670,LUs!A:A,0)),"n","y")</f>
        <v>n</v>
      </c>
    </row>
    <row r="671" spans="1:7">
      <c r="A671" t="s">
        <v>129</v>
      </c>
      <c r="B671" t="s">
        <v>41</v>
      </c>
      <c r="C671" t="s">
        <v>97</v>
      </c>
      <c r="D671" t="s">
        <v>192</v>
      </c>
      <c r="E671" t="s">
        <v>37</v>
      </c>
      <c r="F671" t="s">
        <v>36</v>
      </c>
      <c r="G671" t="str">
        <f>IF(ISERROR(MATCH(A671,LUs!A:A,0)),"n","y")</f>
        <v>n</v>
      </c>
    </row>
    <row r="672" spans="1:7">
      <c r="A672" t="s">
        <v>129</v>
      </c>
      <c r="B672" t="s">
        <v>41</v>
      </c>
      <c r="C672" t="s">
        <v>97</v>
      </c>
      <c r="D672" t="s">
        <v>193</v>
      </c>
      <c r="E672" t="s">
        <v>36</v>
      </c>
      <c r="F672" t="s">
        <v>37</v>
      </c>
      <c r="G672" t="str">
        <f>IF(ISERROR(MATCH(A672,LUs!A:A,0)),"n","y")</f>
        <v>n</v>
      </c>
    </row>
    <row r="673" spans="1:7">
      <c r="A673" t="s">
        <v>129</v>
      </c>
      <c r="B673" t="s">
        <v>41</v>
      </c>
      <c r="C673" t="s">
        <v>97</v>
      </c>
      <c r="D673" t="s">
        <v>193</v>
      </c>
      <c r="E673" t="s">
        <v>37</v>
      </c>
      <c r="F673" t="s">
        <v>86</v>
      </c>
      <c r="G673" t="str">
        <f>IF(ISERROR(MATCH(A673,LUs!A:A,0)),"n","y")</f>
        <v>n</v>
      </c>
    </row>
    <row r="674" spans="1:7">
      <c r="A674" t="s">
        <v>129</v>
      </c>
      <c r="B674" t="s">
        <v>41</v>
      </c>
      <c r="C674" t="s">
        <v>97</v>
      </c>
      <c r="D674" t="s">
        <v>194</v>
      </c>
      <c r="E674" t="s">
        <v>36</v>
      </c>
      <c r="F674" t="s">
        <v>86</v>
      </c>
      <c r="G674" t="str">
        <f>IF(ISERROR(MATCH(A674,LUs!A:A,0)),"n","y")</f>
        <v>n</v>
      </c>
    </row>
    <row r="675" spans="1:7">
      <c r="A675" t="s">
        <v>129</v>
      </c>
      <c r="B675" t="s">
        <v>41</v>
      </c>
      <c r="C675" t="s">
        <v>97</v>
      </c>
      <c r="D675" t="s">
        <v>194</v>
      </c>
      <c r="E675" t="s">
        <v>37</v>
      </c>
      <c r="F675" t="s">
        <v>86</v>
      </c>
      <c r="G675" t="str">
        <f>IF(ISERROR(MATCH(A675,LUs!A:A,0)),"n","y")</f>
        <v>n</v>
      </c>
    </row>
    <row r="676" spans="1:7">
      <c r="A676" t="s">
        <v>130</v>
      </c>
      <c r="B676" t="s">
        <v>10</v>
      </c>
      <c r="C676" t="s">
        <v>97</v>
      </c>
      <c r="D676" t="s">
        <v>191</v>
      </c>
      <c r="E676" t="s">
        <v>36</v>
      </c>
      <c r="F676" t="s">
        <v>36</v>
      </c>
      <c r="G676" t="str">
        <f>IF(ISERROR(MATCH(A676,LUs!A:A,0)),"n","y")</f>
        <v>n</v>
      </c>
    </row>
    <row r="677" spans="1:7">
      <c r="A677" t="s">
        <v>130</v>
      </c>
      <c r="B677" t="s">
        <v>10</v>
      </c>
      <c r="C677" t="s">
        <v>97</v>
      </c>
      <c r="D677" t="s">
        <v>191</v>
      </c>
      <c r="E677" t="s">
        <v>37</v>
      </c>
      <c r="F677" t="s">
        <v>37</v>
      </c>
      <c r="G677" t="str">
        <f>IF(ISERROR(MATCH(A677,LUs!A:A,0)),"n","y")</f>
        <v>n</v>
      </c>
    </row>
    <row r="678" spans="1:7">
      <c r="A678" t="s">
        <v>130</v>
      </c>
      <c r="B678" t="s">
        <v>10</v>
      </c>
      <c r="C678" t="s">
        <v>97</v>
      </c>
      <c r="D678" t="s">
        <v>192</v>
      </c>
      <c r="E678" t="s">
        <v>36</v>
      </c>
      <c r="F678" t="s">
        <v>36</v>
      </c>
      <c r="G678" t="str">
        <f>IF(ISERROR(MATCH(A678,LUs!A:A,0)),"n","y")</f>
        <v>n</v>
      </c>
    </row>
    <row r="679" spans="1:7">
      <c r="A679" t="s">
        <v>130</v>
      </c>
      <c r="B679" t="s">
        <v>10</v>
      </c>
      <c r="C679" t="s">
        <v>97</v>
      </c>
      <c r="D679" t="s">
        <v>192</v>
      </c>
      <c r="E679" t="s">
        <v>37</v>
      </c>
      <c r="F679" t="s">
        <v>37</v>
      </c>
      <c r="G679" t="str">
        <f>IF(ISERROR(MATCH(A679,LUs!A:A,0)),"n","y")</f>
        <v>n</v>
      </c>
    </row>
    <row r="680" spans="1:7">
      <c r="A680" t="s">
        <v>130</v>
      </c>
      <c r="B680" t="s">
        <v>10</v>
      </c>
      <c r="C680" t="s">
        <v>97</v>
      </c>
      <c r="D680" t="s">
        <v>193</v>
      </c>
      <c r="E680" t="s">
        <v>36</v>
      </c>
      <c r="F680" t="s">
        <v>36</v>
      </c>
      <c r="G680" t="str">
        <f>IF(ISERROR(MATCH(A680,LUs!A:A,0)),"n","y")</f>
        <v>n</v>
      </c>
    </row>
    <row r="681" spans="1:7">
      <c r="A681" t="s">
        <v>130</v>
      </c>
      <c r="B681" t="s">
        <v>10</v>
      </c>
      <c r="C681" t="s">
        <v>97</v>
      </c>
      <c r="D681" t="s">
        <v>193</v>
      </c>
      <c r="E681" t="s">
        <v>37</v>
      </c>
      <c r="F681" t="s">
        <v>37</v>
      </c>
      <c r="G681" t="str">
        <f>IF(ISERROR(MATCH(A681,LUs!A:A,0)),"n","y")</f>
        <v>n</v>
      </c>
    </row>
    <row r="682" spans="1:7">
      <c r="A682" t="s">
        <v>130</v>
      </c>
      <c r="B682" t="s">
        <v>11</v>
      </c>
      <c r="C682" t="s">
        <v>97</v>
      </c>
      <c r="D682" t="s">
        <v>191</v>
      </c>
      <c r="E682" t="s">
        <v>36</v>
      </c>
      <c r="F682" t="s">
        <v>86</v>
      </c>
      <c r="G682" t="str">
        <f>IF(ISERROR(MATCH(A682,LUs!A:A,0)),"n","y")</f>
        <v>n</v>
      </c>
    </row>
    <row r="683" spans="1:7">
      <c r="A683" t="s">
        <v>130</v>
      </c>
      <c r="B683" t="s">
        <v>11</v>
      </c>
      <c r="C683" t="s">
        <v>97</v>
      </c>
      <c r="D683" t="s">
        <v>191</v>
      </c>
      <c r="E683" t="s">
        <v>37</v>
      </c>
      <c r="F683" t="s">
        <v>86</v>
      </c>
      <c r="G683" t="str">
        <f>IF(ISERROR(MATCH(A683,LUs!A:A,0)),"n","y")</f>
        <v>n</v>
      </c>
    </row>
    <row r="684" spans="1:7">
      <c r="A684" t="s">
        <v>130</v>
      </c>
      <c r="B684" t="s">
        <v>11</v>
      </c>
      <c r="C684" t="s">
        <v>97</v>
      </c>
      <c r="D684" t="s">
        <v>192</v>
      </c>
      <c r="E684" t="s">
        <v>36</v>
      </c>
      <c r="F684" t="s">
        <v>36</v>
      </c>
      <c r="G684" t="str">
        <f>IF(ISERROR(MATCH(A684,LUs!A:A,0)),"n","y")</f>
        <v>n</v>
      </c>
    </row>
    <row r="685" spans="1:7">
      <c r="A685" t="s">
        <v>130</v>
      </c>
      <c r="B685" t="s">
        <v>11</v>
      </c>
      <c r="C685" t="s">
        <v>97</v>
      </c>
      <c r="D685" t="s">
        <v>192</v>
      </c>
      <c r="E685" t="s">
        <v>37</v>
      </c>
      <c r="F685" t="s">
        <v>37</v>
      </c>
      <c r="G685" t="str">
        <f>IF(ISERROR(MATCH(A685,LUs!A:A,0)),"n","y")</f>
        <v>n</v>
      </c>
    </row>
    <row r="686" spans="1:7">
      <c r="A686" t="s">
        <v>130</v>
      </c>
      <c r="B686" t="s">
        <v>11</v>
      </c>
      <c r="C686" t="s">
        <v>97</v>
      </c>
      <c r="D686" t="s">
        <v>193</v>
      </c>
      <c r="E686" t="s">
        <v>36</v>
      </c>
      <c r="F686" t="s">
        <v>36</v>
      </c>
      <c r="G686" t="str">
        <f>IF(ISERROR(MATCH(A686,LUs!A:A,0)),"n","y")</f>
        <v>n</v>
      </c>
    </row>
    <row r="687" spans="1:7">
      <c r="A687" t="s">
        <v>130</v>
      </c>
      <c r="B687" t="s">
        <v>11</v>
      </c>
      <c r="C687" t="s">
        <v>97</v>
      </c>
      <c r="D687" t="s">
        <v>193</v>
      </c>
      <c r="E687" t="s">
        <v>37</v>
      </c>
      <c r="F687" t="s">
        <v>37</v>
      </c>
      <c r="G687" t="str">
        <f>IF(ISERROR(MATCH(A687,LUs!A:A,0)),"n","y")</f>
        <v>n</v>
      </c>
    </row>
    <row r="688" spans="1:7">
      <c r="A688" t="s">
        <v>130</v>
      </c>
      <c r="B688" t="s">
        <v>41</v>
      </c>
      <c r="C688" t="s">
        <v>97</v>
      </c>
      <c r="D688" t="s">
        <v>191</v>
      </c>
      <c r="E688" t="s">
        <v>36</v>
      </c>
      <c r="F688" t="s">
        <v>36</v>
      </c>
      <c r="G688" t="str">
        <f>IF(ISERROR(MATCH(A688,LUs!A:A,0)),"n","y")</f>
        <v>n</v>
      </c>
    </row>
    <row r="689" spans="1:7">
      <c r="A689" t="s">
        <v>130</v>
      </c>
      <c r="B689" t="s">
        <v>41</v>
      </c>
      <c r="C689" t="s">
        <v>97</v>
      </c>
      <c r="D689" t="s">
        <v>191</v>
      </c>
      <c r="E689" t="s">
        <v>37</v>
      </c>
      <c r="F689" t="s">
        <v>37</v>
      </c>
      <c r="G689" t="str">
        <f>IF(ISERROR(MATCH(A689,LUs!A:A,0)),"n","y")</f>
        <v>n</v>
      </c>
    </row>
    <row r="690" spans="1:7">
      <c r="A690" t="s">
        <v>130</v>
      </c>
      <c r="B690" t="s">
        <v>41</v>
      </c>
      <c r="C690" t="s">
        <v>97</v>
      </c>
      <c r="D690" t="s">
        <v>192</v>
      </c>
      <c r="E690" t="s">
        <v>36</v>
      </c>
      <c r="F690" t="s">
        <v>86</v>
      </c>
      <c r="G690" t="str">
        <f>IF(ISERROR(MATCH(A690,LUs!A:A,0)),"n","y")</f>
        <v>n</v>
      </c>
    </row>
    <row r="691" spans="1:7">
      <c r="A691" t="s">
        <v>130</v>
      </c>
      <c r="B691" t="s">
        <v>41</v>
      </c>
      <c r="C691" t="s">
        <v>97</v>
      </c>
      <c r="D691" t="s">
        <v>192</v>
      </c>
      <c r="E691" t="s">
        <v>37</v>
      </c>
      <c r="F691" t="s">
        <v>36</v>
      </c>
      <c r="G691" t="str">
        <f>IF(ISERROR(MATCH(A691,LUs!A:A,0)),"n","y")</f>
        <v>n</v>
      </c>
    </row>
    <row r="692" spans="1:7">
      <c r="A692" t="s">
        <v>130</v>
      </c>
      <c r="B692" t="s">
        <v>41</v>
      </c>
      <c r="C692" t="s">
        <v>97</v>
      </c>
      <c r="D692" t="s">
        <v>193</v>
      </c>
      <c r="E692" t="s">
        <v>36</v>
      </c>
      <c r="F692" t="s">
        <v>37</v>
      </c>
      <c r="G692" t="str">
        <f>IF(ISERROR(MATCH(A692,LUs!A:A,0)),"n","y")</f>
        <v>n</v>
      </c>
    </row>
    <row r="693" spans="1:7">
      <c r="A693" t="s">
        <v>130</v>
      </c>
      <c r="B693" t="s">
        <v>41</v>
      </c>
      <c r="C693" t="s">
        <v>97</v>
      </c>
      <c r="D693" t="s">
        <v>193</v>
      </c>
      <c r="E693" t="s">
        <v>37</v>
      </c>
      <c r="F693" t="s">
        <v>36</v>
      </c>
      <c r="G693" t="str">
        <f>IF(ISERROR(MATCH(A693,LUs!A:A,0)),"n","y")</f>
        <v>n</v>
      </c>
    </row>
    <row r="694" spans="1:7">
      <c r="A694" t="s">
        <v>131</v>
      </c>
      <c r="B694" t="s">
        <v>16</v>
      </c>
      <c r="C694" t="s">
        <v>97</v>
      </c>
      <c r="D694" t="s">
        <v>191</v>
      </c>
      <c r="E694" t="s">
        <v>36</v>
      </c>
      <c r="F694" t="s">
        <v>37</v>
      </c>
      <c r="G694" t="str">
        <f>IF(ISERROR(MATCH(A694,LUs!A:A,0)),"n","y")</f>
        <v>n</v>
      </c>
    </row>
    <row r="695" spans="1:7">
      <c r="A695" t="s">
        <v>131</v>
      </c>
      <c r="B695" t="s">
        <v>16</v>
      </c>
      <c r="C695" t="s">
        <v>97</v>
      </c>
      <c r="D695" t="s">
        <v>191</v>
      </c>
      <c r="E695" t="s">
        <v>37</v>
      </c>
      <c r="F695" t="s">
        <v>36</v>
      </c>
      <c r="G695" t="str">
        <f>IF(ISERROR(MATCH(A695,LUs!A:A,0)),"n","y")</f>
        <v>n</v>
      </c>
    </row>
    <row r="696" spans="1:7">
      <c r="A696" t="s">
        <v>131</v>
      </c>
      <c r="B696" t="s">
        <v>16</v>
      </c>
      <c r="C696" t="s">
        <v>98</v>
      </c>
      <c r="D696" t="s">
        <v>191</v>
      </c>
      <c r="E696" t="s">
        <v>86</v>
      </c>
      <c r="F696" t="s">
        <v>36</v>
      </c>
      <c r="G696" t="str">
        <f>IF(ISERROR(MATCH(A696,LUs!A:A,0)),"n","y")</f>
        <v>n</v>
      </c>
    </row>
    <row r="697" spans="1:7">
      <c r="A697" t="s">
        <v>131</v>
      </c>
      <c r="B697" t="s">
        <v>16</v>
      </c>
      <c r="C697" t="s">
        <v>97</v>
      </c>
      <c r="D697" t="s">
        <v>192</v>
      </c>
      <c r="E697" t="s">
        <v>36</v>
      </c>
      <c r="F697" t="s">
        <v>36</v>
      </c>
      <c r="G697" t="str">
        <f>IF(ISERROR(MATCH(A697,LUs!A:A,0)),"n","y")</f>
        <v>n</v>
      </c>
    </row>
    <row r="698" spans="1:7">
      <c r="A698" t="s">
        <v>131</v>
      </c>
      <c r="B698" t="s">
        <v>16</v>
      </c>
      <c r="C698" t="s">
        <v>97</v>
      </c>
      <c r="D698" t="s">
        <v>192</v>
      </c>
      <c r="E698" t="s">
        <v>37</v>
      </c>
      <c r="F698" t="s">
        <v>36</v>
      </c>
      <c r="G698" t="str">
        <f>IF(ISERROR(MATCH(A698,LUs!A:A,0)),"n","y")</f>
        <v>n</v>
      </c>
    </row>
    <row r="699" spans="1:7">
      <c r="A699" t="s">
        <v>131</v>
      </c>
      <c r="B699" t="s">
        <v>16</v>
      </c>
      <c r="C699" t="s">
        <v>98</v>
      </c>
      <c r="D699" t="s">
        <v>192</v>
      </c>
      <c r="E699" t="s">
        <v>86</v>
      </c>
      <c r="F699" t="s">
        <v>36</v>
      </c>
      <c r="G699" t="str">
        <f>IF(ISERROR(MATCH(A699,LUs!A:A,0)),"n","y")</f>
        <v>n</v>
      </c>
    </row>
    <row r="700" spans="1:7">
      <c r="A700" t="s">
        <v>131</v>
      </c>
      <c r="B700" t="s">
        <v>17</v>
      </c>
      <c r="C700" t="s">
        <v>97</v>
      </c>
      <c r="D700" t="s">
        <v>191</v>
      </c>
      <c r="E700" t="s">
        <v>36</v>
      </c>
      <c r="F700" t="s">
        <v>36</v>
      </c>
      <c r="G700" t="str">
        <f>IF(ISERROR(MATCH(A700,LUs!A:A,0)),"n","y")</f>
        <v>n</v>
      </c>
    </row>
    <row r="701" spans="1:7">
      <c r="A701" t="s">
        <v>131</v>
      </c>
      <c r="B701" t="s">
        <v>17</v>
      </c>
      <c r="C701" t="s">
        <v>97</v>
      </c>
      <c r="D701" t="s">
        <v>191</v>
      </c>
      <c r="E701" t="s">
        <v>37</v>
      </c>
      <c r="F701" t="s">
        <v>37</v>
      </c>
      <c r="G701" t="str">
        <f>IF(ISERROR(MATCH(A701,LUs!A:A,0)),"n","y")</f>
        <v>n</v>
      </c>
    </row>
    <row r="702" spans="1:7">
      <c r="A702" t="s">
        <v>131</v>
      </c>
      <c r="B702" t="s">
        <v>17</v>
      </c>
      <c r="C702" t="s">
        <v>98</v>
      </c>
      <c r="D702" t="s">
        <v>191</v>
      </c>
      <c r="E702" t="s">
        <v>86</v>
      </c>
      <c r="F702" t="s">
        <v>36</v>
      </c>
      <c r="G702" t="str">
        <f>IF(ISERROR(MATCH(A702,LUs!A:A,0)),"n","y")</f>
        <v>n</v>
      </c>
    </row>
    <row r="703" spans="1:7">
      <c r="A703" t="s">
        <v>131</v>
      </c>
      <c r="B703" t="s">
        <v>19</v>
      </c>
      <c r="C703" t="s">
        <v>97</v>
      </c>
      <c r="D703" t="s">
        <v>191</v>
      </c>
      <c r="E703" t="s">
        <v>36</v>
      </c>
      <c r="F703" t="s">
        <v>37</v>
      </c>
      <c r="G703" t="str">
        <f>IF(ISERROR(MATCH(A703,LUs!A:A,0)),"n","y")</f>
        <v>n</v>
      </c>
    </row>
    <row r="704" spans="1:7">
      <c r="A704" t="s">
        <v>131</v>
      </c>
      <c r="B704" t="s">
        <v>19</v>
      </c>
      <c r="C704" t="s">
        <v>97</v>
      </c>
      <c r="D704" t="s">
        <v>191</v>
      </c>
      <c r="E704" t="s">
        <v>37</v>
      </c>
      <c r="F704" t="s">
        <v>86</v>
      </c>
      <c r="G704" t="str">
        <f>IF(ISERROR(MATCH(A704,LUs!A:A,0)),"n","y")</f>
        <v>n</v>
      </c>
    </row>
    <row r="705" spans="1:7">
      <c r="A705" t="s">
        <v>131</v>
      </c>
      <c r="B705" t="s">
        <v>19</v>
      </c>
      <c r="C705" t="s">
        <v>98</v>
      </c>
      <c r="D705" t="s">
        <v>191</v>
      </c>
      <c r="E705" t="s">
        <v>86</v>
      </c>
      <c r="F705" t="s">
        <v>36</v>
      </c>
      <c r="G705" t="str">
        <f>IF(ISERROR(MATCH(A705,LUs!A:A,0)),"n","y")</f>
        <v>n</v>
      </c>
    </row>
    <row r="706" spans="1:7">
      <c r="A706" t="s">
        <v>131</v>
      </c>
      <c r="B706" t="s">
        <v>19</v>
      </c>
      <c r="C706" t="s">
        <v>97</v>
      </c>
      <c r="D706" t="s">
        <v>192</v>
      </c>
      <c r="E706" t="s">
        <v>36</v>
      </c>
      <c r="F706" t="s">
        <v>36</v>
      </c>
      <c r="G706" t="str">
        <f>IF(ISERROR(MATCH(A706,LUs!A:A,0)),"n","y")</f>
        <v>n</v>
      </c>
    </row>
    <row r="707" spans="1:7">
      <c r="A707" t="s">
        <v>131</v>
      </c>
      <c r="B707" t="s">
        <v>19</v>
      </c>
      <c r="C707" t="s">
        <v>97</v>
      </c>
      <c r="D707" t="s">
        <v>192</v>
      </c>
      <c r="E707" t="s">
        <v>37</v>
      </c>
      <c r="F707" t="s">
        <v>37</v>
      </c>
      <c r="G707" t="str">
        <f>IF(ISERROR(MATCH(A707,LUs!A:A,0)),"n","y")</f>
        <v>n</v>
      </c>
    </row>
    <row r="708" spans="1:7">
      <c r="A708" t="s">
        <v>131</v>
      </c>
      <c r="B708" t="s">
        <v>19</v>
      </c>
      <c r="C708" t="s">
        <v>98</v>
      </c>
      <c r="D708" t="s">
        <v>192</v>
      </c>
      <c r="E708" t="s">
        <v>86</v>
      </c>
      <c r="F708" t="s">
        <v>37</v>
      </c>
      <c r="G708" t="str">
        <f>IF(ISERROR(MATCH(A708,LUs!A:A,0)),"n","y")</f>
        <v>n</v>
      </c>
    </row>
    <row r="709" spans="1:7">
      <c r="A709" t="s">
        <v>131</v>
      </c>
      <c r="B709" t="s">
        <v>26</v>
      </c>
      <c r="C709" t="s">
        <v>97</v>
      </c>
      <c r="D709" t="s">
        <v>191</v>
      </c>
      <c r="E709" t="s">
        <v>36</v>
      </c>
      <c r="F709" t="s">
        <v>86</v>
      </c>
      <c r="G709" t="str">
        <f>IF(ISERROR(MATCH(A709,LUs!A:A,0)),"n","y")</f>
        <v>n</v>
      </c>
    </row>
    <row r="710" spans="1:7">
      <c r="A710" t="s">
        <v>131</v>
      </c>
      <c r="B710" t="s">
        <v>26</v>
      </c>
      <c r="C710" t="s">
        <v>97</v>
      </c>
      <c r="D710" t="s">
        <v>191</v>
      </c>
      <c r="E710" t="s">
        <v>37</v>
      </c>
      <c r="F710" t="s">
        <v>36</v>
      </c>
      <c r="G710" t="str">
        <f>IF(ISERROR(MATCH(A710,LUs!A:A,0)),"n","y")</f>
        <v>n</v>
      </c>
    </row>
    <row r="711" spans="1:7">
      <c r="A711" t="s">
        <v>132</v>
      </c>
      <c r="B711" t="s">
        <v>91</v>
      </c>
      <c r="C711" t="s">
        <v>97</v>
      </c>
      <c r="D711" t="s">
        <v>191</v>
      </c>
      <c r="E711" t="s">
        <v>36</v>
      </c>
      <c r="F711" t="s">
        <v>37</v>
      </c>
      <c r="G711" t="str">
        <f>IF(ISERROR(MATCH(A711,LUs!A:A,0)),"n","y")</f>
        <v>n</v>
      </c>
    </row>
    <row r="712" spans="1:7">
      <c r="A712" t="s">
        <v>132</v>
      </c>
      <c r="B712" t="s">
        <v>91</v>
      </c>
      <c r="C712" t="s">
        <v>97</v>
      </c>
      <c r="D712" t="s">
        <v>191</v>
      </c>
      <c r="E712" t="s">
        <v>37</v>
      </c>
      <c r="F712" t="s">
        <v>86</v>
      </c>
      <c r="G712" t="str">
        <f>IF(ISERROR(MATCH(A712,LUs!A:A,0)),"n","y")</f>
        <v>n</v>
      </c>
    </row>
    <row r="713" spans="1:7">
      <c r="A713" t="s">
        <v>132</v>
      </c>
      <c r="B713" t="s">
        <v>91</v>
      </c>
      <c r="C713" t="s">
        <v>97</v>
      </c>
      <c r="D713" t="s">
        <v>192</v>
      </c>
      <c r="E713" t="s">
        <v>36</v>
      </c>
      <c r="F713" t="s">
        <v>36</v>
      </c>
      <c r="G713" t="str">
        <f>IF(ISERROR(MATCH(A713,LUs!A:A,0)),"n","y")</f>
        <v>n</v>
      </c>
    </row>
    <row r="714" spans="1:7">
      <c r="A714" t="s">
        <v>132</v>
      </c>
      <c r="B714" t="s">
        <v>91</v>
      </c>
      <c r="C714" t="s">
        <v>97</v>
      </c>
      <c r="D714" t="s">
        <v>192</v>
      </c>
      <c r="E714" t="s">
        <v>37</v>
      </c>
      <c r="F714" t="s">
        <v>37</v>
      </c>
      <c r="G714" t="str">
        <f>IF(ISERROR(MATCH(A714,LUs!A:A,0)),"n","y")</f>
        <v>n</v>
      </c>
    </row>
    <row r="715" spans="1:7">
      <c r="A715" t="s">
        <v>132</v>
      </c>
      <c r="B715" t="s">
        <v>16</v>
      </c>
      <c r="C715" t="s">
        <v>97</v>
      </c>
      <c r="D715" t="s">
        <v>194</v>
      </c>
      <c r="E715" t="s">
        <v>36</v>
      </c>
      <c r="F715" t="s">
        <v>36</v>
      </c>
      <c r="G715" t="str">
        <f>IF(ISERROR(MATCH(A715,LUs!A:A,0)),"n","y")</f>
        <v>n</v>
      </c>
    </row>
    <row r="716" spans="1:7">
      <c r="A716" t="s">
        <v>132</v>
      </c>
      <c r="B716" t="s">
        <v>16</v>
      </c>
      <c r="C716" t="s">
        <v>97</v>
      </c>
      <c r="D716" t="s">
        <v>194</v>
      </c>
      <c r="E716" t="s">
        <v>37</v>
      </c>
      <c r="F716" t="s">
        <v>37</v>
      </c>
      <c r="G716" t="str">
        <f>IF(ISERROR(MATCH(A716,LUs!A:A,0)),"n","y")</f>
        <v>n</v>
      </c>
    </row>
    <row r="717" spans="1:7">
      <c r="A717" t="s">
        <v>132</v>
      </c>
      <c r="B717" t="s">
        <v>16</v>
      </c>
      <c r="C717" t="s">
        <v>98</v>
      </c>
      <c r="D717" t="s">
        <v>194</v>
      </c>
      <c r="E717" t="s">
        <v>86</v>
      </c>
      <c r="F717" t="s">
        <v>36</v>
      </c>
      <c r="G717" t="str">
        <f>IF(ISERROR(MATCH(A717,LUs!A:A,0)),"n","y")</f>
        <v>n</v>
      </c>
    </row>
    <row r="718" spans="1:7">
      <c r="A718" t="s">
        <v>132</v>
      </c>
      <c r="B718" t="s">
        <v>17</v>
      </c>
      <c r="C718" t="s">
        <v>97</v>
      </c>
      <c r="D718" t="s">
        <v>192</v>
      </c>
      <c r="E718" t="s">
        <v>36</v>
      </c>
      <c r="F718" t="s">
        <v>37</v>
      </c>
      <c r="G718" t="str">
        <f>IF(ISERROR(MATCH(A718,LUs!A:A,0)),"n","y")</f>
        <v>n</v>
      </c>
    </row>
    <row r="719" spans="1:7">
      <c r="A719" t="s">
        <v>132</v>
      </c>
      <c r="B719" t="s">
        <v>17</v>
      </c>
      <c r="C719" t="s">
        <v>97</v>
      </c>
      <c r="D719" t="s">
        <v>192</v>
      </c>
      <c r="E719" t="s">
        <v>37</v>
      </c>
      <c r="F719" t="s">
        <v>36</v>
      </c>
      <c r="G719" t="str">
        <f>IF(ISERROR(MATCH(A719,LUs!A:A,0)),"n","y")</f>
        <v>n</v>
      </c>
    </row>
    <row r="720" spans="1:7">
      <c r="A720" t="s">
        <v>132</v>
      </c>
      <c r="B720" t="s">
        <v>17</v>
      </c>
      <c r="C720" t="s">
        <v>98</v>
      </c>
      <c r="D720" t="s">
        <v>192</v>
      </c>
      <c r="E720" t="s">
        <v>86</v>
      </c>
      <c r="F720" t="s">
        <v>36</v>
      </c>
      <c r="G720" t="str">
        <f>IF(ISERROR(MATCH(A720,LUs!A:A,0)),"n","y")</f>
        <v>n</v>
      </c>
    </row>
    <row r="721" spans="1:7">
      <c r="A721" t="s">
        <v>132</v>
      </c>
      <c r="B721" t="s">
        <v>17</v>
      </c>
      <c r="C721" t="s">
        <v>97</v>
      </c>
      <c r="D721" t="s">
        <v>193</v>
      </c>
      <c r="E721" t="s">
        <v>36</v>
      </c>
      <c r="F721" t="s">
        <v>37</v>
      </c>
      <c r="G721" t="str">
        <f>IF(ISERROR(MATCH(A721,LUs!A:A,0)),"n","y")</f>
        <v>n</v>
      </c>
    </row>
    <row r="722" spans="1:7">
      <c r="A722" t="s">
        <v>132</v>
      </c>
      <c r="B722" t="s">
        <v>17</v>
      </c>
      <c r="C722" t="s">
        <v>97</v>
      </c>
      <c r="D722" t="s">
        <v>193</v>
      </c>
      <c r="E722" t="s">
        <v>37</v>
      </c>
      <c r="F722" t="s">
        <v>36</v>
      </c>
      <c r="G722" t="str">
        <f>IF(ISERROR(MATCH(A722,LUs!A:A,0)),"n","y")</f>
        <v>n</v>
      </c>
    </row>
    <row r="723" spans="1:7">
      <c r="A723" t="s">
        <v>132</v>
      </c>
      <c r="B723" t="s">
        <v>17</v>
      </c>
      <c r="C723" t="s">
        <v>98</v>
      </c>
      <c r="D723" t="s">
        <v>193</v>
      </c>
      <c r="E723" t="s">
        <v>86</v>
      </c>
      <c r="F723" t="s">
        <v>36</v>
      </c>
      <c r="G723" t="str">
        <f>IF(ISERROR(MATCH(A723,LUs!A:A,0)),"n","y")</f>
        <v>n</v>
      </c>
    </row>
    <row r="724" spans="1:7">
      <c r="A724" t="s">
        <v>132</v>
      </c>
      <c r="B724" t="s">
        <v>17</v>
      </c>
      <c r="C724" t="s">
        <v>97</v>
      </c>
      <c r="D724" t="s">
        <v>194</v>
      </c>
      <c r="E724" t="s">
        <v>36</v>
      </c>
      <c r="F724" t="s">
        <v>37</v>
      </c>
      <c r="G724" t="str">
        <f>IF(ISERROR(MATCH(A724,LUs!A:A,0)),"n","y")</f>
        <v>n</v>
      </c>
    </row>
    <row r="725" spans="1:7">
      <c r="A725" t="s">
        <v>132</v>
      </c>
      <c r="B725" t="s">
        <v>17</v>
      </c>
      <c r="C725" t="s">
        <v>97</v>
      </c>
      <c r="D725" t="s">
        <v>194</v>
      </c>
      <c r="E725" t="s">
        <v>37</v>
      </c>
      <c r="F725" t="s">
        <v>86</v>
      </c>
      <c r="G725" t="str">
        <f>IF(ISERROR(MATCH(A725,LUs!A:A,0)),"n","y")</f>
        <v>n</v>
      </c>
    </row>
    <row r="726" spans="1:7">
      <c r="A726" t="s">
        <v>132</v>
      </c>
      <c r="B726" t="s">
        <v>17</v>
      </c>
      <c r="C726" t="s">
        <v>98</v>
      </c>
      <c r="D726" t="s">
        <v>194</v>
      </c>
      <c r="E726" t="s">
        <v>86</v>
      </c>
      <c r="F726" t="s">
        <v>36</v>
      </c>
      <c r="G726" t="str">
        <f>IF(ISERROR(MATCH(A726,LUs!A:A,0)),"n","y")</f>
        <v>n</v>
      </c>
    </row>
    <row r="727" spans="1:7">
      <c r="A727" t="s">
        <v>132</v>
      </c>
      <c r="B727" t="s">
        <v>19</v>
      </c>
      <c r="C727" t="s">
        <v>97</v>
      </c>
      <c r="D727" t="s">
        <v>194</v>
      </c>
      <c r="E727" t="s">
        <v>36</v>
      </c>
      <c r="F727" t="s">
        <v>36</v>
      </c>
      <c r="G727" t="str">
        <f>IF(ISERROR(MATCH(A727,LUs!A:A,0)),"n","y")</f>
        <v>n</v>
      </c>
    </row>
    <row r="728" spans="1:7">
      <c r="A728" t="s">
        <v>132</v>
      </c>
      <c r="B728" t="s">
        <v>19</v>
      </c>
      <c r="C728" t="s">
        <v>97</v>
      </c>
      <c r="D728" t="s">
        <v>194</v>
      </c>
      <c r="E728" t="s">
        <v>37</v>
      </c>
      <c r="F728" t="s">
        <v>37</v>
      </c>
      <c r="G728" t="str">
        <f>IF(ISERROR(MATCH(A728,LUs!A:A,0)),"n","y")</f>
        <v>n</v>
      </c>
    </row>
    <row r="729" spans="1:7">
      <c r="A729" t="s">
        <v>132</v>
      </c>
      <c r="B729" t="s">
        <v>19</v>
      </c>
      <c r="C729" t="s">
        <v>98</v>
      </c>
      <c r="D729" t="s">
        <v>194</v>
      </c>
      <c r="E729" t="s">
        <v>86</v>
      </c>
      <c r="F729" t="s">
        <v>36</v>
      </c>
      <c r="G729" t="str">
        <f>IF(ISERROR(MATCH(A729,LUs!A:A,0)),"n","y")</f>
        <v>n</v>
      </c>
    </row>
    <row r="730" spans="1:7">
      <c r="A730" t="s">
        <v>132</v>
      </c>
      <c r="B730" t="s">
        <v>23</v>
      </c>
      <c r="C730" t="s">
        <v>97</v>
      </c>
      <c r="D730" t="s">
        <v>191</v>
      </c>
      <c r="E730" t="s">
        <v>36</v>
      </c>
      <c r="F730" t="s">
        <v>37</v>
      </c>
      <c r="G730" t="str">
        <f>IF(ISERROR(MATCH(A730,LUs!A:A,0)),"n","y")</f>
        <v>n</v>
      </c>
    </row>
    <row r="731" spans="1:7">
      <c r="A731" t="s">
        <v>132</v>
      </c>
      <c r="B731" t="s">
        <v>23</v>
      </c>
      <c r="C731" t="s">
        <v>97</v>
      </c>
      <c r="D731" t="s">
        <v>191</v>
      </c>
      <c r="E731" t="s">
        <v>37</v>
      </c>
      <c r="F731" t="s">
        <v>36</v>
      </c>
      <c r="G731" t="str">
        <f>IF(ISERROR(MATCH(A731,LUs!A:A,0)),"n","y")</f>
        <v>n</v>
      </c>
    </row>
    <row r="732" spans="1:7">
      <c r="A732" t="s">
        <v>132</v>
      </c>
      <c r="B732" t="s">
        <v>23</v>
      </c>
      <c r="C732" t="s">
        <v>97</v>
      </c>
      <c r="D732" t="s">
        <v>192</v>
      </c>
      <c r="E732" t="s">
        <v>36</v>
      </c>
      <c r="F732" t="s">
        <v>37</v>
      </c>
      <c r="G732" t="str">
        <f>IF(ISERROR(MATCH(A732,LUs!A:A,0)),"n","y")</f>
        <v>n</v>
      </c>
    </row>
    <row r="733" spans="1:7">
      <c r="A733" t="s">
        <v>132</v>
      </c>
      <c r="B733" t="s">
        <v>23</v>
      </c>
      <c r="C733" t="s">
        <v>97</v>
      </c>
      <c r="D733" t="s">
        <v>192</v>
      </c>
      <c r="E733" t="s">
        <v>37</v>
      </c>
      <c r="F733" t="s">
        <v>36</v>
      </c>
      <c r="G733" t="str">
        <f>IF(ISERROR(MATCH(A733,LUs!A:A,0)),"n","y")</f>
        <v>n</v>
      </c>
    </row>
    <row r="734" spans="1:7">
      <c r="A734" t="s">
        <v>132</v>
      </c>
      <c r="B734" t="s">
        <v>23</v>
      </c>
      <c r="C734" t="s">
        <v>97</v>
      </c>
      <c r="D734" t="s">
        <v>193</v>
      </c>
      <c r="E734" t="s">
        <v>36</v>
      </c>
      <c r="F734" t="s">
        <v>37</v>
      </c>
      <c r="G734" t="str">
        <f>IF(ISERROR(MATCH(A734,LUs!A:A,0)),"n","y")</f>
        <v>n</v>
      </c>
    </row>
    <row r="735" spans="1:7">
      <c r="A735" t="s">
        <v>132</v>
      </c>
      <c r="B735" t="s">
        <v>23</v>
      </c>
      <c r="C735" t="s">
        <v>97</v>
      </c>
      <c r="D735" t="s">
        <v>193</v>
      </c>
      <c r="E735" t="s">
        <v>37</v>
      </c>
      <c r="F735" t="s">
        <v>36</v>
      </c>
      <c r="G735" t="str">
        <f>IF(ISERROR(MATCH(A735,LUs!A:A,0)),"n","y")</f>
        <v>n</v>
      </c>
    </row>
    <row r="736" spans="1:7">
      <c r="A736" t="s">
        <v>132</v>
      </c>
      <c r="B736" t="s">
        <v>23</v>
      </c>
      <c r="C736" t="s">
        <v>97</v>
      </c>
      <c r="D736" t="s">
        <v>194</v>
      </c>
      <c r="E736" t="s">
        <v>36</v>
      </c>
      <c r="F736" t="s">
        <v>37</v>
      </c>
      <c r="G736" t="str">
        <f>IF(ISERROR(MATCH(A736,LUs!A:A,0)),"n","y")</f>
        <v>n</v>
      </c>
    </row>
    <row r="737" spans="1:7">
      <c r="A737" t="s">
        <v>132</v>
      </c>
      <c r="B737" t="s">
        <v>23</v>
      </c>
      <c r="C737" t="s">
        <v>97</v>
      </c>
      <c r="D737" t="s">
        <v>194</v>
      </c>
      <c r="E737" t="s">
        <v>37</v>
      </c>
      <c r="F737" t="s">
        <v>36</v>
      </c>
      <c r="G737" t="str">
        <f>IF(ISERROR(MATCH(A737,LUs!A:A,0)),"n","y")</f>
        <v>n</v>
      </c>
    </row>
    <row r="738" spans="1:7">
      <c r="A738" t="s">
        <v>132</v>
      </c>
      <c r="B738" t="s">
        <v>27</v>
      </c>
      <c r="C738" t="s">
        <v>97</v>
      </c>
      <c r="D738" t="s">
        <v>191</v>
      </c>
      <c r="E738" t="s">
        <v>36</v>
      </c>
      <c r="F738" t="s">
        <v>37</v>
      </c>
      <c r="G738" t="str">
        <f>IF(ISERROR(MATCH(A738,LUs!A:A,0)),"n","y")</f>
        <v>n</v>
      </c>
    </row>
    <row r="739" spans="1:7">
      <c r="A739" t="s">
        <v>132</v>
      </c>
      <c r="B739" t="s">
        <v>27</v>
      </c>
      <c r="C739" t="s">
        <v>97</v>
      </c>
      <c r="D739" t="s">
        <v>191</v>
      </c>
      <c r="E739" t="s">
        <v>37</v>
      </c>
      <c r="F739" t="s">
        <v>36</v>
      </c>
      <c r="G739" t="str">
        <f>IF(ISERROR(MATCH(A739,LUs!A:A,0)),"n","y")</f>
        <v>n</v>
      </c>
    </row>
    <row r="740" spans="1:7">
      <c r="A740" t="s">
        <v>132</v>
      </c>
      <c r="B740" t="s">
        <v>27</v>
      </c>
      <c r="C740" t="s">
        <v>97</v>
      </c>
      <c r="D740" t="s">
        <v>192</v>
      </c>
      <c r="E740" t="s">
        <v>36</v>
      </c>
      <c r="F740" t="s">
        <v>37</v>
      </c>
      <c r="G740" t="str">
        <f>IF(ISERROR(MATCH(A740,LUs!A:A,0)),"n","y")</f>
        <v>n</v>
      </c>
    </row>
    <row r="741" spans="1:7">
      <c r="A741" t="s">
        <v>132</v>
      </c>
      <c r="B741" t="s">
        <v>27</v>
      </c>
      <c r="C741" t="s">
        <v>97</v>
      </c>
      <c r="D741" t="s">
        <v>192</v>
      </c>
      <c r="E741" t="s">
        <v>37</v>
      </c>
      <c r="F741" t="s">
        <v>36</v>
      </c>
      <c r="G741" t="str">
        <f>IF(ISERROR(MATCH(A741,LUs!A:A,0)),"n","y")</f>
        <v>n</v>
      </c>
    </row>
    <row r="742" spans="1:7">
      <c r="A742" t="s">
        <v>132</v>
      </c>
      <c r="B742" t="s">
        <v>27</v>
      </c>
      <c r="C742" t="s">
        <v>97</v>
      </c>
      <c r="D742" t="s">
        <v>193</v>
      </c>
      <c r="E742" t="s">
        <v>36</v>
      </c>
      <c r="F742" t="s">
        <v>37</v>
      </c>
      <c r="G742" t="str">
        <f>IF(ISERROR(MATCH(A742,LUs!A:A,0)),"n","y")</f>
        <v>n</v>
      </c>
    </row>
    <row r="743" spans="1:7">
      <c r="A743" t="s">
        <v>132</v>
      </c>
      <c r="B743" t="s">
        <v>27</v>
      </c>
      <c r="C743" t="s">
        <v>97</v>
      </c>
      <c r="D743" t="s">
        <v>193</v>
      </c>
      <c r="E743" t="s">
        <v>37</v>
      </c>
      <c r="F743" t="s">
        <v>36</v>
      </c>
      <c r="G743" t="str">
        <f>IF(ISERROR(MATCH(A743,LUs!A:A,0)),"n","y")</f>
        <v>n</v>
      </c>
    </row>
    <row r="744" spans="1:7">
      <c r="A744" t="s">
        <v>132</v>
      </c>
      <c r="B744" t="s">
        <v>27</v>
      </c>
      <c r="C744" t="s">
        <v>97</v>
      </c>
      <c r="D744" t="s">
        <v>194</v>
      </c>
      <c r="E744" t="s">
        <v>36</v>
      </c>
      <c r="F744" t="s">
        <v>37</v>
      </c>
      <c r="G744" t="str">
        <f>IF(ISERROR(MATCH(A744,LUs!A:A,0)),"n","y")</f>
        <v>n</v>
      </c>
    </row>
    <row r="745" spans="1:7">
      <c r="A745" t="s">
        <v>132</v>
      </c>
      <c r="B745" t="s">
        <v>27</v>
      </c>
      <c r="C745" t="s">
        <v>97</v>
      </c>
      <c r="D745" t="s">
        <v>194</v>
      </c>
      <c r="E745" t="s">
        <v>37</v>
      </c>
      <c r="F745" t="s">
        <v>36</v>
      </c>
      <c r="G745" t="str">
        <f>IF(ISERROR(MATCH(A745,LUs!A:A,0)),"n","y")</f>
        <v>n</v>
      </c>
    </row>
    <row r="746" spans="1:7">
      <c r="A746" t="s">
        <v>132</v>
      </c>
      <c r="B746" t="s">
        <v>90</v>
      </c>
      <c r="C746" t="s">
        <v>97</v>
      </c>
      <c r="D746" t="s">
        <v>191</v>
      </c>
      <c r="E746" t="s">
        <v>396</v>
      </c>
      <c r="F746" t="s">
        <v>37</v>
      </c>
      <c r="G746" t="str">
        <f>IF(ISERROR(MATCH(A746,LUs!A:A,0)),"n","y")</f>
        <v>n</v>
      </c>
    </row>
    <row r="747" spans="1:7">
      <c r="A747" t="s">
        <v>132</v>
      </c>
      <c r="B747" t="s">
        <v>90</v>
      </c>
      <c r="C747" t="s">
        <v>97</v>
      </c>
      <c r="D747" t="s">
        <v>192</v>
      </c>
      <c r="E747" t="s">
        <v>396</v>
      </c>
      <c r="F747" t="s">
        <v>36</v>
      </c>
      <c r="G747" t="str">
        <f>IF(ISERROR(MATCH(A747,LUs!A:A,0)),"n","y")</f>
        <v>n</v>
      </c>
    </row>
    <row r="748" spans="1:7">
      <c r="A748" t="s">
        <v>132</v>
      </c>
      <c r="B748" t="s">
        <v>90</v>
      </c>
      <c r="C748" t="s">
        <v>97</v>
      </c>
      <c r="D748" t="s">
        <v>193</v>
      </c>
      <c r="E748" t="s">
        <v>396</v>
      </c>
      <c r="F748" t="s">
        <v>37</v>
      </c>
      <c r="G748" t="str">
        <f>IF(ISERROR(MATCH(A748,LUs!A:A,0)),"n","y")</f>
        <v>n</v>
      </c>
    </row>
    <row r="749" spans="1:7">
      <c r="A749" t="s">
        <v>132</v>
      </c>
      <c r="B749" t="s">
        <v>90</v>
      </c>
      <c r="C749" t="s">
        <v>97</v>
      </c>
      <c r="D749" t="s">
        <v>194</v>
      </c>
      <c r="E749" t="s">
        <v>396</v>
      </c>
      <c r="F749" t="s">
        <v>36</v>
      </c>
      <c r="G749" t="str">
        <f>IF(ISERROR(MATCH(A749,LUs!A:A,0)),"n","y")</f>
        <v>n</v>
      </c>
    </row>
    <row r="750" spans="1:7">
      <c r="A750" t="s">
        <v>133</v>
      </c>
      <c r="B750" t="s">
        <v>12</v>
      </c>
      <c r="C750" t="s">
        <v>97</v>
      </c>
      <c r="D750" t="s">
        <v>192</v>
      </c>
      <c r="E750" t="s">
        <v>36</v>
      </c>
      <c r="F750" t="s">
        <v>37</v>
      </c>
      <c r="G750" t="str">
        <f>IF(ISERROR(MATCH(A750,LUs!A:A,0)),"n","y")</f>
        <v>n</v>
      </c>
    </row>
    <row r="751" spans="1:7">
      <c r="A751" t="s">
        <v>133</v>
      </c>
      <c r="B751" t="s">
        <v>12</v>
      </c>
      <c r="C751" t="s">
        <v>97</v>
      </c>
      <c r="D751" t="s">
        <v>192</v>
      </c>
      <c r="E751" t="s">
        <v>37</v>
      </c>
      <c r="F751" t="s">
        <v>36</v>
      </c>
      <c r="G751" t="str">
        <f>IF(ISERROR(MATCH(A751,LUs!A:A,0)),"n","y")</f>
        <v>n</v>
      </c>
    </row>
    <row r="752" spans="1:7">
      <c r="A752" t="s">
        <v>133</v>
      </c>
      <c r="B752" t="s">
        <v>12</v>
      </c>
      <c r="C752" t="s">
        <v>97</v>
      </c>
      <c r="D752" t="s">
        <v>193</v>
      </c>
      <c r="E752" t="s">
        <v>36</v>
      </c>
      <c r="F752" t="s">
        <v>37</v>
      </c>
      <c r="G752" t="str">
        <f>IF(ISERROR(MATCH(A752,LUs!A:A,0)),"n","y")</f>
        <v>n</v>
      </c>
    </row>
    <row r="753" spans="1:7">
      <c r="A753" t="s">
        <v>133</v>
      </c>
      <c r="B753" t="s">
        <v>12</v>
      </c>
      <c r="C753" t="s">
        <v>97</v>
      </c>
      <c r="D753" t="s">
        <v>193</v>
      </c>
      <c r="E753" t="s">
        <v>37</v>
      </c>
      <c r="F753" t="s">
        <v>36</v>
      </c>
      <c r="G753" t="str">
        <f>IF(ISERROR(MATCH(A753,LUs!A:A,0)),"n","y")</f>
        <v>n</v>
      </c>
    </row>
    <row r="754" spans="1:7">
      <c r="A754" t="s">
        <v>133</v>
      </c>
      <c r="B754" t="s">
        <v>21</v>
      </c>
      <c r="C754" t="s">
        <v>97</v>
      </c>
      <c r="D754" t="s">
        <v>192</v>
      </c>
      <c r="E754" t="s">
        <v>36</v>
      </c>
      <c r="F754" t="s">
        <v>37</v>
      </c>
      <c r="G754" t="str">
        <f>IF(ISERROR(MATCH(A754,LUs!A:A,0)),"n","y")</f>
        <v>n</v>
      </c>
    </row>
    <row r="755" spans="1:7">
      <c r="A755" t="s">
        <v>133</v>
      </c>
      <c r="B755" t="s">
        <v>21</v>
      </c>
      <c r="C755" t="s">
        <v>97</v>
      </c>
      <c r="D755" t="s">
        <v>192</v>
      </c>
      <c r="E755" t="s">
        <v>37</v>
      </c>
      <c r="F755" t="s">
        <v>36</v>
      </c>
      <c r="G755" t="str">
        <f>IF(ISERROR(MATCH(A755,LUs!A:A,0)),"n","y")</f>
        <v>n</v>
      </c>
    </row>
    <row r="756" spans="1:7">
      <c r="A756" t="s">
        <v>133</v>
      </c>
      <c r="B756" t="s">
        <v>21</v>
      </c>
      <c r="C756" t="s">
        <v>97</v>
      </c>
      <c r="D756" t="s">
        <v>193</v>
      </c>
      <c r="E756" t="s">
        <v>36</v>
      </c>
      <c r="F756" t="s">
        <v>37</v>
      </c>
      <c r="G756" t="str">
        <f>IF(ISERROR(MATCH(A756,LUs!A:A,0)),"n","y")</f>
        <v>n</v>
      </c>
    </row>
    <row r="757" spans="1:7">
      <c r="A757" t="s">
        <v>133</v>
      </c>
      <c r="B757" t="s">
        <v>21</v>
      </c>
      <c r="C757" t="s">
        <v>97</v>
      </c>
      <c r="D757" t="s">
        <v>193</v>
      </c>
      <c r="E757" t="s">
        <v>37</v>
      </c>
      <c r="F757" t="s">
        <v>86</v>
      </c>
      <c r="G757" t="str">
        <f>IF(ISERROR(MATCH(A757,LUs!A:A,0)),"n","y")</f>
        <v>n</v>
      </c>
    </row>
    <row r="758" spans="1:7">
      <c r="A758" t="s">
        <v>133</v>
      </c>
      <c r="B758" t="s">
        <v>27</v>
      </c>
      <c r="C758" t="s">
        <v>97</v>
      </c>
      <c r="D758" t="s">
        <v>192</v>
      </c>
      <c r="E758" t="s">
        <v>36</v>
      </c>
      <c r="F758" t="s">
        <v>86</v>
      </c>
      <c r="G758" t="str">
        <f>IF(ISERROR(MATCH(A758,LUs!A:A,0)),"n","y")</f>
        <v>n</v>
      </c>
    </row>
    <row r="759" spans="1:7">
      <c r="A759" t="s">
        <v>133</v>
      </c>
      <c r="B759" t="s">
        <v>27</v>
      </c>
      <c r="C759" t="s">
        <v>97</v>
      </c>
      <c r="D759" t="s">
        <v>192</v>
      </c>
      <c r="E759" t="s">
        <v>37</v>
      </c>
      <c r="F759" t="s">
        <v>36</v>
      </c>
      <c r="G759" t="str">
        <f>IF(ISERROR(MATCH(A759,LUs!A:A,0)),"n","y")</f>
        <v>n</v>
      </c>
    </row>
    <row r="760" spans="1:7">
      <c r="A760" t="s">
        <v>133</v>
      </c>
      <c r="B760" t="s">
        <v>27</v>
      </c>
      <c r="C760" t="s">
        <v>97</v>
      </c>
      <c r="D760" t="s">
        <v>193</v>
      </c>
      <c r="E760" t="s">
        <v>36</v>
      </c>
      <c r="F760" t="s">
        <v>37</v>
      </c>
      <c r="G760" t="str">
        <f>IF(ISERROR(MATCH(A760,LUs!A:A,0)),"n","y")</f>
        <v>n</v>
      </c>
    </row>
    <row r="761" spans="1:7">
      <c r="A761" t="s">
        <v>133</v>
      </c>
      <c r="B761" t="s">
        <v>27</v>
      </c>
      <c r="C761" t="s">
        <v>97</v>
      </c>
      <c r="D761" t="s">
        <v>193</v>
      </c>
      <c r="E761" t="s">
        <v>37</v>
      </c>
      <c r="F761" t="s">
        <v>36</v>
      </c>
      <c r="G761" t="str">
        <f>IF(ISERROR(MATCH(A761,LUs!A:A,0)),"n","y")</f>
        <v>n</v>
      </c>
    </row>
    <row r="762" spans="1:7">
      <c r="A762" t="s">
        <v>133</v>
      </c>
      <c r="B762" t="s">
        <v>90</v>
      </c>
      <c r="C762" t="s">
        <v>97</v>
      </c>
      <c r="D762" t="s">
        <v>192</v>
      </c>
      <c r="E762" t="s">
        <v>396</v>
      </c>
      <c r="F762" t="s">
        <v>37</v>
      </c>
      <c r="G762" t="str">
        <f>IF(ISERROR(MATCH(A762,LUs!A:A,0)),"n","y")</f>
        <v>n</v>
      </c>
    </row>
    <row r="763" spans="1:7">
      <c r="A763" t="s">
        <v>133</v>
      </c>
      <c r="B763" t="s">
        <v>90</v>
      </c>
      <c r="C763" t="s">
        <v>97</v>
      </c>
      <c r="D763" t="s">
        <v>193</v>
      </c>
      <c r="E763" t="s">
        <v>396</v>
      </c>
      <c r="F763" t="s">
        <v>86</v>
      </c>
      <c r="G763" t="str">
        <f>IF(ISERROR(MATCH(A763,LUs!A:A,0)),"n","y")</f>
        <v>n</v>
      </c>
    </row>
    <row r="764" spans="1:7">
      <c r="A764" t="s">
        <v>134</v>
      </c>
      <c r="B764" t="s">
        <v>91</v>
      </c>
      <c r="C764" t="s">
        <v>97</v>
      </c>
      <c r="D764" t="s">
        <v>191</v>
      </c>
      <c r="E764" t="s">
        <v>36</v>
      </c>
      <c r="F764" t="s">
        <v>36</v>
      </c>
      <c r="G764" t="str">
        <f>IF(ISERROR(MATCH(A764,LUs!A:A,0)),"n","y")</f>
        <v>n</v>
      </c>
    </row>
    <row r="765" spans="1:7">
      <c r="A765" t="s">
        <v>134</v>
      </c>
      <c r="B765" t="s">
        <v>91</v>
      </c>
      <c r="C765" t="s">
        <v>97</v>
      </c>
      <c r="D765" t="s">
        <v>191</v>
      </c>
      <c r="E765" t="s">
        <v>37</v>
      </c>
      <c r="F765" t="s">
        <v>36</v>
      </c>
      <c r="G765" t="str">
        <f>IF(ISERROR(MATCH(A765,LUs!A:A,0)),"n","y")</f>
        <v>n</v>
      </c>
    </row>
    <row r="766" spans="1:7">
      <c r="A766" t="s">
        <v>134</v>
      </c>
      <c r="B766" t="s">
        <v>17</v>
      </c>
      <c r="C766" t="s">
        <v>97</v>
      </c>
      <c r="D766" t="s">
        <v>194</v>
      </c>
      <c r="E766" t="s">
        <v>36</v>
      </c>
      <c r="F766" t="s">
        <v>37</v>
      </c>
      <c r="G766" t="str">
        <f>IF(ISERROR(MATCH(A766,LUs!A:A,0)),"n","y")</f>
        <v>n</v>
      </c>
    </row>
    <row r="767" spans="1:7">
      <c r="A767" t="s">
        <v>134</v>
      </c>
      <c r="B767" t="s">
        <v>17</v>
      </c>
      <c r="C767" t="s">
        <v>97</v>
      </c>
      <c r="D767" t="s">
        <v>194</v>
      </c>
      <c r="E767" t="s">
        <v>37</v>
      </c>
      <c r="F767" t="s">
        <v>36</v>
      </c>
      <c r="G767" t="str">
        <f>IF(ISERROR(MATCH(A767,LUs!A:A,0)),"n","y")</f>
        <v>n</v>
      </c>
    </row>
    <row r="768" spans="1:7">
      <c r="A768" t="s">
        <v>134</v>
      </c>
      <c r="B768" t="s">
        <v>17</v>
      </c>
      <c r="C768" t="s">
        <v>97</v>
      </c>
      <c r="D768" t="s">
        <v>195</v>
      </c>
      <c r="E768" t="s">
        <v>36</v>
      </c>
      <c r="F768" t="s">
        <v>37</v>
      </c>
      <c r="G768" t="str">
        <f>IF(ISERROR(MATCH(A768,LUs!A:A,0)),"n","y")</f>
        <v>n</v>
      </c>
    </row>
    <row r="769" spans="1:7">
      <c r="A769" t="s">
        <v>134</v>
      </c>
      <c r="B769" t="s">
        <v>17</v>
      </c>
      <c r="C769" t="s">
        <v>97</v>
      </c>
      <c r="D769" t="s">
        <v>195</v>
      </c>
      <c r="E769" t="s">
        <v>37</v>
      </c>
      <c r="F769" t="s">
        <v>86</v>
      </c>
      <c r="G769" t="str">
        <f>IF(ISERROR(MATCH(A769,LUs!A:A,0)),"n","y")</f>
        <v>n</v>
      </c>
    </row>
    <row r="770" spans="1:7">
      <c r="A770" t="s">
        <v>134</v>
      </c>
      <c r="B770" t="s">
        <v>17</v>
      </c>
      <c r="C770" t="s">
        <v>98</v>
      </c>
      <c r="D770" t="s">
        <v>195</v>
      </c>
      <c r="E770" t="s">
        <v>86</v>
      </c>
      <c r="F770" t="s">
        <v>36</v>
      </c>
      <c r="G770" t="str">
        <f>IF(ISERROR(MATCH(A770,LUs!A:A,0)),"n","y")</f>
        <v>n</v>
      </c>
    </row>
    <row r="771" spans="1:7">
      <c r="A771" t="s">
        <v>134</v>
      </c>
      <c r="B771" t="s">
        <v>19</v>
      </c>
      <c r="C771" t="s">
        <v>98</v>
      </c>
      <c r="D771" t="s">
        <v>195</v>
      </c>
      <c r="E771" t="s">
        <v>86</v>
      </c>
      <c r="F771" t="s">
        <v>37</v>
      </c>
      <c r="G771" t="str">
        <f>IF(ISERROR(MATCH(A771,LUs!A:A,0)),"n","y")</f>
        <v>n</v>
      </c>
    </row>
    <row r="772" spans="1:7">
      <c r="A772" t="s">
        <v>134</v>
      </c>
      <c r="B772" t="s">
        <v>23</v>
      </c>
      <c r="C772" t="s">
        <v>97</v>
      </c>
      <c r="D772" t="s">
        <v>191</v>
      </c>
      <c r="E772" t="s">
        <v>36</v>
      </c>
      <c r="F772" t="s">
        <v>36</v>
      </c>
      <c r="G772" t="str">
        <f>IF(ISERROR(MATCH(A772,LUs!A:A,0)),"n","y")</f>
        <v>n</v>
      </c>
    </row>
    <row r="773" spans="1:7">
      <c r="A773" t="s">
        <v>134</v>
      </c>
      <c r="B773" t="s">
        <v>23</v>
      </c>
      <c r="C773" t="s">
        <v>97</v>
      </c>
      <c r="D773" t="s">
        <v>191</v>
      </c>
      <c r="E773" t="s">
        <v>37</v>
      </c>
      <c r="F773" t="s">
        <v>37</v>
      </c>
      <c r="G773" t="str">
        <f>IF(ISERROR(MATCH(A773,LUs!A:A,0)),"n","y")</f>
        <v>n</v>
      </c>
    </row>
    <row r="774" spans="1:7">
      <c r="A774" t="s">
        <v>134</v>
      </c>
      <c r="B774" t="s">
        <v>23</v>
      </c>
      <c r="C774" t="s">
        <v>97</v>
      </c>
      <c r="D774" t="s">
        <v>192</v>
      </c>
      <c r="E774" t="s">
        <v>36</v>
      </c>
      <c r="F774" t="s">
        <v>36</v>
      </c>
      <c r="G774" t="str">
        <f>IF(ISERROR(MATCH(A774,LUs!A:A,0)),"n","y")</f>
        <v>n</v>
      </c>
    </row>
    <row r="775" spans="1:7">
      <c r="A775" t="s">
        <v>134</v>
      </c>
      <c r="B775" t="s">
        <v>23</v>
      </c>
      <c r="C775" t="s">
        <v>97</v>
      </c>
      <c r="D775" t="s">
        <v>192</v>
      </c>
      <c r="E775" t="s">
        <v>37</v>
      </c>
      <c r="F775" t="s">
        <v>37</v>
      </c>
      <c r="G775" t="str">
        <f>IF(ISERROR(MATCH(A775,LUs!A:A,0)),"n","y")</f>
        <v>n</v>
      </c>
    </row>
    <row r="776" spans="1:7">
      <c r="A776" t="s">
        <v>134</v>
      </c>
      <c r="B776" t="s">
        <v>27</v>
      </c>
      <c r="C776" t="s">
        <v>97</v>
      </c>
      <c r="D776" t="s">
        <v>191</v>
      </c>
      <c r="E776" t="s">
        <v>36</v>
      </c>
      <c r="F776" t="s">
        <v>36</v>
      </c>
      <c r="G776" t="str">
        <f>IF(ISERROR(MATCH(A776,LUs!A:A,0)),"n","y")</f>
        <v>n</v>
      </c>
    </row>
    <row r="777" spans="1:7">
      <c r="A777" t="s">
        <v>134</v>
      </c>
      <c r="B777" t="s">
        <v>27</v>
      </c>
      <c r="C777" t="s">
        <v>97</v>
      </c>
      <c r="D777" t="s">
        <v>191</v>
      </c>
      <c r="E777" t="s">
        <v>37</v>
      </c>
      <c r="F777" t="s">
        <v>37</v>
      </c>
      <c r="G777" t="str">
        <f>IF(ISERROR(MATCH(A777,LUs!A:A,0)),"n","y")</f>
        <v>n</v>
      </c>
    </row>
    <row r="778" spans="1:7">
      <c r="A778" t="s">
        <v>134</v>
      </c>
      <c r="B778" t="s">
        <v>27</v>
      </c>
      <c r="C778" t="s">
        <v>97</v>
      </c>
      <c r="D778" t="s">
        <v>192</v>
      </c>
      <c r="E778" t="s">
        <v>36</v>
      </c>
      <c r="F778" t="s">
        <v>36</v>
      </c>
      <c r="G778" t="str">
        <f>IF(ISERROR(MATCH(A778,LUs!A:A,0)),"n","y")</f>
        <v>n</v>
      </c>
    </row>
    <row r="779" spans="1:7">
      <c r="A779" t="s">
        <v>134</v>
      </c>
      <c r="B779" t="s">
        <v>27</v>
      </c>
      <c r="C779" t="s">
        <v>97</v>
      </c>
      <c r="D779" t="s">
        <v>192</v>
      </c>
      <c r="E779" t="s">
        <v>37</v>
      </c>
      <c r="F779" t="s">
        <v>37</v>
      </c>
      <c r="G779" t="str">
        <f>IF(ISERROR(MATCH(A779,LUs!A:A,0)),"n","y")</f>
        <v>n</v>
      </c>
    </row>
    <row r="780" spans="1:7">
      <c r="A780" t="s">
        <v>134</v>
      </c>
      <c r="B780" t="s">
        <v>27</v>
      </c>
      <c r="C780" t="s">
        <v>97</v>
      </c>
      <c r="D780" t="s">
        <v>193</v>
      </c>
      <c r="E780" t="s">
        <v>36</v>
      </c>
      <c r="F780" t="s">
        <v>36</v>
      </c>
      <c r="G780" t="str">
        <f>IF(ISERROR(MATCH(A780,LUs!A:A,0)),"n","y")</f>
        <v>n</v>
      </c>
    </row>
    <row r="781" spans="1:7">
      <c r="A781" t="s">
        <v>134</v>
      </c>
      <c r="B781" t="s">
        <v>27</v>
      </c>
      <c r="C781" t="s">
        <v>97</v>
      </c>
      <c r="D781" t="s">
        <v>193</v>
      </c>
      <c r="E781" t="s">
        <v>37</v>
      </c>
      <c r="F781" t="s">
        <v>37</v>
      </c>
      <c r="G781" t="str">
        <f>IF(ISERROR(MATCH(A781,LUs!A:A,0)),"n","y")</f>
        <v>n</v>
      </c>
    </row>
    <row r="782" spans="1:7">
      <c r="A782" t="s">
        <v>134</v>
      </c>
      <c r="B782" t="s">
        <v>27</v>
      </c>
      <c r="C782" t="s">
        <v>97</v>
      </c>
      <c r="D782" t="s">
        <v>194</v>
      </c>
      <c r="E782" t="s">
        <v>36</v>
      </c>
      <c r="F782" t="s">
        <v>36</v>
      </c>
      <c r="G782" t="str">
        <f>IF(ISERROR(MATCH(A782,LUs!A:A,0)),"n","y")</f>
        <v>n</v>
      </c>
    </row>
    <row r="783" spans="1:7">
      <c r="A783" t="s">
        <v>134</v>
      </c>
      <c r="B783" t="s">
        <v>27</v>
      </c>
      <c r="C783" t="s">
        <v>97</v>
      </c>
      <c r="D783" t="s">
        <v>194</v>
      </c>
      <c r="E783" t="s">
        <v>37</v>
      </c>
      <c r="F783" t="s">
        <v>36</v>
      </c>
      <c r="G783" t="str">
        <f>IF(ISERROR(MATCH(A783,LUs!A:A,0)),"n","y")</f>
        <v>n</v>
      </c>
    </row>
    <row r="784" spans="1:7">
      <c r="A784" t="s">
        <v>134</v>
      </c>
      <c r="B784" t="s">
        <v>27</v>
      </c>
      <c r="C784" t="s">
        <v>97</v>
      </c>
      <c r="D784" t="s">
        <v>195</v>
      </c>
      <c r="E784" t="s">
        <v>36</v>
      </c>
      <c r="F784" t="s">
        <v>36</v>
      </c>
      <c r="G784" t="str">
        <f>IF(ISERROR(MATCH(A784,LUs!A:A,0)),"n","y")</f>
        <v>n</v>
      </c>
    </row>
    <row r="785" spans="1:7">
      <c r="A785" t="s">
        <v>134</v>
      </c>
      <c r="B785" t="s">
        <v>27</v>
      </c>
      <c r="C785" t="s">
        <v>97</v>
      </c>
      <c r="D785" t="s">
        <v>195</v>
      </c>
      <c r="E785" t="s">
        <v>37</v>
      </c>
      <c r="F785" t="s">
        <v>36</v>
      </c>
      <c r="G785" t="str">
        <f>IF(ISERROR(MATCH(A785,LUs!A:A,0)),"n","y")</f>
        <v>n</v>
      </c>
    </row>
    <row r="786" spans="1:7">
      <c r="A786" t="s">
        <v>134</v>
      </c>
      <c r="B786" t="s">
        <v>90</v>
      </c>
      <c r="C786" t="s">
        <v>97</v>
      </c>
      <c r="D786" t="s">
        <v>191</v>
      </c>
      <c r="E786" t="s">
        <v>396</v>
      </c>
      <c r="F786" t="s">
        <v>36</v>
      </c>
      <c r="G786" t="str">
        <f>IF(ISERROR(MATCH(A786,LUs!A:A,0)),"n","y")</f>
        <v>n</v>
      </c>
    </row>
    <row r="787" spans="1:7">
      <c r="A787" t="s">
        <v>135</v>
      </c>
      <c r="B787" t="s">
        <v>16</v>
      </c>
      <c r="C787" t="s">
        <v>97</v>
      </c>
      <c r="D787" t="s">
        <v>192</v>
      </c>
      <c r="E787" t="s">
        <v>36</v>
      </c>
      <c r="F787" t="s">
        <v>36</v>
      </c>
      <c r="G787" t="str">
        <f>IF(ISERROR(MATCH(A787,LUs!A:A,0)),"n","y")</f>
        <v>n</v>
      </c>
    </row>
    <row r="788" spans="1:7">
      <c r="A788" t="s">
        <v>135</v>
      </c>
      <c r="B788" t="s">
        <v>16</v>
      </c>
      <c r="C788" t="s">
        <v>97</v>
      </c>
      <c r="D788" t="s">
        <v>192</v>
      </c>
      <c r="E788" t="s">
        <v>37</v>
      </c>
      <c r="F788" t="s">
        <v>37</v>
      </c>
      <c r="G788" t="str">
        <f>IF(ISERROR(MATCH(A788,LUs!A:A,0)),"n","y")</f>
        <v>n</v>
      </c>
    </row>
    <row r="789" spans="1:7">
      <c r="A789" t="s">
        <v>135</v>
      </c>
      <c r="B789" t="s">
        <v>16</v>
      </c>
      <c r="C789" t="s">
        <v>98</v>
      </c>
      <c r="D789" t="s">
        <v>192</v>
      </c>
      <c r="E789" t="s">
        <v>86</v>
      </c>
      <c r="F789" t="s">
        <v>36</v>
      </c>
      <c r="G789" t="str">
        <f>IF(ISERROR(MATCH(A789,LUs!A:A,0)),"n","y")</f>
        <v>n</v>
      </c>
    </row>
    <row r="790" spans="1:7">
      <c r="A790" t="s">
        <v>135</v>
      </c>
      <c r="B790" t="s">
        <v>16</v>
      </c>
      <c r="C790" t="s">
        <v>97</v>
      </c>
      <c r="D790" t="s">
        <v>193</v>
      </c>
      <c r="E790" t="s">
        <v>36</v>
      </c>
      <c r="F790" t="s">
        <v>36</v>
      </c>
      <c r="G790" t="str">
        <f>IF(ISERROR(MATCH(A790,LUs!A:A,0)),"n","y")</f>
        <v>n</v>
      </c>
    </row>
    <row r="791" spans="1:7">
      <c r="A791" t="s">
        <v>135</v>
      </c>
      <c r="B791" t="s">
        <v>16</v>
      </c>
      <c r="C791" t="s">
        <v>97</v>
      </c>
      <c r="D791" t="s">
        <v>193</v>
      </c>
      <c r="E791" t="s">
        <v>37</v>
      </c>
      <c r="F791" t="s">
        <v>37</v>
      </c>
      <c r="G791" t="str">
        <f>IF(ISERROR(MATCH(A791,LUs!A:A,0)),"n","y")</f>
        <v>n</v>
      </c>
    </row>
    <row r="792" spans="1:7">
      <c r="A792" t="s">
        <v>135</v>
      </c>
      <c r="B792" t="s">
        <v>16</v>
      </c>
      <c r="C792" t="s">
        <v>98</v>
      </c>
      <c r="D792" t="s">
        <v>193</v>
      </c>
      <c r="E792" t="s">
        <v>86</v>
      </c>
      <c r="F792" t="s">
        <v>37</v>
      </c>
      <c r="G792" t="str">
        <f>IF(ISERROR(MATCH(A792,LUs!A:A,0)),"n","y")</f>
        <v>n</v>
      </c>
    </row>
    <row r="793" spans="1:7">
      <c r="A793" t="s">
        <v>135</v>
      </c>
      <c r="B793" t="s">
        <v>16</v>
      </c>
      <c r="C793" t="s">
        <v>97</v>
      </c>
      <c r="D793" t="s">
        <v>194</v>
      </c>
      <c r="E793" t="s">
        <v>36</v>
      </c>
      <c r="F793" t="s">
        <v>36</v>
      </c>
      <c r="G793" t="str">
        <f>IF(ISERROR(MATCH(A793,LUs!A:A,0)),"n","y")</f>
        <v>n</v>
      </c>
    </row>
    <row r="794" spans="1:7">
      <c r="A794" t="s">
        <v>135</v>
      </c>
      <c r="B794" t="s">
        <v>16</v>
      </c>
      <c r="C794" t="s">
        <v>97</v>
      </c>
      <c r="D794" t="s">
        <v>194</v>
      </c>
      <c r="E794" t="s">
        <v>37</v>
      </c>
      <c r="F794" t="s">
        <v>37</v>
      </c>
      <c r="G794" t="str">
        <f>IF(ISERROR(MATCH(A794,LUs!A:A,0)),"n","y")</f>
        <v>n</v>
      </c>
    </row>
    <row r="795" spans="1:7">
      <c r="A795" t="s">
        <v>135</v>
      </c>
      <c r="B795" t="s">
        <v>16</v>
      </c>
      <c r="C795" t="s">
        <v>98</v>
      </c>
      <c r="D795" t="s">
        <v>194</v>
      </c>
      <c r="E795" t="s">
        <v>86</v>
      </c>
      <c r="F795" t="s">
        <v>36</v>
      </c>
      <c r="G795" t="str">
        <f>IF(ISERROR(MATCH(A795,LUs!A:A,0)),"n","y")</f>
        <v>n</v>
      </c>
    </row>
    <row r="796" spans="1:7">
      <c r="A796" t="s">
        <v>135</v>
      </c>
      <c r="B796" t="s">
        <v>16</v>
      </c>
      <c r="C796" t="s">
        <v>97</v>
      </c>
      <c r="D796" t="s">
        <v>195</v>
      </c>
      <c r="E796" t="s">
        <v>36</v>
      </c>
      <c r="F796" t="s">
        <v>36</v>
      </c>
      <c r="G796" t="str">
        <f>IF(ISERROR(MATCH(A796,LUs!A:A,0)),"n","y")</f>
        <v>n</v>
      </c>
    </row>
    <row r="797" spans="1:7">
      <c r="A797" t="s">
        <v>135</v>
      </c>
      <c r="B797" t="s">
        <v>16</v>
      </c>
      <c r="C797" t="s">
        <v>97</v>
      </c>
      <c r="D797" t="s">
        <v>195</v>
      </c>
      <c r="E797" t="s">
        <v>37</v>
      </c>
      <c r="F797" t="s">
        <v>37</v>
      </c>
      <c r="G797" t="str">
        <f>IF(ISERROR(MATCH(A797,LUs!A:A,0)),"n","y")</f>
        <v>n</v>
      </c>
    </row>
    <row r="798" spans="1:7">
      <c r="A798" t="s">
        <v>135</v>
      </c>
      <c r="B798" t="s">
        <v>16</v>
      </c>
      <c r="C798" t="s">
        <v>98</v>
      </c>
      <c r="D798" t="s">
        <v>195</v>
      </c>
      <c r="E798" t="s">
        <v>86</v>
      </c>
      <c r="F798" t="s">
        <v>37</v>
      </c>
      <c r="G798" t="str">
        <f>IF(ISERROR(MATCH(A798,LUs!A:A,0)),"n","y")</f>
        <v>n</v>
      </c>
    </row>
    <row r="799" spans="1:7">
      <c r="A799" t="s">
        <v>135</v>
      </c>
      <c r="B799" t="s">
        <v>19</v>
      </c>
      <c r="C799" t="s">
        <v>98</v>
      </c>
      <c r="D799" t="s">
        <v>191</v>
      </c>
      <c r="E799" t="s">
        <v>86</v>
      </c>
      <c r="F799" t="s">
        <v>36</v>
      </c>
      <c r="G799" t="str">
        <f>IF(ISERROR(MATCH(A799,LUs!A:A,0)),"n","y")</f>
        <v>n</v>
      </c>
    </row>
    <row r="800" spans="1:7">
      <c r="A800" t="s">
        <v>135</v>
      </c>
      <c r="B800" t="s">
        <v>19</v>
      </c>
      <c r="C800" t="s">
        <v>98</v>
      </c>
      <c r="D800" t="s">
        <v>192</v>
      </c>
      <c r="E800" t="s">
        <v>86</v>
      </c>
      <c r="F800" t="s">
        <v>37</v>
      </c>
      <c r="G800" t="str">
        <f>IF(ISERROR(MATCH(A800,LUs!A:A,0)),"n","y")</f>
        <v>n</v>
      </c>
    </row>
    <row r="801" spans="1:7">
      <c r="A801" t="s">
        <v>135</v>
      </c>
      <c r="B801" t="s">
        <v>19</v>
      </c>
      <c r="C801" t="s">
        <v>98</v>
      </c>
      <c r="D801" t="s">
        <v>193</v>
      </c>
      <c r="E801" t="s">
        <v>86</v>
      </c>
      <c r="F801" t="s">
        <v>36</v>
      </c>
      <c r="G801" t="str">
        <f>IF(ISERROR(MATCH(A801,LUs!A:A,0)),"n","y")</f>
        <v>n</v>
      </c>
    </row>
    <row r="802" spans="1:7">
      <c r="A802" t="s">
        <v>135</v>
      </c>
      <c r="B802" t="s">
        <v>19</v>
      </c>
      <c r="C802" t="s">
        <v>98</v>
      </c>
      <c r="D802" t="s">
        <v>194</v>
      </c>
      <c r="E802" t="s">
        <v>86</v>
      </c>
      <c r="F802" t="s">
        <v>37</v>
      </c>
      <c r="G802" t="str">
        <f>IF(ISERROR(MATCH(A802,LUs!A:A,0)),"n","y")</f>
        <v>n</v>
      </c>
    </row>
    <row r="803" spans="1:7">
      <c r="A803" t="s">
        <v>135</v>
      </c>
      <c r="B803" t="s">
        <v>26</v>
      </c>
      <c r="C803" t="s">
        <v>97</v>
      </c>
      <c r="D803" t="s">
        <v>197</v>
      </c>
      <c r="E803" t="s">
        <v>36</v>
      </c>
      <c r="F803" t="s">
        <v>36</v>
      </c>
      <c r="G803" t="str">
        <f>IF(ISERROR(MATCH(A803,LUs!A:A,0)),"n","y")</f>
        <v>n</v>
      </c>
    </row>
    <row r="804" spans="1:7">
      <c r="A804" t="s">
        <v>135</v>
      </c>
      <c r="B804" t="s">
        <v>26</v>
      </c>
      <c r="C804" t="s">
        <v>97</v>
      </c>
      <c r="D804" t="s">
        <v>197</v>
      </c>
      <c r="E804" t="s">
        <v>37</v>
      </c>
      <c r="F804" t="s">
        <v>37</v>
      </c>
      <c r="G804" t="str">
        <f>IF(ISERROR(MATCH(A804,LUs!A:A,0)),"n","y")</f>
        <v>n</v>
      </c>
    </row>
    <row r="805" spans="1:7">
      <c r="A805" t="s">
        <v>135</v>
      </c>
      <c r="B805" t="s">
        <v>28</v>
      </c>
      <c r="C805" t="s">
        <v>97</v>
      </c>
      <c r="D805" t="s">
        <v>196</v>
      </c>
      <c r="E805" t="s">
        <v>36</v>
      </c>
      <c r="F805" t="s">
        <v>36</v>
      </c>
      <c r="G805" t="str">
        <f>IF(ISERROR(MATCH(A805,LUs!A:A,0)),"n","y")</f>
        <v>n</v>
      </c>
    </row>
    <row r="806" spans="1:7">
      <c r="A806" t="s">
        <v>135</v>
      </c>
      <c r="B806" t="s">
        <v>28</v>
      </c>
      <c r="C806" t="s">
        <v>97</v>
      </c>
      <c r="D806" t="s">
        <v>196</v>
      </c>
      <c r="E806" t="s">
        <v>37</v>
      </c>
      <c r="F806" t="s">
        <v>37</v>
      </c>
      <c r="G806" t="str">
        <f>IF(ISERROR(MATCH(A806,LUs!A:A,0)),"n","y")</f>
        <v>n</v>
      </c>
    </row>
    <row r="807" spans="1:7">
      <c r="A807" t="s">
        <v>135</v>
      </c>
      <c r="B807" t="s">
        <v>28</v>
      </c>
      <c r="C807" t="s">
        <v>98</v>
      </c>
      <c r="D807" t="s">
        <v>196</v>
      </c>
      <c r="E807" t="s">
        <v>86</v>
      </c>
      <c r="F807" t="s">
        <v>36</v>
      </c>
      <c r="G807" t="str">
        <f>IF(ISERROR(MATCH(A807,LUs!A:A,0)),"n","y")</f>
        <v>n</v>
      </c>
    </row>
    <row r="808" spans="1:7">
      <c r="A808" t="s">
        <v>135</v>
      </c>
      <c r="B808" t="s">
        <v>29</v>
      </c>
      <c r="C808" t="s">
        <v>97</v>
      </c>
      <c r="D808" t="s">
        <v>192</v>
      </c>
      <c r="E808" t="s">
        <v>36</v>
      </c>
      <c r="F808" t="s">
        <v>37</v>
      </c>
      <c r="G808" t="str">
        <f>IF(ISERROR(MATCH(A808,LUs!A:A,0)),"n","y")</f>
        <v>n</v>
      </c>
    </row>
    <row r="809" spans="1:7">
      <c r="A809" t="s">
        <v>135</v>
      </c>
      <c r="B809" t="s">
        <v>29</v>
      </c>
      <c r="C809" t="s">
        <v>97</v>
      </c>
      <c r="D809" t="s">
        <v>192</v>
      </c>
      <c r="E809" t="s">
        <v>37</v>
      </c>
      <c r="F809" t="s">
        <v>36</v>
      </c>
      <c r="G809" t="str">
        <f>IF(ISERROR(MATCH(A809,LUs!A:A,0)),"n","y")</f>
        <v>n</v>
      </c>
    </row>
    <row r="810" spans="1:7">
      <c r="A810" t="s">
        <v>135</v>
      </c>
      <c r="B810" t="s">
        <v>29</v>
      </c>
      <c r="C810" t="s">
        <v>98</v>
      </c>
      <c r="D810" t="s">
        <v>192</v>
      </c>
      <c r="E810" t="s">
        <v>86</v>
      </c>
      <c r="F810" t="s">
        <v>86</v>
      </c>
      <c r="G810" t="str">
        <f>IF(ISERROR(MATCH(A810,LUs!A:A,0)),"n","y")</f>
        <v>n</v>
      </c>
    </row>
    <row r="811" spans="1:7">
      <c r="A811" t="s">
        <v>135</v>
      </c>
      <c r="B811" t="s">
        <v>29</v>
      </c>
      <c r="C811" t="s">
        <v>97</v>
      </c>
      <c r="D811" t="s">
        <v>193</v>
      </c>
      <c r="E811" t="s">
        <v>36</v>
      </c>
      <c r="F811" t="s">
        <v>36</v>
      </c>
      <c r="G811" t="str">
        <f>IF(ISERROR(MATCH(A811,LUs!A:A,0)),"n","y")</f>
        <v>n</v>
      </c>
    </row>
    <row r="812" spans="1:7">
      <c r="A812" t="s">
        <v>135</v>
      </c>
      <c r="B812" t="s">
        <v>29</v>
      </c>
      <c r="C812" t="s">
        <v>97</v>
      </c>
      <c r="D812" t="s">
        <v>193</v>
      </c>
      <c r="E812" t="s">
        <v>37</v>
      </c>
      <c r="F812" t="s">
        <v>36</v>
      </c>
      <c r="G812" t="str">
        <f>IF(ISERROR(MATCH(A812,LUs!A:A,0)),"n","y")</f>
        <v>n</v>
      </c>
    </row>
    <row r="813" spans="1:7">
      <c r="A813" t="s">
        <v>135</v>
      </c>
      <c r="B813" t="s">
        <v>29</v>
      </c>
      <c r="C813" t="s">
        <v>98</v>
      </c>
      <c r="D813" t="s">
        <v>193</v>
      </c>
      <c r="E813" t="s">
        <v>86</v>
      </c>
      <c r="F813" t="s">
        <v>86</v>
      </c>
      <c r="G813" t="str">
        <f>IF(ISERROR(MATCH(A813,LUs!A:A,0)),"n","y")</f>
        <v>n</v>
      </c>
    </row>
    <row r="814" spans="1:7">
      <c r="A814" t="s">
        <v>135</v>
      </c>
      <c r="B814" t="s">
        <v>29</v>
      </c>
      <c r="C814" t="s">
        <v>97</v>
      </c>
      <c r="D814" t="s">
        <v>195</v>
      </c>
      <c r="E814" t="s">
        <v>36</v>
      </c>
      <c r="F814" t="s">
        <v>36</v>
      </c>
      <c r="G814" t="str">
        <f>IF(ISERROR(MATCH(A814,LUs!A:A,0)),"n","y")</f>
        <v>n</v>
      </c>
    </row>
    <row r="815" spans="1:7">
      <c r="A815" t="s">
        <v>135</v>
      </c>
      <c r="B815" t="s">
        <v>29</v>
      </c>
      <c r="C815" t="s">
        <v>97</v>
      </c>
      <c r="D815" t="s">
        <v>195</v>
      </c>
      <c r="E815" t="s">
        <v>37</v>
      </c>
      <c r="F815" t="s">
        <v>37</v>
      </c>
      <c r="G815" t="str">
        <f>IF(ISERROR(MATCH(A815,LUs!A:A,0)),"n","y")</f>
        <v>n</v>
      </c>
    </row>
    <row r="816" spans="1:7">
      <c r="A816" t="s">
        <v>135</v>
      </c>
      <c r="B816" t="s">
        <v>29</v>
      </c>
      <c r="C816" t="s">
        <v>98</v>
      </c>
      <c r="D816" t="s">
        <v>195</v>
      </c>
      <c r="E816" t="s">
        <v>86</v>
      </c>
      <c r="F816" t="s">
        <v>36</v>
      </c>
      <c r="G816" t="str">
        <f>IF(ISERROR(MATCH(A816,LUs!A:A,0)),"n","y")</f>
        <v>n</v>
      </c>
    </row>
    <row r="817" spans="1:7">
      <c r="A817" t="s">
        <v>135</v>
      </c>
      <c r="B817" t="s">
        <v>29</v>
      </c>
      <c r="C817" t="s">
        <v>97</v>
      </c>
      <c r="D817" t="s">
        <v>196</v>
      </c>
      <c r="E817" t="s">
        <v>36</v>
      </c>
      <c r="F817" t="s">
        <v>36</v>
      </c>
      <c r="G817" t="str">
        <f>IF(ISERROR(MATCH(A817,LUs!A:A,0)),"n","y")</f>
        <v>n</v>
      </c>
    </row>
    <row r="818" spans="1:7">
      <c r="A818" t="s">
        <v>135</v>
      </c>
      <c r="B818" t="s">
        <v>29</v>
      </c>
      <c r="C818" t="s">
        <v>97</v>
      </c>
      <c r="D818" t="s">
        <v>196</v>
      </c>
      <c r="E818" t="s">
        <v>37</v>
      </c>
      <c r="F818" t="s">
        <v>37</v>
      </c>
      <c r="G818" t="str">
        <f>IF(ISERROR(MATCH(A818,LUs!A:A,0)),"n","y")</f>
        <v>n</v>
      </c>
    </row>
    <row r="819" spans="1:7">
      <c r="A819" t="s">
        <v>135</v>
      </c>
      <c r="B819" t="s">
        <v>29</v>
      </c>
      <c r="C819" t="s">
        <v>98</v>
      </c>
      <c r="D819" t="s">
        <v>196</v>
      </c>
      <c r="E819" t="s">
        <v>86</v>
      </c>
      <c r="F819" t="s">
        <v>37</v>
      </c>
      <c r="G819" t="str">
        <f>IF(ISERROR(MATCH(A819,LUs!A:A,0)),"n","y")</f>
        <v>n</v>
      </c>
    </row>
    <row r="820" spans="1:7">
      <c r="A820" t="s">
        <v>135</v>
      </c>
      <c r="B820" t="s">
        <v>29</v>
      </c>
      <c r="C820" t="s">
        <v>97</v>
      </c>
      <c r="D820" t="s">
        <v>197</v>
      </c>
      <c r="E820" t="s">
        <v>36</v>
      </c>
      <c r="F820" t="s">
        <v>36</v>
      </c>
      <c r="G820" t="str">
        <f>IF(ISERROR(MATCH(A820,LUs!A:A,0)),"n","y")</f>
        <v>n</v>
      </c>
    </row>
    <row r="821" spans="1:7">
      <c r="A821" t="s">
        <v>135</v>
      </c>
      <c r="B821" t="s">
        <v>29</v>
      </c>
      <c r="C821" t="s">
        <v>97</v>
      </c>
      <c r="D821" t="s">
        <v>197</v>
      </c>
      <c r="E821" t="s">
        <v>37</v>
      </c>
      <c r="F821" t="s">
        <v>37</v>
      </c>
      <c r="G821" t="str">
        <f>IF(ISERROR(MATCH(A821,LUs!A:A,0)),"n","y")</f>
        <v>n</v>
      </c>
    </row>
    <row r="822" spans="1:7">
      <c r="A822" t="s">
        <v>135</v>
      </c>
      <c r="B822" t="s">
        <v>29</v>
      </c>
      <c r="C822" t="s">
        <v>98</v>
      </c>
      <c r="D822" t="s">
        <v>197</v>
      </c>
      <c r="E822" t="s">
        <v>86</v>
      </c>
      <c r="F822" t="s">
        <v>86</v>
      </c>
      <c r="G822" t="str">
        <f>IF(ISERROR(MATCH(A822,LUs!A:A,0)),"n","y")</f>
        <v>n</v>
      </c>
    </row>
    <row r="823" spans="1:7">
      <c r="A823" t="s">
        <v>135</v>
      </c>
      <c r="B823" t="s">
        <v>30</v>
      </c>
      <c r="C823" t="s">
        <v>97</v>
      </c>
      <c r="D823" t="s">
        <v>192</v>
      </c>
      <c r="E823" t="s">
        <v>36</v>
      </c>
      <c r="F823" t="s">
        <v>86</v>
      </c>
      <c r="G823" t="str">
        <f>IF(ISERROR(MATCH(A823,LUs!A:A,0)),"n","y")</f>
        <v>n</v>
      </c>
    </row>
    <row r="824" spans="1:7">
      <c r="A824" t="s">
        <v>135</v>
      </c>
      <c r="B824" t="s">
        <v>30</v>
      </c>
      <c r="C824" t="s">
        <v>97</v>
      </c>
      <c r="D824" t="s">
        <v>192</v>
      </c>
      <c r="E824" t="s">
        <v>37</v>
      </c>
      <c r="F824" t="s">
        <v>36</v>
      </c>
      <c r="G824" t="str">
        <f>IF(ISERROR(MATCH(A824,LUs!A:A,0)),"n","y")</f>
        <v>n</v>
      </c>
    </row>
    <row r="825" spans="1:7">
      <c r="A825" t="s">
        <v>136</v>
      </c>
      <c r="B825" t="s">
        <v>8</v>
      </c>
      <c r="C825" t="s">
        <v>97</v>
      </c>
      <c r="D825" t="s">
        <v>193</v>
      </c>
      <c r="E825" t="s">
        <v>36</v>
      </c>
      <c r="F825" t="s">
        <v>37</v>
      </c>
      <c r="G825" t="str">
        <f>IF(ISERROR(MATCH(A825,LUs!A:A,0)),"n","y")</f>
        <v>n</v>
      </c>
    </row>
    <row r="826" spans="1:7">
      <c r="A826" t="s">
        <v>136</v>
      </c>
      <c r="B826" t="s">
        <v>8</v>
      </c>
      <c r="C826" t="s">
        <v>97</v>
      </c>
      <c r="D826" t="s">
        <v>193</v>
      </c>
      <c r="E826" t="s">
        <v>37</v>
      </c>
      <c r="F826" t="s">
        <v>36</v>
      </c>
      <c r="G826" t="str">
        <f>IF(ISERROR(MATCH(A826,LUs!A:A,0)),"n","y")</f>
        <v>n</v>
      </c>
    </row>
    <row r="827" spans="1:7">
      <c r="A827" t="s">
        <v>137</v>
      </c>
      <c r="B827" t="s">
        <v>23</v>
      </c>
      <c r="C827" t="s">
        <v>97</v>
      </c>
      <c r="D827" t="s">
        <v>193</v>
      </c>
      <c r="E827" t="s">
        <v>36</v>
      </c>
      <c r="F827" t="s">
        <v>37</v>
      </c>
      <c r="G827" t="str">
        <f>IF(ISERROR(MATCH(A827,LUs!A:A,0)),"n","y")</f>
        <v>n</v>
      </c>
    </row>
    <row r="828" spans="1:7">
      <c r="A828" t="s">
        <v>137</v>
      </c>
      <c r="B828" t="s">
        <v>23</v>
      </c>
      <c r="C828" t="s">
        <v>97</v>
      </c>
      <c r="D828" t="s">
        <v>193</v>
      </c>
      <c r="E828" t="s">
        <v>37</v>
      </c>
      <c r="F828" t="s">
        <v>36</v>
      </c>
      <c r="G828" t="str">
        <f>IF(ISERROR(MATCH(A828,LUs!A:A,0)),"n","y")</f>
        <v>n</v>
      </c>
    </row>
    <row r="829" spans="1:7">
      <c r="A829" t="s">
        <v>137</v>
      </c>
      <c r="B829" t="s">
        <v>23</v>
      </c>
      <c r="C829" t="s">
        <v>97</v>
      </c>
      <c r="D829" t="s">
        <v>194</v>
      </c>
      <c r="E829" t="s">
        <v>36</v>
      </c>
      <c r="F829" t="s">
        <v>37</v>
      </c>
      <c r="G829" t="str">
        <f>IF(ISERROR(MATCH(A829,LUs!A:A,0)),"n","y")</f>
        <v>n</v>
      </c>
    </row>
    <row r="830" spans="1:7">
      <c r="A830" t="s">
        <v>137</v>
      </c>
      <c r="B830" t="s">
        <v>23</v>
      </c>
      <c r="C830" t="s">
        <v>97</v>
      </c>
      <c r="D830" t="s">
        <v>194</v>
      </c>
      <c r="E830" t="s">
        <v>37</v>
      </c>
      <c r="F830" t="s">
        <v>36</v>
      </c>
      <c r="G830" t="str">
        <f>IF(ISERROR(MATCH(A830,LUs!A:A,0)),"n","y")</f>
        <v>n</v>
      </c>
    </row>
    <row r="831" spans="1:7">
      <c r="A831" t="s">
        <v>137</v>
      </c>
      <c r="B831" t="s">
        <v>27</v>
      </c>
      <c r="C831" t="s">
        <v>97</v>
      </c>
      <c r="D831" t="s">
        <v>191</v>
      </c>
      <c r="E831" t="s">
        <v>36</v>
      </c>
      <c r="F831" t="s">
        <v>37</v>
      </c>
      <c r="G831" t="str">
        <f>IF(ISERROR(MATCH(A831,LUs!A:A,0)),"n","y")</f>
        <v>n</v>
      </c>
    </row>
    <row r="832" spans="1:7">
      <c r="A832" t="s">
        <v>137</v>
      </c>
      <c r="B832" t="s">
        <v>27</v>
      </c>
      <c r="C832" t="s">
        <v>97</v>
      </c>
      <c r="D832" t="s">
        <v>191</v>
      </c>
      <c r="E832" t="s">
        <v>37</v>
      </c>
      <c r="F832" t="s">
        <v>86</v>
      </c>
      <c r="G832" t="str">
        <f>IF(ISERROR(MATCH(A832,LUs!A:A,0)),"n","y")</f>
        <v>n</v>
      </c>
    </row>
    <row r="833" spans="1:7">
      <c r="A833" t="s">
        <v>137</v>
      </c>
      <c r="B833" t="s">
        <v>27</v>
      </c>
      <c r="C833" t="s">
        <v>97</v>
      </c>
      <c r="D833" t="s">
        <v>192</v>
      </c>
      <c r="E833" t="s">
        <v>36</v>
      </c>
      <c r="F833" t="s">
        <v>86</v>
      </c>
      <c r="G833" t="str">
        <f>IF(ISERROR(MATCH(A833,LUs!A:A,0)),"n","y")</f>
        <v>n</v>
      </c>
    </row>
    <row r="834" spans="1:7">
      <c r="A834" t="s">
        <v>137</v>
      </c>
      <c r="B834" t="s">
        <v>27</v>
      </c>
      <c r="C834" t="s">
        <v>97</v>
      </c>
      <c r="D834" t="s">
        <v>192</v>
      </c>
      <c r="E834" t="s">
        <v>37</v>
      </c>
      <c r="F834" t="s">
        <v>36</v>
      </c>
      <c r="G834" t="str">
        <f>IF(ISERROR(MATCH(A834,LUs!A:A,0)),"n","y")</f>
        <v>n</v>
      </c>
    </row>
    <row r="835" spans="1:7">
      <c r="A835" t="s">
        <v>137</v>
      </c>
      <c r="B835" t="s">
        <v>27</v>
      </c>
      <c r="C835" t="s">
        <v>97</v>
      </c>
      <c r="D835" t="s">
        <v>193</v>
      </c>
      <c r="E835" t="s">
        <v>36</v>
      </c>
      <c r="F835" t="s">
        <v>36</v>
      </c>
      <c r="G835" t="str">
        <f>IF(ISERROR(MATCH(A835,LUs!A:A,0)),"n","y")</f>
        <v>n</v>
      </c>
    </row>
    <row r="836" spans="1:7">
      <c r="A836" t="s">
        <v>137</v>
      </c>
      <c r="B836" t="s">
        <v>27</v>
      </c>
      <c r="C836" t="s">
        <v>97</v>
      </c>
      <c r="D836" t="s">
        <v>193</v>
      </c>
      <c r="E836" t="s">
        <v>37</v>
      </c>
      <c r="F836" t="s">
        <v>36</v>
      </c>
      <c r="G836" t="str">
        <f>IF(ISERROR(MATCH(A836,LUs!A:A,0)),"n","y")</f>
        <v>n</v>
      </c>
    </row>
    <row r="837" spans="1:7">
      <c r="A837" t="s">
        <v>137</v>
      </c>
      <c r="B837" t="s">
        <v>90</v>
      </c>
      <c r="C837" t="s">
        <v>97</v>
      </c>
      <c r="D837" t="s">
        <v>191</v>
      </c>
      <c r="E837" t="s">
        <v>396</v>
      </c>
      <c r="F837" t="s">
        <v>37</v>
      </c>
      <c r="G837" t="str">
        <f>IF(ISERROR(MATCH(A837,LUs!A:A,0)),"n","y")</f>
        <v>n</v>
      </c>
    </row>
    <row r="838" spans="1:7">
      <c r="A838" t="s">
        <v>137</v>
      </c>
      <c r="B838" t="s">
        <v>90</v>
      </c>
      <c r="C838" t="s">
        <v>97</v>
      </c>
      <c r="D838" t="s">
        <v>192</v>
      </c>
      <c r="E838" t="s">
        <v>396</v>
      </c>
      <c r="F838" t="s">
        <v>36</v>
      </c>
      <c r="G838" t="str">
        <f>IF(ISERROR(MATCH(A838,LUs!A:A,0)),"n","y")</f>
        <v>n</v>
      </c>
    </row>
    <row r="839" spans="1:7">
      <c r="A839" t="s">
        <v>137</v>
      </c>
      <c r="B839" t="s">
        <v>90</v>
      </c>
      <c r="C839" t="s">
        <v>97</v>
      </c>
      <c r="D839" t="s">
        <v>193</v>
      </c>
      <c r="E839" t="s">
        <v>396</v>
      </c>
      <c r="F839" t="s">
        <v>37</v>
      </c>
      <c r="G839" t="str">
        <f>IF(ISERROR(MATCH(A839,LUs!A:A,0)),"n","y")</f>
        <v>n</v>
      </c>
    </row>
    <row r="840" spans="1:7">
      <c r="A840" t="s">
        <v>137</v>
      </c>
      <c r="B840" t="s">
        <v>90</v>
      </c>
      <c r="C840" t="s">
        <v>97</v>
      </c>
      <c r="D840" t="s">
        <v>194</v>
      </c>
      <c r="E840" t="s">
        <v>396</v>
      </c>
      <c r="F840" t="s">
        <v>36</v>
      </c>
      <c r="G840" t="str">
        <f>IF(ISERROR(MATCH(A840,LUs!A:A,0)),"n","y")</f>
        <v>n</v>
      </c>
    </row>
    <row r="841" spans="1:7">
      <c r="A841" t="s">
        <v>139</v>
      </c>
      <c r="B841" t="s">
        <v>12</v>
      </c>
      <c r="C841" t="s">
        <v>97</v>
      </c>
      <c r="D841" t="s">
        <v>191</v>
      </c>
      <c r="E841" t="s">
        <v>36</v>
      </c>
      <c r="F841" t="s">
        <v>36</v>
      </c>
      <c r="G841" t="str">
        <f>IF(ISERROR(MATCH(A841,LUs!A:A,0)),"n","y")</f>
        <v>n</v>
      </c>
    </row>
    <row r="842" spans="1:7">
      <c r="A842" t="s">
        <v>139</v>
      </c>
      <c r="B842" t="s">
        <v>12</v>
      </c>
      <c r="C842" t="s">
        <v>97</v>
      </c>
      <c r="D842" t="s">
        <v>191</v>
      </c>
      <c r="E842" t="s">
        <v>37</v>
      </c>
      <c r="F842" t="s">
        <v>37</v>
      </c>
      <c r="G842" t="str">
        <f>IF(ISERROR(MATCH(A842,LUs!A:A,0)),"n","y")</f>
        <v>n</v>
      </c>
    </row>
    <row r="843" spans="1:7">
      <c r="A843" t="s">
        <v>139</v>
      </c>
      <c r="B843" t="s">
        <v>18</v>
      </c>
      <c r="C843" t="s">
        <v>97</v>
      </c>
      <c r="D843" t="s">
        <v>193</v>
      </c>
      <c r="E843" t="s">
        <v>36</v>
      </c>
      <c r="F843" t="s">
        <v>36</v>
      </c>
      <c r="G843" t="str">
        <f>IF(ISERROR(MATCH(A843,LUs!A:A,0)),"n","y")</f>
        <v>n</v>
      </c>
    </row>
    <row r="844" spans="1:7">
      <c r="A844" t="s">
        <v>139</v>
      </c>
      <c r="B844" t="s">
        <v>18</v>
      </c>
      <c r="C844" t="s">
        <v>97</v>
      </c>
      <c r="D844" t="s">
        <v>193</v>
      </c>
      <c r="E844" t="s">
        <v>37</v>
      </c>
      <c r="F844" t="s">
        <v>36</v>
      </c>
      <c r="G844" t="str">
        <f>IF(ISERROR(MATCH(A844,LUs!A:A,0)),"n","y")</f>
        <v>n</v>
      </c>
    </row>
    <row r="845" spans="1:7">
      <c r="A845" t="s">
        <v>139</v>
      </c>
      <c r="B845" t="s">
        <v>23</v>
      </c>
      <c r="C845" t="s">
        <v>97</v>
      </c>
      <c r="D845" t="s">
        <v>191</v>
      </c>
      <c r="E845" t="s">
        <v>36</v>
      </c>
      <c r="F845" t="s">
        <v>36</v>
      </c>
      <c r="G845" t="str">
        <f>IF(ISERROR(MATCH(A845,LUs!A:A,0)),"n","y")</f>
        <v>n</v>
      </c>
    </row>
    <row r="846" spans="1:7">
      <c r="A846" t="s">
        <v>139</v>
      </c>
      <c r="B846" t="s">
        <v>23</v>
      </c>
      <c r="C846" t="s">
        <v>97</v>
      </c>
      <c r="D846" t="s">
        <v>191</v>
      </c>
      <c r="E846" t="s">
        <v>37</v>
      </c>
      <c r="F846" t="s">
        <v>36</v>
      </c>
      <c r="G846" t="str">
        <f>IF(ISERROR(MATCH(A846,LUs!A:A,0)),"n","y")</f>
        <v>n</v>
      </c>
    </row>
    <row r="847" spans="1:7">
      <c r="A847" t="s">
        <v>139</v>
      </c>
      <c r="B847" t="s">
        <v>23</v>
      </c>
      <c r="C847" t="s">
        <v>97</v>
      </c>
      <c r="D847" t="s">
        <v>193</v>
      </c>
      <c r="E847" t="s">
        <v>36</v>
      </c>
      <c r="F847" t="s">
        <v>36</v>
      </c>
      <c r="G847" t="str">
        <f>IF(ISERROR(MATCH(A847,LUs!A:A,0)),"n","y")</f>
        <v>n</v>
      </c>
    </row>
    <row r="848" spans="1:7">
      <c r="A848" t="s">
        <v>139</v>
      </c>
      <c r="B848" t="s">
        <v>23</v>
      </c>
      <c r="C848" t="s">
        <v>97</v>
      </c>
      <c r="D848" t="s">
        <v>193</v>
      </c>
      <c r="E848" t="s">
        <v>37</v>
      </c>
      <c r="F848" t="s">
        <v>36</v>
      </c>
      <c r="G848" t="str">
        <f>IF(ISERROR(MATCH(A848,LUs!A:A,0)),"n","y")</f>
        <v>n</v>
      </c>
    </row>
    <row r="849" spans="1:7">
      <c r="A849" t="s">
        <v>139</v>
      </c>
      <c r="B849" t="s">
        <v>27</v>
      </c>
      <c r="C849" t="s">
        <v>97</v>
      </c>
      <c r="D849" t="s">
        <v>191</v>
      </c>
      <c r="E849" t="s">
        <v>36</v>
      </c>
      <c r="F849" t="s">
        <v>37</v>
      </c>
      <c r="G849" t="str">
        <f>IF(ISERROR(MATCH(A849,LUs!A:A,0)),"n","y")</f>
        <v>n</v>
      </c>
    </row>
    <row r="850" spans="1:7">
      <c r="A850" t="s">
        <v>139</v>
      </c>
      <c r="B850" t="s">
        <v>27</v>
      </c>
      <c r="C850" t="s">
        <v>97</v>
      </c>
      <c r="D850" t="s">
        <v>191</v>
      </c>
      <c r="E850" t="s">
        <v>37</v>
      </c>
      <c r="F850" t="s">
        <v>36</v>
      </c>
      <c r="G850" t="str">
        <f>IF(ISERROR(MATCH(A850,LUs!A:A,0)),"n","y")</f>
        <v>n</v>
      </c>
    </row>
    <row r="851" spans="1:7">
      <c r="A851" t="s">
        <v>139</v>
      </c>
      <c r="B851" t="s">
        <v>27</v>
      </c>
      <c r="C851" t="s">
        <v>97</v>
      </c>
      <c r="D851" t="s">
        <v>193</v>
      </c>
      <c r="E851" t="s">
        <v>36</v>
      </c>
      <c r="F851" t="s">
        <v>37</v>
      </c>
      <c r="G851" t="str">
        <f>IF(ISERROR(MATCH(A851,LUs!A:A,0)),"n","y")</f>
        <v>n</v>
      </c>
    </row>
    <row r="852" spans="1:7">
      <c r="A852" t="s">
        <v>139</v>
      </c>
      <c r="B852" t="s">
        <v>27</v>
      </c>
      <c r="C852" t="s">
        <v>97</v>
      </c>
      <c r="D852" t="s">
        <v>193</v>
      </c>
      <c r="E852" t="s">
        <v>37</v>
      </c>
      <c r="F852" t="s">
        <v>36</v>
      </c>
      <c r="G852" t="str">
        <f>IF(ISERROR(MATCH(A852,LUs!A:A,0)),"n","y")</f>
        <v>n</v>
      </c>
    </row>
    <row r="853" spans="1:7">
      <c r="A853" t="s">
        <v>140</v>
      </c>
      <c r="B853" t="s">
        <v>12</v>
      </c>
      <c r="C853" t="s">
        <v>97</v>
      </c>
      <c r="D853" t="s">
        <v>191</v>
      </c>
      <c r="E853" t="s">
        <v>36</v>
      </c>
      <c r="F853" t="s">
        <v>37</v>
      </c>
      <c r="G853" t="str">
        <f>IF(ISERROR(MATCH(A853,LUs!A:A,0)),"n","y")</f>
        <v>n</v>
      </c>
    </row>
    <row r="854" spans="1:7">
      <c r="A854" t="s">
        <v>140</v>
      </c>
      <c r="B854" t="s">
        <v>12</v>
      </c>
      <c r="C854" t="s">
        <v>97</v>
      </c>
      <c r="D854" t="s">
        <v>191</v>
      </c>
      <c r="E854" t="s">
        <v>37</v>
      </c>
      <c r="F854" t="s">
        <v>36</v>
      </c>
      <c r="G854" t="str">
        <f>IF(ISERROR(MATCH(A854,LUs!A:A,0)),"n","y")</f>
        <v>n</v>
      </c>
    </row>
    <row r="855" spans="1:7">
      <c r="A855" t="s">
        <v>140</v>
      </c>
      <c r="B855" t="s">
        <v>12</v>
      </c>
      <c r="C855" t="s">
        <v>97</v>
      </c>
      <c r="D855" t="s">
        <v>192</v>
      </c>
      <c r="E855" t="s">
        <v>36</v>
      </c>
      <c r="F855" t="s">
        <v>37</v>
      </c>
      <c r="G855" t="str">
        <f>IF(ISERROR(MATCH(A855,LUs!A:A,0)),"n","y")</f>
        <v>n</v>
      </c>
    </row>
    <row r="856" spans="1:7">
      <c r="A856" t="s">
        <v>140</v>
      </c>
      <c r="B856" t="s">
        <v>12</v>
      </c>
      <c r="C856" t="s">
        <v>97</v>
      </c>
      <c r="D856" t="s">
        <v>192</v>
      </c>
      <c r="E856" t="s">
        <v>37</v>
      </c>
      <c r="F856" t="s">
        <v>86</v>
      </c>
      <c r="G856" t="str">
        <f>IF(ISERROR(MATCH(A856,LUs!A:A,0)),"n","y")</f>
        <v>n</v>
      </c>
    </row>
    <row r="857" spans="1:7">
      <c r="A857" t="s">
        <v>140</v>
      </c>
      <c r="B857" t="s">
        <v>17</v>
      </c>
      <c r="C857" t="s">
        <v>97</v>
      </c>
      <c r="D857" t="s">
        <v>191</v>
      </c>
      <c r="E857" t="s">
        <v>36</v>
      </c>
      <c r="F857" t="s">
        <v>36</v>
      </c>
      <c r="G857" t="str">
        <f>IF(ISERROR(MATCH(A857,LUs!A:A,0)),"n","y")</f>
        <v>n</v>
      </c>
    </row>
    <row r="858" spans="1:7">
      <c r="A858" t="s">
        <v>140</v>
      </c>
      <c r="B858" t="s">
        <v>17</v>
      </c>
      <c r="C858" t="s">
        <v>97</v>
      </c>
      <c r="D858" t="s">
        <v>191</v>
      </c>
      <c r="E858" t="s">
        <v>37</v>
      </c>
      <c r="F858" t="s">
        <v>37</v>
      </c>
      <c r="G858" t="str">
        <f>IF(ISERROR(MATCH(A858,LUs!A:A,0)),"n","y")</f>
        <v>n</v>
      </c>
    </row>
    <row r="859" spans="1:7">
      <c r="A859" t="s">
        <v>140</v>
      </c>
      <c r="B859" t="s">
        <v>23</v>
      </c>
      <c r="C859" t="s">
        <v>97</v>
      </c>
      <c r="D859" t="s">
        <v>191</v>
      </c>
      <c r="E859" t="s">
        <v>36</v>
      </c>
      <c r="F859" t="s">
        <v>36</v>
      </c>
      <c r="G859" t="str">
        <f>IF(ISERROR(MATCH(A859,LUs!A:A,0)),"n","y")</f>
        <v>n</v>
      </c>
    </row>
    <row r="860" spans="1:7">
      <c r="A860" t="s">
        <v>140</v>
      </c>
      <c r="B860" t="s">
        <v>23</v>
      </c>
      <c r="C860" t="s">
        <v>97</v>
      </c>
      <c r="D860" t="s">
        <v>191</v>
      </c>
      <c r="E860" t="s">
        <v>37</v>
      </c>
      <c r="F860" t="s">
        <v>37</v>
      </c>
      <c r="G860" t="str">
        <f>IF(ISERROR(MATCH(A860,LUs!A:A,0)),"n","y")</f>
        <v>n</v>
      </c>
    </row>
    <row r="861" spans="1:7">
      <c r="A861" t="s">
        <v>140</v>
      </c>
      <c r="B861" t="s">
        <v>23</v>
      </c>
      <c r="C861" t="s">
        <v>97</v>
      </c>
      <c r="D861" t="s">
        <v>192</v>
      </c>
      <c r="E861" t="s">
        <v>36</v>
      </c>
      <c r="F861" t="s">
        <v>36</v>
      </c>
      <c r="G861" t="str">
        <f>IF(ISERROR(MATCH(A861,LUs!A:A,0)),"n","y")</f>
        <v>n</v>
      </c>
    </row>
    <row r="862" spans="1:7">
      <c r="A862" t="s">
        <v>140</v>
      </c>
      <c r="B862" t="s">
        <v>23</v>
      </c>
      <c r="C862" t="s">
        <v>97</v>
      </c>
      <c r="D862" t="s">
        <v>192</v>
      </c>
      <c r="E862" t="s">
        <v>37</v>
      </c>
      <c r="F862" t="s">
        <v>37</v>
      </c>
      <c r="G862" t="str">
        <f>IF(ISERROR(MATCH(A862,LUs!A:A,0)),"n","y")</f>
        <v>n</v>
      </c>
    </row>
    <row r="863" spans="1:7">
      <c r="A863" t="s">
        <v>140</v>
      </c>
      <c r="B863" t="s">
        <v>27</v>
      </c>
      <c r="C863" t="s">
        <v>97</v>
      </c>
      <c r="D863" t="s">
        <v>191</v>
      </c>
      <c r="E863" t="s">
        <v>36</v>
      </c>
      <c r="F863" t="s">
        <v>36</v>
      </c>
      <c r="G863" t="str">
        <f>IF(ISERROR(MATCH(A863,LUs!A:A,0)),"n","y")</f>
        <v>n</v>
      </c>
    </row>
    <row r="864" spans="1:7">
      <c r="A864" t="s">
        <v>140</v>
      </c>
      <c r="B864" t="s">
        <v>27</v>
      </c>
      <c r="C864" t="s">
        <v>97</v>
      </c>
      <c r="D864" t="s">
        <v>191</v>
      </c>
      <c r="E864" t="s">
        <v>37</v>
      </c>
      <c r="F864" t="s">
        <v>36</v>
      </c>
      <c r="G864" t="str">
        <f>IF(ISERROR(MATCH(A864,LUs!A:A,0)),"n","y")</f>
        <v>n</v>
      </c>
    </row>
    <row r="865" spans="1:7">
      <c r="A865" t="s">
        <v>140</v>
      </c>
      <c r="B865" t="s">
        <v>27</v>
      </c>
      <c r="C865" t="s">
        <v>97</v>
      </c>
      <c r="D865" t="s">
        <v>192</v>
      </c>
      <c r="E865" t="s">
        <v>36</v>
      </c>
      <c r="F865" t="s">
        <v>36</v>
      </c>
      <c r="G865" t="str">
        <f>IF(ISERROR(MATCH(A865,LUs!A:A,0)),"n","y")</f>
        <v>n</v>
      </c>
    </row>
    <row r="866" spans="1:7">
      <c r="A866" t="s">
        <v>140</v>
      </c>
      <c r="B866" t="s">
        <v>27</v>
      </c>
      <c r="C866" t="s">
        <v>97</v>
      </c>
      <c r="D866" t="s">
        <v>192</v>
      </c>
      <c r="E866" t="s">
        <v>37</v>
      </c>
      <c r="F866" t="s">
        <v>36</v>
      </c>
      <c r="G866" t="str">
        <f>IF(ISERROR(MATCH(A866,LUs!A:A,0)),"n","y")</f>
        <v>n</v>
      </c>
    </row>
    <row r="867" spans="1:7">
      <c r="A867" t="s">
        <v>140</v>
      </c>
      <c r="B867" t="s">
        <v>90</v>
      </c>
      <c r="C867" t="s">
        <v>97</v>
      </c>
      <c r="D867" t="s">
        <v>191</v>
      </c>
      <c r="E867" t="s">
        <v>396</v>
      </c>
      <c r="F867" t="s">
        <v>37</v>
      </c>
      <c r="G867" t="str">
        <f>IF(ISERROR(MATCH(A867,LUs!A:A,0)),"n","y")</f>
        <v>n</v>
      </c>
    </row>
    <row r="868" spans="1:7">
      <c r="A868" t="s">
        <v>140</v>
      </c>
      <c r="B868" t="s">
        <v>90</v>
      </c>
      <c r="C868" t="s">
        <v>97</v>
      </c>
      <c r="D868" t="s">
        <v>192</v>
      </c>
      <c r="E868" t="s">
        <v>396</v>
      </c>
      <c r="F868" t="s">
        <v>36</v>
      </c>
      <c r="G868" t="str">
        <f>IF(ISERROR(MATCH(A868,LUs!A:A,0)),"n","y")</f>
        <v>n</v>
      </c>
    </row>
    <row r="869" spans="1:7">
      <c r="A869" t="s">
        <v>141</v>
      </c>
      <c r="B869" t="s">
        <v>91</v>
      </c>
      <c r="C869" t="s">
        <v>97</v>
      </c>
      <c r="D869" t="s">
        <v>191</v>
      </c>
      <c r="E869" t="s">
        <v>36</v>
      </c>
      <c r="F869" t="s">
        <v>37</v>
      </c>
      <c r="G869" t="str">
        <f>IF(ISERROR(MATCH(A869,LUs!A:A,0)),"n","y")</f>
        <v>n</v>
      </c>
    </row>
    <row r="870" spans="1:7">
      <c r="A870" t="s">
        <v>141</v>
      </c>
      <c r="B870" t="s">
        <v>91</v>
      </c>
      <c r="C870" t="s">
        <v>97</v>
      </c>
      <c r="D870" t="s">
        <v>191</v>
      </c>
      <c r="E870" t="s">
        <v>37</v>
      </c>
      <c r="F870" t="s">
        <v>36</v>
      </c>
      <c r="G870" t="str">
        <f>IF(ISERROR(MATCH(A870,LUs!A:A,0)),"n","y")</f>
        <v>n</v>
      </c>
    </row>
    <row r="871" spans="1:7">
      <c r="A871" t="s">
        <v>141</v>
      </c>
      <c r="B871" t="s">
        <v>91</v>
      </c>
      <c r="C871" t="s">
        <v>97</v>
      </c>
      <c r="D871" t="s">
        <v>193</v>
      </c>
      <c r="E871" t="s">
        <v>36</v>
      </c>
      <c r="F871" t="s">
        <v>37</v>
      </c>
      <c r="G871" t="str">
        <f>IF(ISERROR(MATCH(A871,LUs!A:A,0)),"n","y")</f>
        <v>n</v>
      </c>
    </row>
    <row r="872" spans="1:7">
      <c r="A872" t="s">
        <v>141</v>
      </c>
      <c r="B872" t="s">
        <v>91</v>
      </c>
      <c r="C872" t="s">
        <v>97</v>
      </c>
      <c r="D872" t="s">
        <v>193</v>
      </c>
      <c r="E872" t="s">
        <v>37</v>
      </c>
      <c r="F872" t="s">
        <v>36</v>
      </c>
      <c r="G872" t="str">
        <f>IF(ISERROR(MATCH(A872,LUs!A:A,0)),"n","y")</f>
        <v>n</v>
      </c>
    </row>
    <row r="873" spans="1:7">
      <c r="A873" t="s">
        <v>141</v>
      </c>
      <c r="B873" t="s">
        <v>17</v>
      </c>
      <c r="C873" t="s">
        <v>97</v>
      </c>
      <c r="D873" t="s">
        <v>191</v>
      </c>
      <c r="E873" t="s">
        <v>36</v>
      </c>
      <c r="F873" t="s">
        <v>37</v>
      </c>
      <c r="G873" t="str">
        <f>IF(ISERROR(MATCH(A873,LUs!A:A,0)),"n","y")</f>
        <v>n</v>
      </c>
    </row>
    <row r="874" spans="1:7">
      <c r="A874" t="s">
        <v>141</v>
      </c>
      <c r="B874" t="s">
        <v>17</v>
      </c>
      <c r="C874" t="s">
        <v>97</v>
      </c>
      <c r="D874" t="s">
        <v>191</v>
      </c>
      <c r="E874" t="s">
        <v>37</v>
      </c>
      <c r="F874" t="s">
        <v>36</v>
      </c>
      <c r="G874" t="str">
        <f>IF(ISERROR(MATCH(A874,LUs!A:A,0)),"n","y")</f>
        <v>n</v>
      </c>
    </row>
    <row r="875" spans="1:7">
      <c r="A875" t="s">
        <v>141</v>
      </c>
      <c r="B875" t="s">
        <v>17</v>
      </c>
      <c r="C875" t="s">
        <v>98</v>
      </c>
      <c r="D875" t="s">
        <v>191</v>
      </c>
      <c r="E875" t="s">
        <v>86</v>
      </c>
      <c r="F875" t="s">
        <v>37</v>
      </c>
      <c r="G875" t="str">
        <f>IF(ISERROR(MATCH(A875,LUs!A:A,0)),"n","y")</f>
        <v>n</v>
      </c>
    </row>
    <row r="876" spans="1:7">
      <c r="A876" t="s">
        <v>141</v>
      </c>
      <c r="B876" t="s">
        <v>17</v>
      </c>
      <c r="C876" t="s">
        <v>97</v>
      </c>
      <c r="D876" t="s">
        <v>193</v>
      </c>
      <c r="E876" t="s">
        <v>36</v>
      </c>
      <c r="F876" t="s">
        <v>37</v>
      </c>
      <c r="G876" t="str">
        <f>IF(ISERROR(MATCH(A876,LUs!A:A,0)),"n","y")</f>
        <v>n</v>
      </c>
    </row>
    <row r="877" spans="1:7">
      <c r="A877" t="s">
        <v>141</v>
      </c>
      <c r="B877" t="s">
        <v>17</v>
      </c>
      <c r="C877" t="s">
        <v>97</v>
      </c>
      <c r="D877" t="s">
        <v>193</v>
      </c>
      <c r="E877" t="s">
        <v>37</v>
      </c>
      <c r="F877" t="s">
        <v>36</v>
      </c>
      <c r="G877" t="str">
        <f>IF(ISERROR(MATCH(A877,LUs!A:A,0)),"n","y")</f>
        <v>n</v>
      </c>
    </row>
    <row r="878" spans="1:7">
      <c r="A878" t="s">
        <v>141</v>
      </c>
      <c r="B878" t="s">
        <v>17</v>
      </c>
      <c r="C878" t="s">
        <v>98</v>
      </c>
      <c r="D878" t="s">
        <v>193</v>
      </c>
      <c r="E878" t="s">
        <v>86</v>
      </c>
      <c r="F878" t="s">
        <v>36</v>
      </c>
      <c r="G878" t="str">
        <f>IF(ISERROR(MATCH(A878,LUs!A:A,0)),"n","y")</f>
        <v>n</v>
      </c>
    </row>
    <row r="879" spans="1:7">
      <c r="A879" t="s">
        <v>141</v>
      </c>
      <c r="B879" t="s">
        <v>19</v>
      </c>
      <c r="C879" t="s">
        <v>98</v>
      </c>
      <c r="D879" t="s">
        <v>191</v>
      </c>
      <c r="E879" t="s">
        <v>86</v>
      </c>
      <c r="F879" t="s">
        <v>37</v>
      </c>
      <c r="G879" t="str">
        <f>IF(ISERROR(MATCH(A879,LUs!A:A,0)),"n","y")</f>
        <v>n</v>
      </c>
    </row>
    <row r="880" spans="1:7">
      <c r="A880" t="s">
        <v>141</v>
      </c>
      <c r="B880" t="s">
        <v>19</v>
      </c>
      <c r="C880" t="s">
        <v>98</v>
      </c>
      <c r="D880" t="s">
        <v>193</v>
      </c>
      <c r="E880" t="s">
        <v>86</v>
      </c>
      <c r="F880" t="s">
        <v>36</v>
      </c>
      <c r="G880" t="str">
        <f>IF(ISERROR(MATCH(A880,LUs!A:A,0)),"n","y")</f>
        <v>n</v>
      </c>
    </row>
    <row r="881" spans="1:7">
      <c r="A881" t="s">
        <v>141</v>
      </c>
      <c r="B881" t="s">
        <v>22</v>
      </c>
      <c r="C881" t="s">
        <v>97</v>
      </c>
      <c r="D881" t="s">
        <v>191</v>
      </c>
      <c r="E881" t="s">
        <v>36</v>
      </c>
      <c r="F881" t="s">
        <v>37</v>
      </c>
      <c r="G881" t="str">
        <f>IF(ISERROR(MATCH(A881,LUs!A:A,0)),"n","y")</f>
        <v>n</v>
      </c>
    </row>
    <row r="882" spans="1:7">
      <c r="A882" t="s">
        <v>141</v>
      </c>
      <c r="B882" t="s">
        <v>22</v>
      </c>
      <c r="C882" t="s">
        <v>97</v>
      </c>
      <c r="D882" t="s">
        <v>191</v>
      </c>
      <c r="E882" t="s">
        <v>37</v>
      </c>
      <c r="F882" t="s">
        <v>36</v>
      </c>
      <c r="G882" t="str">
        <f>IF(ISERROR(MATCH(A882,LUs!A:A,0)),"n","y")</f>
        <v>n</v>
      </c>
    </row>
    <row r="883" spans="1:7">
      <c r="A883" t="s">
        <v>141</v>
      </c>
      <c r="B883" t="s">
        <v>22</v>
      </c>
      <c r="C883" t="s">
        <v>97</v>
      </c>
      <c r="D883" t="s">
        <v>193</v>
      </c>
      <c r="E883" t="s">
        <v>36</v>
      </c>
      <c r="F883" t="s">
        <v>36</v>
      </c>
      <c r="G883" t="str">
        <f>IF(ISERROR(MATCH(A883,LUs!A:A,0)),"n","y")</f>
        <v>n</v>
      </c>
    </row>
    <row r="884" spans="1:7">
      <c r="A884" t="s">
        <v>141</v>
      </c>
      <c r="B884" t="s">
        <v>22</v>
      </c>
      <c r="C884" t="s">
        <v>97</v>
      </c>
      <c r="D884" t="s">
        <v>193</v>
      </c>
      <c r="E884" t="s">
        <v>37</v>
      </c>
      <c r="F884" t="s">
        <v>36</v>
      </c>
      <c r="G884" t="str">
        <f>IF(ISERROR(MATCH(A884,LUs!A:A,0)),"n","y")</f>
        <v>n</v>
      </c>
    </row>
    <row r="885" spans="1:7">
      <c r="A885" t="s">
        <v>141</v>
      </c>
      <c r="B885" t="s">
        <v>23</v>
      </c>
      <c r="C885" t="s">
        <v>97</v>
      </c>
      <c r="D885" t="s">
        <v>191</v>
      </c>
      <c r="E885" t="s">
        <v>36</v>
      </c>
      <c r="F885" t="s">
        <v>36</v>
      </c>
      <c r="G885" t="str">
        <f>IF(ISERROR(MATCH(A885,LUs!A:A,0)),"n","y")</f>
        <v>n</v>
      </c>
    </row>
    <row r="886" spans="1:7">
      <c r="A886" t="s">
        <v>141</v>
      </c>
      <c r="B886" t="s">
        <v>23</v>
      </c>
      <c r="C886" t="s">
        <v>97</v>
      </c>
      <c r="D886" t="s">
        <v>191</v>
      </c>
      <c r="E886" t="s">
        <v>37</v>
      </c>
      <c r="F886" t="s">
        <v>37</v>
      </c>
      <c r="G886" t="str">
        <f>IF(ISERROR(MATCH(A886,LUs!A:A,0)),"n","y")</f>
        <v>n</v>
      </c>
    </row>
    <row r="887" spans="1:7">
      <c r="A887" t="s">
        <v>141</v>
      </c>
      <c r="B887" t="s">
        <v>23</v>
      </c>
      <c r="C887" t="s">
        <v>97</v>
      </c>
      <c r="D887" t="s">
        <v>193</v>
      </c>
      <c r="E887" t="s">
        <v>36</v>
      </c>
      <c r="F887" t="s">
        <v>36</v>
      </c>
      <c r="G887" t="str">
        <f>IF(ISERROR(MATCH(A887,LUs!A:A,0)),"n","y")</f>
        <v>n</v>
      </c>
    </row>
    <row r="888" spans="1:7">
      <c r="A888" t="s">
        <v>141</v>
      </c>
      <c r="B888" t="s">
        <v>23</v>
      </c>
      <c r="C888" t="s">
        <v>97</v>
      </c>
      <c r="D888" t="s">
        <v>193</v>
      </c>
      <c r="E888" t="s">
        <v>37</v>
      </c>
      <c r="F888" t="s">
        <v>37</v>
      </c>
      <c r="G888" t="str">
        <f>IF(ISERROR(MATCH(A888,LUs!A:A,0)),"n","y")</f>
        <v>n</v>
      </c>
    </row>
    <row r="889" spans="1:7">
      <c r="A889" t="s">
        <v>141</v>
      </c>
      <c r="B889" t="s">
        <v>90</v>
      </c>
      <c r="C889" t="s">
        <v>97</v>
      </c>
      <c r="D889" t="s">
        <v>191</v>
      </c>
      <c r="E889" t="s">
        <v>396</v>
      </c>
      <c r="F889" t="s">
        <v>36</v>
      </c>
      <c r="G889" t="str">
        <f>IF(ISERROR(MATCH(A889,LUs!A:A,0)),"n","y")</f>
        <v>n</v>
      </c>
    </row>
    <row r="890" spans="1:7">
      <c r="A890" t="s">
        <v>141</v>
      </c>
      <c r="B890" t="s">
        <v>90</v>
      </c>
      <c r="C890" t="s">
        <v>97</v>
      </c>
      <c r="D890" t="s">
        <v>193</v>
      </c>
      <c r="E890" t="s">
        <v>396</v>
      </c>
      <c r="F890" t="s">
        <v>37</v>
      </c>
      <c r="G890" t="str">
        <f>IF(ISERROR(MATCH(A890,LUs!A:A,0)),"n","y")</f>
        <v>n</v>
      </c>
    </row>
    <row r="891" spans="1:7">
      <c r="A891" t="s">
        <v>142</v>
      </c>
      <c r="B891" t="s">
        <v>11</v>
      </c>
      <c r="C891" t="s">
        <v>97</v>
      </c>
      <c r="D891" t="s">
        <v>192</v>
      </c>
      <c r="E891" t="s">
        <v>36</v>
      </c>
      <c r="F891" t="s">
        <v>36</v>
      </c>
      <c r="G891" t="str">
        <f>IF(ISERROR(MATCH(A891,LUs!A:A,0)),"n","y")</f>
        <v>n</v>
      </c>
    </row>
    <row r="892" spans="1:7">
      <c r="A892" t="s">
        <v>142</v>
      </c>
      <c r="B892" t="s">
        <v>11</v>
      </c>
      <c r="C892" t="s">
        <v>97</v>
      </c>
      <c r="D892" t="s">
        <v>192</v>
      </c>
      <c r="E892" t="s">
        <v>37</v>
      </c>
      <c r="F892" t="s">
        <v>37</v>
      </c>
      <c r="G892" t="str">
        <f>IF(ISERROR(MATCH(A892,LUs!A:A,0)),"n","y")</f>
        <v>n</v>
      </c>
    </row>
    <row r="893" spans="1:7">
      <c r="A893" t="s">
        <v>142</v>
      </c>
      <c r="B893" t="s">
        <v>11</v>
      </c>
      <c r="C893" t="s">
        <v>97</v>
      </c>
      <c r="D893" t="s">
        <v>195</v>
      </c>
      <c r="E893" t="s">
        <v>36</v>
      </c>
      <c r="F893" t="s">
        <v>36</v>
      </c>
      <c r="G893" t="str">
        <f>IF(ISERROR(MATCH(A893,LUs!A:A,0)),"n","y")</f>
        <v>n</v>
      </c>
    </row>
    <row r="894" spans="1:7">
      <c r="A894" t="s">
        <v>142</v>
      </c>
      <c r="B894" t="s">
        <v>11</v>
      </c>
      <c r="C894" t="s">
        <v>97</v>
      </c>
      <c r="D894" t="s">
        <v>195</v>
      </c>
      <c r="E894" t="s">
        <v>37</v>
      </c>
      <c r="F894" t="s">
        <v>37</v>
      </c>
      <c r="G894" t="str">
        <f>IF(ISERROR(MATCH(A894,LUs!A:A,0)),"n","y")</f>
        <v>n</v>
      </c>
    </row>
    <row r="895" spans="1:7">
      <c r="A895" t="s">
        <v>142</v>
      </c>
      <c r="B895" t="s">
        <v>14</v>
      </c>
      <c r="C895" t="s">
        <v>97</v>
      </c>
      <c r="D895" t="s">
        <v>191</v>
      </c>
      <c r="E895" t="s">
        <v>36</v>
      </c>
      <c r="F895" t="s">
        <v>36</v>
      </c>
      <c r="G895" t="str">
        <f>IF(ISERROR(MATCH(A895,LUs!A:A,0)),"n","y")</f>
        <v>n</v>
      </c>
    </row>
    <row r="896" spans="1:7">
      <c r="A896" t="s">
        <v>142</v>
      </c>
      <c r="B896" t="s">
        <v>14</v>
      </c>
      <c r="C896" t="s">
        <v>97</v>
      </c>
      <c r="D896" t="s">
        <v>191</v>
      </c>
      <c r="E896" t="s">
        <v>37</v>
      </c>
      <c r="F896" t="s">
        <v>37</v>
      </c>
      <c r="G896" t="str">
        <f>IF(ISERROR(MATCH(A896,LUs!A:A,0)),"n","y")</f>
        <v>n</v>
      </c>
    </row>
    <row r="897" spans="1:7">
      <c r="A897" t="s">
        <v>142</v>
      </c>
      <c r="B897" t="s">
        <v>41</v>
      </c>
      <c r="C897" t="s">
        <v>97</v>
      </c>
      <c r="D897" t="s">
        <v>192</v>
      </c>
      <c r="E897" t="s">
        <v>36</v>
      </c>
      <c r="F897" t="s">
        <v>36</v>
      </c>
      <c r="G897" t="str">
        <f>IF(ISERROR(MATCH(A897,LUs!A:A,0)),"n","y")</f>
        <v>n</v>
      </c>
    </row>
    <row r="898" spans="1:7">
      <c r="A898" t="s">
        <v>142</v>
      </c>
      <c r="B898" t="s">
        <v>41</v>
      </c>
      <c r="C898" t="s">
        <v>97</v>
      </c>
      <c r="D898" t="s">
        <v>192</v>
      </c>
      <c r="E898" t="s">
        <v>37</v>
      </c>
      <c r="F898" t="s">
        <v>37</v>
      </c>
      <c r="G898" t="str">
        <f>IF(ISERROR(MATCH(A898,LUs!A:A,0)),"n","y")</f>
        <v>n</v>
      </c>
    </row>
    <row r="899" spans="1:7">
      <c r="A899" t="s">
        <v>142</v>
      </c>
      <c r="B899" t="s">
        <v>41</v>
      </c>
      <c r="C899" t="s">
        <v>97</v>
      </c>
      <c r="D899" t="s">
        <v>193</v>
      </c>
      <c r="E899" t="s">
        <v>36</v>
      </c>
      <c r="F899" t="s">
        <v>86</v>
      </c>
      <c r="G899" t="str">
        <f>IF(ISERROR(MATCH(A899,LUs!A:A,0)),"n","y")</f>
        <v>n</v>
      </c>
    </row>
    <row r="900" spans="1:7">
      <c r="A900" t="s">
        <v>142</v>
      </c>
      <c r="B900" t="s">
        <v>41</v>
      </c>
      <c r="C900" t="s">
        <v>97</v>
      </c>
      <c r="D900" t="s">
        <v>193</v>
      </c>
      <c r="E900" t="s">
        <v>37</v>
      </c>
      <c r="F900" t="s">
        <v>36</v>
      </c>
      <c r="G900" t="str">
        <f>IF(ISERROR(MATCH(A900,LUs!A:A,0)),"n","y")</f>
        <v>n</v>
      </c>
    </row>
    <row r="901" spans="1:7">
      <c r="A901" t="s">
        <v>142</v>
      </c>
      <c r="B901" t="s">
        <v>41</v>
      </c>
      <c r="C901" t="s">
        <v>97</v>
      </c>
      <c r="D901" t="s">
        <v>194</v>
      </c>
      <c r="E901" t="s">
        <v>36</v>
      </c>
      <c r="F901" t="s">
        <v>37</v>
      </c>
      <c r="G901" t="str">
        <f>IF(ISERROR(MATCH(A901,LUs!A:A,0)),"n","y")</f>
        <v>n</v>
      </c>
    </row>
    <row r="902" spans="1:7">
      <c r="A902" t="s">
        <v>142</v>
      </c>
      <c r="B902" t="s">
        <v>41</v>
      </c>
      <c r="C902" t="s">
        <v>97</v>
      </c>
      <c r="D902" t="s">
        <v>194</v>
      </c>
      <c r="E902" t="s">
        <v>37</v>
      </c>
      <c r="F902" t="s">
        <v>36</v>
      </c>
      <c r="G902" t="str">
        <f>IF(ISERROR(MATCH(A902,LUs!A:A,0)),"n","y")</f>
        <v>n</v>
      </c>
    </row>
    <row r="903" spans="1:7">
      <c r="A903" t="s">
        <v>142</v>
      </c>
      <c r="B903" t="s">
        <v>41</v>
      </c>
      <c r="C903" t="s">
        <v>97</v>
      </c>
      <c r="D903" t="s">
        <v>195</v>
      </c>
      <c r="E903" t="s">
        <v>36</v>
      </c>
      <c r="F903" t="s">
        <v>36</v>
      </c>
      <c r="G903" t="str">
        <f>IF(ISERROR(MATCH(A903,LUs!A:A,0)),"n","y")</f>
        <v>n</v>
      </c>
    </row>
    <row r="904" spans="1:7">
      <c r="A904" t="s">
        <v>142</v>
      </c>
      <c r="B904" t="s">
        <v>41</v>
      </c>
      <c r="C904" t="s">
        <v>97</v>
      </c>
      <c r="D904" t="s">
        <v>195</v>
      </c>
      <c r="E904" t="s">
        <v>37</v>
      </c>
      <c r="F904" t="s">
        <v>37</v>
      </c>
      <c r="G904" t="str">
        <f>IF(ISERROR(MATCH(A904,LUs!A:A,0)),"n","y")</f>
        <v>n</v>
      </c>
    </row>
    <row r="905" spans="1:7">
      <c r="A905" t="s">
        <v>143</v>
      </c>
      <c r="B905" t="s">
        <v>10</v>
      </c>
      <c r="C905" t="s">
        <v>97</v>
      </c>
      <c r="D905" t="s">
        <v>191</v>
      </c>
      <c r="E905" t="s">
        <v>36</v>
      </c>
      <c r="F905" t="s">
        <v>36</v>
      </c>
      <c r="G905" t="str">
        <f>IF(ISERROR(MATCH(A905,LUs!A:A,0)),"n","y")</f>
        <v>n</v>
      </c>
    </row>
    <row r="906" spans="1:7">
      <c r="A906" t="s">
        <v>143</v>
      </c>
      <c r="B906" t="s">
        <v>10</v>
      </c>
      <c r="C906" t="s">
        <v>97</v>
      </c>
      <c r="D906" t="s">
        <v>191</v>
      </c>
      <c r="E906" t="s">
        <v>37</v>
      </c>
      <c r="F906" t="s">
        <v>37</v>
      </c>
      <c r="G906" t="str">
        <f>IF(ISERROR(MATCH(A906,LUs!A:A,0)),"n","y")</f>
        <v>n</v>
      </c>
    </row>
    <row r="907" spans="1:7">
      <c r="A907" t="s">
        <v>143</v>
      </c>
      <c r="B907" t="s">
        <v>10</v>
      </c>
      <c r="C907" t="s">
        <v>97</v>
      </c>
      <c r="D907" t="s">
        <v>192</v>
      </c>
      <c r="E907" t="s">
        <v>36</v>
      </c>
      <c r="F907" t="s">
        <v>36</v>
      </c>
      <c r="G907" t="str">
        <f>IF(ISERROR(MATCH(A907,LUs!A:A,0)),"n","y")</f>
        <v>n</v>
      </c>
    </row>
    <row r="908" spans="1:7">
      <c r="A908" t="s">
        <v>143</v>
      </c>
      <c r="B908" t="s">
        <v>10</v>
      </c>
      <c r="C908" t="s">
        <v>97</v>
      </c>
      <c r="D908" t="s">
        <v>192</v>
      </c>
      <c r="E908" t="s">
        <v>37</v>
      </c>
      <c r="F908" t="s">
        <v>37</v>
      </c>
      <c r="G908" t="str">
        <f>IF(ISERROR(MATCH(A908,LUs!A:A,0)),"n","y")</f>
        <v>n</v>
      </c>
    </row>
    <row r="909" spans="1:7">
      <c r="A909" t="s">
        <v>143</v>
      </c>
      <c r="B909" t="s">
        <v>10</v>
      </c>
      <c r="C909" t="s">
        <v>97</v>
      </c>
      <c r="D909" t="s">
        <v>193</v>
      </c>
      <c r="E909" t="s">
        <v>36</v>
      </c>
      <c r="F909" t="s">
        <v>36</v>
      </c>
      <c r="G909" t="str">
        <f>IF(ISERROR(MATCH(A909,LUs!A:A,0)),"n","y")</f>
        <v>n</v>
      </c>
    </row>
    <row r="910" spans="1:7">
      <c r="A910" t="s">
        <v>143</v>
      </c>
      <c r="B910" t="s">
        <v>10</v>
      </c>
      <c r="C910" t="s">
        <v>97</v>
      </c>
      <c r="D910" t="s">
        <v>193</v>
      </c>
      <c r="E910" t="s">
        <v>37</v>
      </c>
      <c r="F910" t="s">
        <v>37</v>
      </c>
      <c r="G910" t="str">
        <f>IF(ISERROR(MATCH(A910,LUs!A:A,0)),"n","y")</f>
        <v>n</v>
      </c>
    </row>
    <row r="911" spans="1:7">
      <c r="A911" t="s">
        <v>143</v>
      </c>
      <c r="B911" t="s">
        <v>11</v>
      </c>
      <c r="C911" t="s">
        <v>97</v>
      </c>
      <c r="D911" t="s">
        <v>191</v>
      </c>
      <c r="E911" t="s">
        <v>36</v>
      </c>
      <c r="F911" t="s">
        <v>36</v>
      </c>
      <c r="G911" t="str">
        <f>IF(ISERROR(MATCH(A911,LUs!A:A,0)),"n","y")</f>
        <v>n</v>
      </c>
    </row>
    <row r="912" spans="1:7">
      <c r="A912" t="s">
        <v>143</v>
      </c>
      <c r="B912" t="s">
        <v>11</v>
      </c>
      <c r="C912" t="s">
        <v>97</v>
      </c>
      <c r="D912" t="s">
        <v>191</v>
      </c>
      <c r="E912" t="s">
        <v>37</v>
      </c>
      <c r="F912" t="s">
        <v>37</v>
      </c>
      <c r="G912" t="str">
        <f>IF(ISERROR(MATCH(A912,LUs!A:A,0)),"n","y")</f>
        <v>n</v>
      </c>
    </row>
    <row r="913" spans="1:7">
      <c r="A913" t="s">
        <v>143</v>
      </c>
      <c r="B913" t="s">
        <v>11</v>
      </c>
      <c r="C913" t="s">
        <v>97</v>
      </c>
      <c r="D913" t="s">
        <v>192</v>
      </c>
      <c r="E913" t="s">
        <v>36</v>
      </c>
      <c r="F913" t="s">
        <v>36</v>
      </c>
      <c r="G913" t="str">
        <f>IF(ISERROR(MATCH(A913,LUs!A:A,0)),"n","y")</f>
        <v>n</v>
      </c>
    </row>
    <row r="914" spans="1:7">
      <c r="A914" t="s">
        <v>143</v>
      </c>
      <c r="B914" t="s">
        <v>11</v>
      </c>
      <c r="C914" t="s">
        <v>97</v>
      </c>
      <c r="D914" t="s">
        <v>192</v>
      </c>
      <c r="E914" t="s">
        <v>37</v>
      </c>
      <c r="F914" t="s">
        <v>37</v>
      </c>
      <c r="G914" t="str">
        <f>IF(ISERROR(MATCH(A914,LUs!A:A,0)),"n","y")</f>
        <v>n</v>
      </c>
    </row>
    <row r="915" spans="1:7">
      <c r="A915" t="s">
        <v>143</v>
      </c>
      <c r="B915" t="s">
        <v>11</v>
      </c>
      <c r="C915" t="s">
        <v>97</v>
      </c>
      <c r="D915" t="s">
        <v>193</v>
      </c>
      <c r="E915" t="s">
        <v>36</v>
      </c>
      <c r="F915" t="s">
        <v>36</v>
      </c>
      <c r="G915" t="str">
        <f>IF(ISERROR(MATCH(A915,LUs!A:A,0)),"n","y")</f>
        <v>n</v>
      </c>
    </row>
    <row r="916" spans="1:7">
      <c r="A916" t="s">
        <v>143</v>
      </c>
      <c r="B916" t="s">
        <v>11</v>
      </c>
      <c r="C916" t="s">
        <v>97</v>
      </c>
      <c r="D916" t="s">
        <v>193</v>
      </c>
      <c r="E916" t="s">
        <v>37</v>
      </c>
      <c r="F916" t="s">
        <v>37</v>
      </c>
      <c r="G916" t="str">
        <f>IF(ISERROR(MATCH(A916,LUs!A:A,0)),"n","y")</f>
        <v>n</v>
      </c>
    </row>
    <row r="917" spans="1:7">
      <c r="A917" t="s">
        <v>143</v>
      </c>
      <c r="B917" t="s">
        <v>15</v>
      </c>
      <c r="C917" t="s">
        <v>97</v>
      </c>
      <c r="D917" t="s">
        <v>191</v>
      </c>
      <c r="E917" t="s">
        <v>36</v>
      </c>
      <c r="F917" t="s">
        <v>36</v>
      </c>
      <c r="G917" t="str">
        <f>IF(ISERROR(MATCH(A917,LUs!A:A,0)),"n","y")</f>
        <v>n</v>
      </c>
    </row>
    <row r="918" spans="1:7">
      <c r="A918" t="s">
        <v>143</v>
      </c>
      <c r="B918" t="s">
        <v>15</v>
      </c>
      <c r="C918" t="s">
        <v>97</v>
      </c>
      <c r="D918" t="s">
        <v>191</v>
      </c>
      <c r="E918" t="s">
        <v>37</v>
      </c>
      <c r="F918" t="s">
        <v>37</v>
      </c>
      <c r="G918" t="str">
        <f>IF(ISERROR(MATCH(A918,LUs!A:A,0)),"n","y")</f>
        <v>n</v>
      </c>
    </row>
    <row r="919" spans="1:7">
      <c r="A919" t="s">
        <v>143</v>
      </c>
      <c r="B919" t="s">
        <v>15</v>
      </c>
      <c r="C919" t="s">
        <v>97</v>
      </c>
      <c r="D919" t="s">
        <v>192</v>
      </c>
      <c r="E919" t="s">
        <v>36</v>
      </c>
      <c r="F919" t="s">
        <v>36</v>
      </c>
      <c r="G919" t="str">
        <f>IF(ISERROR(MATCH(A919,LUs!A:A,0)),"n","y")</f>
        <v>n</v>
      </c>
    </row>
    <row r="920" spans="1:7">
      <c r="A920" t="s">
        <v>143</v>
      </c>
      <c r="B920" t="s">
        <v>15</v>
      </c>
      <c r="C920" t="s">
        <v>97</v>
      </c>
      <c r="D920" t="s">
        <v>192</v>
      </c>
      <c r="E920" t="s">
        <v>37</v>
      </c>
      <c r="F920" t="s">
        <v>37</v>
      </c>
      <c r="G920" t="str">
        <f>IF(ISERROR(MATCH(A920,LUs!A:A,0)),"n","y")</f>
        <v>n</v>
      </c>
    </row>
    <row r="921" spans="1:7">
      <c r="A921" t="s">
        <v>143</v>
      </c>
      <c r="B921" t="s">
        <v>15</v>
      </c>
      <c r="C921" t="s">
        <v>97</v>
      </c>
      <c r="D921" t="s">
        <v>193</v>
      </c>
      <c r="E921" t="s">
        <v>36</v>
      </c>
      <c r="F921" t="s">
        <v>36</v>
      </c>
      <c r="G921" t="str">
        <f>IF(ISERROR(MATCH(A921,LUs!A:A,0)),"n","y")</f>
        <v>n</v>
      </c>
    </row>
    <row r="922" spans="1:7">
      <c r="A922" t="s">
        <v>143</v>
      </c>
      <c r="B922" t="s">
        <v>15</v>
      </c>
      <c r="C922" t="s">
        <v>97</v>
      </c>
      <c r="D922" t="s">
        <v>193</v>
      </c>
      <c r="E922" t="s">
        <v>37</v>
      </c>
      <c r="F922" t="s">
        <v>37</v>
      </c>
      <c r="G922" t="str">
        <f>IF(ISERROR(MATCH(A922,LUs!A:A,0)),"n","y")</f>
        <v>n</v>
      </c>
    </row>
    <row r="923" spans="1:7">
      <c r="A923" t="s">
        <v>144</v>
      </c>
      <c r="B923" t="s">
        <v>12</v>
      </c>
      <c r="C923" t="s">
        <v>97</v>
      </c>
      <c r="D923" t="s">
        <v>192</v>
      </c>
      <c r="E923" t="s">
        <v>36</v>
      </c>
      <c r="F923" t="s">
        <v>36</v>
      </c>
      <c r="G923" t="str">
        <f>IF(ISERROR(MATCH(A923,LUs!A:A,0)),"n","y")</f>
        <v>n</v>
      </c>
    </row>
    <row r="924" spans="1:7">
      <c r="A924" t="s">
        <v>144</v>
      </c>
      <c r="B924" t="s">
        <v>12</v>
      </c>
      <c r="C924" t="s">
        <v>97</v>
      </c>
      <c r="D924" t="s">
        <v>192</v>
      </c>
      <c r="E924" t="s">
        <v>37</v>
      </c>
      <c r="F924" t="s">
        <v>36</v>
      </c>
      <c r="G924" t="str">
        <f>IF(ISERROR(MATCH(A924,LUs!A:A,0)),"n","y")</f>
        <v>n</v>
      </c>
    </row>
    <row r="925" spans="1:7">
      <c r="A925" t="s">
        <v>144</v>
      </c>
      <c r="B925" t="s">
        <v>21</v>
      </c>
      <c r="C925" t="s">
        <v>97</v>
      </c>
      <c r="D925" t="s">
        <v>192</v>
      </c>
      <c r="E925" t="s">
        <v>36</v>
      </c>
      <c r="F925" t="s">
        <v>36</v>
      </c>
      <c r="G925" t="str">
        <f>IF(ISERROR(MATCH(A925,LUs!A:A,0)),"n","y")</f>
        <v>n</v>
      </c>
    </row>
    <row r="926" spans="1:7">
      <c r="A926" t="s">
        <v>144</v>
      </c>
      <c r="B926" t="s">
        <v>21</v>
      </c>
      <c r="C926" t="s">
        <v>97</v>
      </c>
      <c r="D926" t="s">
        <v>192</v>
      </c>
      <c r="E926" t="s">
        <v>37</v>
      </c>
      <c r="F926" t="s">
        <v>36</v>
      </c>
      <c r="G926" t="str">
        <f>IF(ISERROR(MATCH(A926,LUs!A:A,0)),"n","y")</f>
        <v>n</v>
      </c>
    </row>
    <row r="927" spans="1:7">
      <c r="A927" t="s">
        <v>144</v>
      </c>
      <c r="B927" t="s">
        <v>90</v>
      </c>
      <c r="C927" t="s">
        <v>97</v>
      </c>
      <c r="D927" t="s">
        <v>192</v>
      </c>
      <c r="E927" t="s">
        <v>396</v>
      </c>
      <c r="F927" t="s">
        <v>37</v>
      </c>
      <c r="G927" t="str">
        <f>IF(ISERROR(MATCH(A927,LUs!A:A,0)),"n","y")</f>
        <v>n</v>
      </c>
    </row>
    <row r="928" spans="1:7">
      <c r="A928" t="s">
        <v>145</v>
      </c>
      <c r="B928" t="s">
        <v>10</v>
      </c>
      <c r="C928" t="s">
        <v>97</v>
      </c>
      <c r="D928" t="s">
        <v>195</v>
      </c>
      <c r="E928" t="s">
        <v>36</v>
      </c>
      <c r="F928" t="s">
        <v>36</v>
      </c>
      <c r="G928" t="str">
        <f>IF(ISERROR(MATCH(A928,LUs!A:A,0)),"n","y")</f>
        <v>n</v>
      </c>
    </row>
    <row r="929" spans="1:7">
      <c r="A929" t="s">
        <v>145</v>
      </c>
      <c r="B929" t="s">
        <v>10</v>
      </c>
      <c r="C929" t="s">
        <v>97</v>
      </c>
      <c r="D929" t="s">
        <v>195</v>
      </c>
      <c r="E929" t="s">
        <v>37</v>
      </c>
      <c r="F929" t="s">
        <v>37</v>
      </c>
      <c r="G929" t="str">
        <f>IF(ISERROR(MATCH(A929,LUs!A:A,0)),"n","y")</f>
        <v>n</v>
      </c>
    </row>
    <row r="930" spans="1:7">
      <c r="A930" t="s">
        <v>145</v>
      </c>
      <c r="B930" t="s">
        <v>11</v>
      </c>
      <c r="C930" t="s">
        <v>97</v>
      </c>
      <c r="D930" t="s">
        <v>191</v>
      </c>
      <c r="E930" t="s">
        <v>36</v>
      </c>
      <c r="F930" t="s">
        <v>36</v>
      </c>
      <c r="G930" t="str">
        <f>IF(ISERROR(MATCH(A930,LUs!A:A,0)),"n","y")</f>
        <v>n</v>
      </c>
    </row>
    <row r="931" spans="1:7">
      <c r="A931" t="s">
        <v>145</v>
      </c>
      <c r="B931" t="s">
        <v>11</v>
      </c>
      <c r="C931" t="s">
        <v>97</v>
      </c>
      <c r="D931" t="s">
        <v>191</v>
      </c>
      <c r="E931" t="s">
        <v>37</v>
      </c>
      <c r="F931" t="s">
        <v>37</v>
      </c>
      <c r="G931" t="str">
        <f>IF(ISERROR(MATCH(A931,LUs!A:A,0)),"n","y")</f>
        <v>n</v>
      </c>
    </row>
    <row r="932" spans="1:7">
      <c r="A932" t="s">
        <v>145</v>
      </c>
      <c r="B932" t="s">
        <v>11</v>
      </c>
      <c r="C932" t="s">
        <v>97</v>
      </c>
      <c r="D932" t="s">
        <v>192</v>
      </c>
      <c r="E932" t="s">
        <v>36</v>
      </c>
      <c r="F932" t="s">
        <v>86</v>
      </c>
      <c r="G932" t="str">
        <f>IF(ISERROR(MATCH(A932,LUs!A:A,0)),"n","y")</f>
        <v>n</v>
      </c>
    </row>
    <row r="933" spans="1:7">
      <c r="A933" t="s">
        <v>145</v>
      </c>
      <c r="B933" t="s">
        <v>11</v>
      </c>
      <c r="C933" t="s">
        <v>97</v>
      </c>
      <c r="D933" t="s">
        <v>192</v>
      </c>
      <c r="E933" t="s">
        <v>37</v>
      </c>
      <c r="F933" t="s">
        <v>86</v>
      </c>
      <c r="G933" t="str">
        <f>IF(ISERROR(MATCH(A933,LUs!A:A,0)),"n","y")</f>
        <v>n</v>
      </c>
    </row>
    <row r="934" spans="1:7">
      <c r="A934" t="s">
        <v>145</v>
      </c>
      <c r="B934" t="s">
        <v>11</v>
      </c>
      <c r="C934" t="s">
        <v>97</v>
      </c>
      <c r="D934" t="s">
        <v>193</v>
      </c>
      <c r="E934" t="s">
        <v>36</v>
      </c>
      <c r="F934" t="s">
        <v>36</v>
      </c>
      <c r="G934" t="str">
        <f>IF(ISERROR(MATCH(A934,LUs!A:A,0)),"n","y")</f>
        <v>n</v>
      </c>
    </row>
    <row r="935" spans="1:7">
      <c r="A935" t="s">
        <v>145</v>
      </c>
      <c r="B935" t="s">
        <v>11</v>
      </c>
      <c r="C935" t="s">
        <v>97</v>
      </c>
      <c r="D935" t="s">
        <v>193</v>
      </c>
      <c r="E935" t="s">
        <v>37</v>
      </c>
      <c r="F935" t="s">
        <v>37</v>
      </c>
      <c r="G935" t="str">
        <f>IF(ISERROR(MATCH(A935,LUs!A:A,0)),"n","y")</f>
        <v>n</v>
      </c>
    </row>
    <row r="936" spans="1:7">
      <c r="A936" t="s">
        <v>145</v>
      </c>
      <c r="B936" t="s">
        <v>11</v>
      </c>
      <c r="C936" t="s">
        <v>97</v>
      </c>
      <c r="D936" t="s">
        <v>194</v>
      </c>
      <c r="E936" t="s">
        <v>36</v>
      </c>
      <c r="F936" t="s">
        <v>36</v>
      </c>
      <c r="G936" t="str">
        <f>IF(ISERROR(MATCH(A936,LUs!A:A,0)),"n","y")</f>
        <v>n</v>
      </c>
    </row>
    <row r="937" spans="1:7">
      <c r="A937" t="s">
        <v>145</v>
      </c>
      <c r="B937" t="s">
        <v>11</v>
      </c>
      <c r="C937" t="s">
        <v>97</v>
      </c>
      <c r="D937" t="s">
        <v>194</v>
      </c>
      <c r="E937" t="s">
        <v>37</v>
      </c>
      <c r="F937" t="s">
        <v>37</v>
      </c>
      <c r="G937" t="str">
        <f>IF(ISERROR(MATCH(A937,LUs!A:A,0)),"n","y")</f>
        <v>n</v>
      </c>
    </row>
    <row r="938" spans="1:7">
      <c r="A938" t="s">
        <v>145</v>
      </c>
      <c r="B938" t="s">
        <v>11</v>
      </c>
      <c r="C938" t="s">
        <v>97</v>
      </c>
      <c r="D938" t="s">
        <v>195</v>
      </c>
      <c r="E938" t="s">
        <v>36</v>
      </c>
      <c r="F938" t="s">
        <v>36</v>
      </c>
      <c r="G938" t="str">
        <f>IF(ISERROR(MATCH(A938,LUs!A:A,0)),"n","y")</f>
        <v>n</v>
      </c>
    </row>
    <row r="939" spans="1:7">
      <c r="A939" t="s">
        <v>145</v>
      </c>
      <c r="B939" t="s">
        <v>11</v>
      </c>
      <c r="C939" t="s">
        <v>97</v>
      </c>
      <c r="D939" t="s">
        <v>195</v>
      </c>
      <c r="E939" t="s">
        <v>37</v>
      </c>
      <c r="F939" t="s">
        <v>37</v>
      </c>
      <c r="G939" t="str">
        <f>IF(ISERROR(MATCH(A939,LUs!A:A,0)),"n","y")</f>
        <v>n</v>
      </c>
    </row>
    <row r="940" spans="1:7">
      <c r="A940" t="s">
        <v>145</v>
      </c>
      <c r="B940" t="s">
        <v>14</v>
      </c>
      <c r="C940" t="s">
        <v>97</v>
      </c>
      <c r="D940" t="s">
        <v>194</v>
      </c>
      <c r="E940" t="s">
        <v>36</v>
      </c>
      <c r="F940" t="s">
        <v>86</v>
      </c>
      <c r="G940" t="str">
        <f>IF(ISERROR(MATCH(A940,LUs!A:A,0)),"n","y")</f>
        <v>n</v>
      </c>
    </row>
    <row r="941" spans="1:7">
      <c r="A941" t="s">
        <v>145</v>
      </c>
      <c r="B941" t="s">
        <v>14</v>
      </c>
      <c r="C941" t="s">
        <v>97</v>
      </c>
      <c r="D941" t="s">
        <v>194</v>
      </c>
      <c r="E941" t="s">
        <v>37</v>
      </c>
      <c r="F941" t="s">
        <v>86</v>
      </c>
      <c r="G941" t="str">
        <f>IF(ISERROR(MATCH(A941,LUs!A:A,0)),"n","y")</f>
        <v>n</v>
      </c>
    </row>
    <row r="942" spans="1:7">
      <c r="A942" t="s">
        <v>145</v>
      </c>
      <c r="B942" t="s">
        <v>41</v>
      </c>
      <c r="C942" t="s">
        <v>97</v>
      </c>
      <c r="D942" t="s">
        <v>194</v>
      </c>
      <c r="E942" t="s">
        <v>36</v>
      </c>
      <c r="F942" t="s">
        <v>36</v>
      </c>
      <c r="G942" t="str">
        <f>IF(ISERROR(MATCH(A942,LUs!A:A,0)),"n","y")</f>
        <v>n</v>
      </c>
    </row>
    <row r="943" spans="1:7">
      <c r="A943" t="s">
        <v>145</v>
      </c>
      <c r="B943" t="s">
        <v>41</v>
      </c>
      <c r="C943" t="s">
        <v>97</v>
      </c>
      <c r="D943" t="s">
        <v>194</v>
      </c>
      <c r="E943" t="s">
        <v>37</v>
      </c>
      <c r="F943" t="s">
        <v>37</v>
      </c>
      <c r="G943" t="str">
        <f>IF(ISERROR(MATCH(A943,LUs!A:A,0)),"n","y")</f>
        <v>n</v>
      </c>
    </row>
    <row r="944" spans="1:7">
      <c r="A944" t="s">
        <v>145</v>
      </c>
      <c r="B944" t="s">
        <v>41</v>
      </c>
      <c r="C944" t="s">
        <v>97</v>
      </c>
      <c r="D944" t="s">
        <v>195</v>
      </c>
      <c r="E944" t="s">
        <v>36</v>
      </c>
      <c r="F944" t="s">
        <v>86</v>
      </c>
      <c r="G944" t="str">
        <f>IF(ISERROR(MATCH(A944,LUs!A:A,0)),"n","y")</f>
        <v>n</v>
      </c>
    </row>
    <row r="945" spans="1:7">
      <c r="A945" t="s">
        <v>145</v>
      </c>
      <c r="B945" t="s">
        <v>41</v>
      </c>
      <c r="C945" t="s">
        <v>97</v>
      </c>
      <c r="D945" t="s">
        <v>195</v>
      </c>
      <c r="E945" t="s">
        <v>37</v>
      </c>
      <c r="F945" t="s">
        <v>36</v>
      </c>
      <c r="G945" t="str">
        <f>IF(ISERROR(MATCH(A945,LUs!A:A,0)),"n","y")</f>
        <v>n</v>
      </c>
    </row>
    <row r="946" spans="1:7">
      <c r="A946" t="s">
        <v>145</v>
      </c>
      <c r="B946" t="s">
        <v>15</v>
      </c>
      <c r="C946" t="s">
        <v>97</v>
      </c>
      <c r="D946" t="s">
        <v>192</v>
      </c>
      <c r="E946" t="s">
        <v>36</v>
      </c>
      <c r="F946" t="s">
        <v>36</v>
      </c>
      <c r="G946" t="str">
        <f>IF(ISERROR(MATCH(A946,LUs!A:A,0)),"n","y")</f>
        <v>n</v>
      </c>
    </row>
    <row r="947" spans="1:7">
      <c r="A947" t="s">
        <v>145</v>
      </c>
      <c r="B947" t="s">
        <v>15</v>
      </c>
      <c r="C947" t="s">
        <v>97</v>
      </c>
      <c r="D947" t="s">
        <v>192</v>
      </c>
      <c r="E947" t="s">
        <v>37</v>
      </c>
      <c r="F947" t="s">
        <v>36</v>
      </c>
      <c r="G947" t="str">
        <f>IF(ISERROR(MATCH(A947,LUs!A:A,0)),"n","y")</f>
        <v>n</v>
      </c>
    </row>
    <row r="948" spans="1:7">
      <c r="A948" t="s">
        <v>145</v>
      </c>
      <c r="B948" t="s">
        <v>15</v>
      </c>
      <c r="C948" t="s">
        <v>97</v>
      </c>
      <c r="D948" t="s">
        <v>193</v>
      </c>
      <c r="E948" t="s">
        <v>36</v>
      </c>
      <c r="F948" t="s">
        <v>37</v>
      </c>
      <c r="G948" t="str">
        <f>IF(ISERROR(MATCH(A948,LUs!A:A,0)),"n","y")</f>
        <v>n</v>
      </c>
    </row>
    <row r="949" spans="1:7">
      <c r="A949" t="s">
        <v>145</v>
      </c>
      <c r="B949" t="s">
        <v>15</v>
      </c>
      <c r="C949" t="s">
        <v>97</v>
      </c>
      <c r="D949" t="s">
        <v>193</v>
      </c>
      <c r="E949" t="s">
        <v>37</v>
      </c>
      <c r="F949" t="s">
        <v>86</v>
      </c>
      <c r="G949" t="str">
        <f>IF(ISERROR(MATCH(A949,LUs!A:A,0)),"n","y")</f>
        <v>n</v>
      </c>
    </row>
    <row r="950" spans="1:7">
      <c r="A950" t="s">
        <v>145</v>
      </c>
      <c r="B950" t="s">
        <v>15</v>
      </c>
      <c r="C950" t="s">
        <v>97</v>
      </c>
      <c r="D950" t="s">
        <v>194</v>
      </c>
      <c r="E950" t="s">
        <v>36</v>
      </c>
      <c r="F950" t="s">
        <v>36</v>
      </c>
      <c r="G950" t="str">
        <f>IF(ISERROR(MATCH(A950,LUs!A:A,0)),"n","y")</f>
        <v>n</v>
      </c>
    </row>
    <row r="951" spans="1:7">
      <c r="A951" t="s">
        <v>145</v>
      </c>
      <c r="B951" t="s">
        <v>15</v>
      </c>
      <c r="C951" t="s">
        <v>97</v>
      </c>
      <c r="D951" t="s">
        <v>194</v>
      </c>
      <c r="E951" t="s">
        <v>37</v>
      </c>
      <c r="F951" t="s">
        <v>37</v>
      </c>
      <c r="G951" t="str">
        <f>IF(ISERROR(MATCH(A951,LUs!A:A,0)),"n","y")</f>
        <v>n</v>
      </c>
    </row>
    <row r="952" spans="1:7">
      <c r="A952" t="s">
        <v>145</v>
      </c>
      <c r="B952" t="s">
        <v>32</v>
      </c>
      <c r="C952" t="s">
        <v>97</v>
      </c>
      <c r="D952" t="s">
        <v>191</v>
      </c>
      <c r="E952" t="s">
        <v>36</v>
      </c>
      <c r="F952" t="s">
        <v>86</v>
      </c>
      <c r="G952" t="str">
        <f>IF(ISERROR(MATCH(A952,LUs!A:A,0)),"n","y")</f>
        <v>n</v>
      </c>
    </row>
    <row r="953" spans="1:7">
      <c r="A953" t="s">
        <v>145</v>
      </c>
      <c r="B953" t="s">
        <v>32</v>
      </c>
      <c r="C953" t="s">
        <v>97</v>
      </c>
      <c r="D953" t="s">
        <v>191</v>
      </c>
      <c r="E953" t="s">
        <v>37</v>
      </c>
      <c r="F953" t="s">
        <v>36</v>
      </c>
      <c r="G953" t="str">
        <f>IF(ISERROR(MATCH(A953,LUs!A:A,0)),"n","y")</f>
        <v>n</v>
      </c>
    </row>
    <row r="954" spans="1:7">
      <c r="A954" t="s">
        <v>145</v>
      </c>
      <c r="B954" t="s">
        <v>32</v>
      </c>
      <c r="C954" t="s">
        <v>97</v>
      </c>
      <c r="D954" t="s">
        <v>192</v>
      </c>
      <c r="E954" t="s">
        <v>36</v>
      </c>
      <c r="F954" t="s">
        <v>37</v>
      </c>
      <c r="G954" t="str">
        <f>IF(ISERROR(MATCH(A954,LUs!A:A,0)),"n","y")</f>
        <v>n</v>
      </c>
    </row>
    <row r="955" spans="1:7">
      <c r="A955" t="s">
        <v>145</v>
      </c>
      <c r="B955" t="s">
        <v>32</v>
      </c>
      <c r="C955" t="s">
        <v>97</v>
      </c>
      <c r="D955" t="s">
        <v>192</v>
      </c>
      <c r="E955" t="s">
        <v>37</v>
      </c>
      <c r="F955" t="s">
        <v>36</v>
      </c>
      <c r="G955" t="str">
        <f>IF(ISERROR(MATCH(A955,LUs!A:A,0)),"n","y")</f>
        <v>n</v>
      </c>
    </row>
    <row r="956" spans="1:7">
      <c r="A956" t="s">
        <v>145</v>
      </c>
      <c r="B956" t="s">
        <v>33</v>
      </c>
      <c r="C956" t="s">
        <v>97</v>
      </c>
      <c r="D956" t="s">
        <v>191</v>
      </c>
      <c r="E956" t="s">
        <v>36</v>
      </c>
      <c r="F956" t="s">
        <v>36</v>
      </c>
      <c r="G956" t="str">
        <f>IF(ISERROR(MATCH(A956,LUs!A:A,0)),"n","y")</f>
        <v>n</v>
      </c>
    </row>
    <row r="957" spans="1:7">
      <c r="A957" t="s">
        <v>145</v>
      </c>
      <c r="B957" t="s">
        <v>33</v>
      </c>
      <c r="C957" t="s">
        <v>97</v>
      </c>
      <c r="D957" t="s">
        <v>191</v>
      </c>
      <c r="E957" t="s">
        <v>37</v>
      </c>
      <c r="F957" t="s">
        <v>37</v>
      </c>
      <c r="G957" t="str">
        <f>IF(ISERROR(MATCH(A957,LUs!A:A,0)),"n","y")</f>
        <v>n</v>
      </c>
    </row>
    <row r="958" spans="1:7">
      <c r="A958" t="s">
        <v>145</v>
      </c>
      <c r="B958" t="s">
        <v>33</v>
      </c>
      <c r="C958" t="s">
        <v>97</v>
      </c>
      <c r="D958" t="s">
        <v>192</v>
      </c>
      <c r="E958" t="s">
        <v>36</v>
      </c>
      <c r="F958" t="s">
        <v>36</v>
      </c>
      <c r="G958" t="str">
        <f>IF(ISERROR(MATCH(A958,LUs!A:A,0)),"n","y")</f>
        <v>n</v>
      </c>
    </row>
    <row r="959" spans="1:7">
      <c r="A959" t="s">
        <v>145</v>
      </c>
      <c r="B959" t="s">
        <v>33</v>
      </c>
      <c r="C959" t="s">
        <v>97</v>
      </c>
      <c r="D959" t="s">
        <v>192</v>
      </c>
      <c r="E959" t="s">
        <v>37</v>
      </c>
      <c r="F959" t="s">
        <v>36</v>
      </c>
      <c r="G959" t="str">
        <f>IF(ISERROR(MATCH(A959,LUs!A:A,0)),"n","y")</f>
        <v>n</v>
      </c>
    </row>
    <row r="960" spans="1:7">
      <c r="A960" t="s">
        <v>146</v>
      </c>
      <c r="B960" t="s">
        <v>16</v>
      </c>
      <c r="C960" t="s">
        <v>97</v>
      </c>
      <c r="D960" t="s">
        <v>191</v>
      </c>
      <c r="E960" t="s">
        <v>36</v>
      </c>
      <c r="F960" t="s">
        <v>36</v>
      </c>
      <c r="G960" t="str">
        <f>IF(ISERROR(MATCH(A960,LUs!A:A,0)),"n","y")</f>
        <v>n</v>
      </c>
    </row>
    <row r="961" spans="1:7">
      <c r="A961" t="s">
        <v>146</v>
      </c>
      <c r="B961" t="s">
        <v>16</v>
      </c>
      <c r="C961" t="s">
        <v>97</v>
      </c>
      <c r="D961" t="s">
        <v>191</v>
      </c>
      <c r="E961" t="s">
        <v>37</v>
      </c>
      <c r="F961" t="s">
        <v>37</v>
      </c>
      <c r="G961" t="str">
        <f>IF(ISERROR(MATCH(A961,LUs!A:A,0)),"n","y")</f>
        <v>n</v>
      </c>
    </row>
    <row r="962" spans="1:7">
      <c r="A962" t="s">
        <v>146</v>
      </c>
      <c r="B962" t="s">
        <v>16</v>
      </c>
      <c r="C962" t="s">
        <v>97</v>
      </c>
      <c r="D962" t="s">
        <v>192</v>
      </c>
      <c r="E962" t="s">
        <v>36</v>
      </c>
      <c r="F962" t="s">
        <v>36</v>
      </c>
      <c r="G962" t="str">
        <f>IF(ISERROR(MATCH(A962,LUs!A:A,0)),"n","y")</f>
        <v>n</v>
      </c>
    </row>
    <row r="963" spans="1:7">
      <c r="A963" t="s">
        <v>146</v>
      </c>
      <c r="B963" t="s">
        <v>16</v>
      </c>
      <c r="C963" t="s">
        <v>97</v>
      </c>
      <c r="D963" t="s">
        <v>192</v>
      </c>
      <c r="E963" t="s">
        <v>37</v>
      </c>
      <c r="F963" t="s">
        <v>37</v>
      </c>
      <c r="G963" t="str">
        <f>IF(ISERROR(MATCH(A963,LUs!A:A,0)),"n","y")</f>
        <v>n</v>
      </c>
    </row>
    <row r="964" spans="1:7">
      <c r="A964" t="s">
        <v>146</v>
      </c>
      <c r="B964" t="s">
        <v>16</v>
      </c>
      <c r="C964" t="s">
        <v>97</v>
      </c>
      <c r="D964" t="s">
        <v>193</v>
      </c>
      <c r="E964" t="s">
        <v>36</v>
      </c>
      <c r="F964" t="s">
        <v>36</v>
      </c>
      <c r="G964" t="str">
        <f>IF(ISERROR(MATCH(A964,LUs!A:A,0)),"n","y")</f>
        <v>n</v>
      </c>
    </row>
    <row r="965" spans="1:7">
      <c r="A965" t="s">
        <v>146</v>
      </c>
      <c r="B965" t="s">
        <v>16</v>
      </c>
      <c r="C965" t="s">
        <v>97</v>
      </c>
      <c r="D965" t="s">
        <v>193</v>
      </c>
      <c r="E965" t="s">
        <v>37</v>
      </c>
      <c r="F965" t="s">
        <v>37</v>
      </c>
      <c r="G965" t="str">
        <f>IF(ISERROR(MATCH(A965,LUs!A:A,0)),"n","y")</f>
        <v>n</v>
      </c>
    </row>
    <row r="966" spans="1:7">
      <c r="A966" t="s">
        <v>146</v>
      </c>
      <c r="B966" t="s">
        <v>16</v>
      </c>
      <c r="C966" t="s">
        <v>97</v>
      </c>
      <c r="D966" t="s">
        <v>194</v>
      </c>
      <c r="E966" t="s">
        <v>36</v>
      </c>
      <c r="F966" t="s">
        <v>36</v>
      </c>
      <c r="G966" t="str">
        <f>IF(ISERROR(MATCH(A966,LUs!A:A,0)),"n","y")</f>
        <v>n</v>
      </c>
    </row>
    <row r="967" spans="1:7">
      <c r="A967" t="s">
        <v>146</v>
      </c>
      <c r="B967" t="s">
        <v>16</v>
      </c>
      <c r="C967" t="s">
        <v>97</v>
      </c>
      <c r="D967" t="s">
        <v>194</v>
      </c>
      <c r="E967" t="s">
        <v>37</v>
      </c>
      <c r="F967" t="s">
        <v>37</v>
      </c>
      <c r="G967" t="str">
        <f>IF(ISERROR(MATCH(A967,LUs!A:A,0)),"n","y")</f>
        <v>n</v>
      </c>
    </row>
    <row r="968" spans="1:7">
      <c r="A968" t="s">
        <v>146</v>
      </c>
      <c r="B968" t="s">
        <v>16</v>
      </c>
      <c r="C968" t="s">
        <v>97</v>
      </c>
      <c r="D968" t="s">
        <v>195</v>
      </c>
      <c r="E968" t="s">
        <v>36</v>
      </c>
      <c r="F968" t="s">
        <v>36</v>
      </c>
      <c r="G968" t="str">
        <f>IF(ISERROR(MATCH(A968,LUs!A:A,0)),"n","y")</f>
        <v>n</v>
      </c>
    </row>
    <row r="969" spans="1:7">
      <c r="A969" t="s">
        <v>146</v>
      </c>
      <c r="B969" t="s">
        <v>16</v>
      </c>
      <c r="C969" t="s">
        <v>97</v>
      </c>
      <c r="D969" t="s">
        <v>195</v>
      </c>
      <c r="E969" t="s">
        <v>37</v>
      </c>
      <c r="F969" t="s">
        <v>37</v>
      </c>
      <c r="G969" t="str">
        <f>IF(ISERROR(MATCH(A969,LUs!A:A,0)),"n","y")</f>
        <v>n</v>
      </c>
    </row>
    <row r="970" spans="1:7">
      <c r="A970" t="s">
        <v>146</v>
      </c>
      <c r="B970" t="s">
        <v>16</v>
      </c>
      <c r="C970" t="s">
        <v>98</v>
      </c>
      <c r="D970" t="s">
        <v>195</v>
      </c>
      <c r="E970" t="s">
        <v>86</v>
      </c>
      <c r="F970" t="s">
        <v>36</v>
      </c>
      <c r="G970" t="str">
        <f>IF(ISERROR(MATCH(A970,LUs!A:A,0)),"n","y")</f>
        <v>n</v>
      </c>
    </row>
    <row r="971" spans="1:7">
      <c r="A971" t="s">
        <v>146</v>
      </c>
      <c r="B971" t="s">
        <v>19</v>
      </c>
      <c r="C971" t="s">
        <v>97</v>
      </c>
      <c r="D971" t="s">
        <v>195</v>
      </c>
      <c r="E971" t="s">
        <v>36</v>
      </c>
      <c r="F971" t="s">
        <v>37</v>
      </c>
      <c r="G971" t="str">
        <f>IF(ISERROR(MATCH(A971,LUs!A:A,0)),"n","y")</f>
        <v>n</v>
      </c>
    </row>
    <row r="972" spans="1:7">
      <c r="A972" t="s">
        <v>146</v>
      </c>
      <c r="B972" t="s">
        <v>19</v>
      </c>
      <c r="C972" t="s">
        <v>97</v>
      </c>
      <c r="D972" t="s">
        <v>195</v>
      </c>
      <c r="E972" t="s">
        <v>37</v>
      </c>
      <c r="F972" t="s">
        <v>36</v>
      </c>
      <c r="G972" t="str">
        <f>IF(ISERROR(MATCH(A972,LUs!A:A,0)),"n","y")</f>
        <v>n</v>
      </c>
    </row>
    <row r="973" spans="1:7">
      <c r="A973" t="s">
        <v>146</v>
      </c>
      <c r="B973" t="s">
        <v>19</v>
      </c>
      <c r="C973" t="s">
        <v>98</v>
      </c>
      <c r="D973" t="s">
        <v>195</v>
      </c>
      <c r="E973" t="s">
        <v>86</v>
      </c>
      <c r="F973" t="s">
        <v>37</v>
      </c>
      <c r="G973" t="str">
        <f>IF(ISERROR(MATCH(A973,LUs!A:A,0)),"n","y")</f>
        <v>n</v>
      </c>
    </row>
    <row r="974" spans="1:7">
      <c r="A974" t="s">
        <v>146</v>
      </c>
      <c r="B974" t="s">
        <v>24</v>
      </c>
      <c r="C974" t="s">
        <v>97</v>
      </c>
      <c r="D974" t="s">
        <v>193</v>
      </c>
      <c r="E974" t="s">
        <v>36</v>
      </c>
      <c r="F974" t="s">
        <v>36</v>
      </c>
      <c r="G974" t="str">
        <f>IF(ISERROR(MATCH(A974,LUs!A:A,0)),"n","y")</f>
        <v>n</v>
      </c>
    </row>
    <row r="975" spans="1:7">
      <c r="A975" t="s">
        <v>146</v>
      </c>
      <c r="B975" t="s">
        <v>24</v>
      </c>
      <c r="C975" t="s">
        <v>97</v>
      </c>
      <c r="D975" t="s">
        <v>193</v>
      </c>
      <c r="E975" t="s">
        <v>37</v>
      </c>
      <c r="F975" t="s">
        <v>37</v>
      </c>
      <c r="G975" t="str">
        <f>IF(ISERROR(MATCH(A975,LUs!A:A,0)),"n","y")</f>
        <v>n</v>
      </c>
    </row>
    <row r="976" spans="1:7">
      <c r="A976" t="s">
        <v>146</v>
      </c>
      <c r="B976" t="s">
        <v>27</v>
      </c>
      <c r="C976" t="s">
        <v>97</v>
      </c>
      <c r="D976" t="s">
        <v>191</v>
      </c>
      <c r="E976" t="s">
        <v>36</v>
      </c>
      <c r="F976" t="s">
        <v>36</v>
      </c>
      <c r="G976" t="str">
        <f>IF(ISERROR(MATCH(A976,LUs!A:A,0)),"n","y")</f>
        <v>n</v>
      </c>
    </row>
    <row r="977" spans="1:7">
      <c r="A977" t="s">
        <v>146</v>
      </c>
      <c r="B977" t="s">
        <v>27</v>
      </c>
      <c r="C977" t="s">
        <v>97</v>
      </c>
      <c r="D977" t="s">
        <v>191</v>
      </c>
      <c r="E977" t="s">
        <v>37</v>
      </c>
      <c r="F977" t="s">
        <v>37</v>
      </c>
      <c r="G977" t="str">
        <f>IF(ISERROR(MATCH(A977,LUs!A:A,0)),"n","y")</f>
        <v>n</v>
      </c>
    </row>
    <row r="978" spans="1:7">
      <c r="A978" t="s">
        <v>146</v>
      </c>
      <c r="B978" t="s">
        <v>27</v>
      </c>
      <c r="C978" t="s">
        <v>97</v>
      </c>
      <c r="D978" t="s">
        <v>192</v>
      </c>
      <c r="E978" t="s">
        <v>36</v>
      </c>
      <c r="F978" t="s">
        <v>36</v>
      </c>
      <c r="G978" t="str">
        <f>IF(ISERROR(MATCH(A978,LUs!A:A,0)),"n","y")</f>
        <v>n</v>
      </c>
    </row>
    <row r="979" spans="1:7">
      <c r="A979" t="s">
        <v>146</v>
      </c>
      <c r="B979" t="s">
        <v>27</v>
      </c>
      <c r="C979" t="s">
        <v>97</v>
      </c>
      <c r="D979" t="s">
        <v>192</v>
      </c>
      <c r="E979" t="s">
        <v>37</v>
      </c>
      <c r="F979" t="s">
        <v>37</v>
      </c>
      <c r="G979" t="str">
        <f>IF(ISERROR(MATCH(A979,LUs!A:A,0)),"n","y")</f>
        <v>n</v>
      </c>
    </row>
    <row r="980" spans="1:7">
      <c r="A980" t="s">
        <v>146</v>
      </c>
      <c r="B980" t="s">
        <v>27</v>
      </c>
      <c r="C980" t="s">
        <v>97</v>
      </c>
      <c r="D980" t="s">
        <v>193</v>
      </c>
      <c r="E980" t="s">
        <v>36</v>
      </c>
      <c r="F980" t="s">
        <v>36</v>
      </c>
      <c r="G980" t="str">
        <f>IF(ISERROR(MATCH(A980,LUs!A:A,0)),"n","y")</f>
        <v>n</v>
      </c>
    </row>
    <row r="981" spans="1:7">
      <c r="A981" t="s">
        <v>146</v>
      </c>
      <c r="B981" t="s">
        <v>27</v>
      </c>
      <c r="C981" t="s">
        <v>97</v>
      </c>
      <c r="D981" t="s">
        <v>193</v>
      </c>
      <c r="E981" t="s">
        <v>37</v>
      </c>
      <c r="F981" t="s">
        <v>37</v>
      </c>
      <c r="G981" t="str">
        <f>IF(ISERROR(MATCH(A981,LUs!A:A,0)),"n","y")</f>
        <v>n</v>
      </c>
    </row>
    <row r="982" spans="1:7">
      <c r="A982" t="s">
        <v>146</v>
      </c>
      <c r="B982" t="s">
        <v>90</v>
      </c>
      <c r="C982" t="s">
        <v>97</v>
      </c>
      <c r="D982" t="s">
        <v>191</v>
      </c>
      <c r="E982" t="s">
        <v>396</v>
      </c>
      <c r="F982" t="s">
        <v>36</v>
      </c>
      <c r="G982" t="str">
        <f>IF(ISERROR(MATCH(A982,LUs!A:A,0)),"n","y")</f>
        <v>n</v>
      </c>
    </row>
    <row r="983" spans="1:7">
      <c r="A983" t="s">
        <v>146</v>
      </c>
      <c r="B983" t="s">
        <v>90</v>
      </c>
      <c r="C983" t="s">
        <v>97</v>
      </c>
      <c r="D983" t="s">
        <v>193</v>
      </c>
      <c r="E983" t="s">
        <v>396</v>
      </c>
      <c r="F983" t="s">
        <v>37</v>
      </c>
      <c r="G983" t="str">
        <f>IF(ISERROR(MATCH(A983,LUs!A:A,0)),"n","y")</f>
        <v>n</v>
      </c>
    </row>
    <row r="984" spans="1:7">
      <c r="A984" t="s">
        <v>147</v>
      </c>
      <c r="B984" t="s">
        <v>10</v>
      </c>
      <c r="C984" t="s">
        <v>97</v>
      </c>
      <c r="D984" t="s">
        <v>191</v>
      </c>
      <c r="E984" t="s">
        <v>36</v>
      </c>
      <c r="F984" t="s">
        <v>36</v>
      </c>
      <c r="G984" t="str">
        <f>IF(ISERROR(MATCH(A984,LUs!A:A,0)),"n","y")</f>
        <v>n</v>
      </c>
    </row>
    <row r="985" spans="1:7">
      <c r="A985" t="s">
        <v>147</v>
      </c>
      <c r="B985" t="s">
        <v>10</v>
      </c>
      <c r="C985" t="s">
        <v>97</v>
      </c>
      <c r="D985" t="s">
        <v>191</v>
      </c>
      <c r="E985" t="s">
        <v>37</v>
      </c>
      <c r="F985" t="s">
        <v>37</v>
      </c>
      <c r="G985" t="str">
        <f>IF(ISERROR(MATCH(A985,LUs!A:A,0)),"n","y")</f>
        <v>n</v>
      </c>
    </row>
    <row r="986" spans="1:7">
      <c r="A986" t="s">
        <v>147</v>
      </c>
      <c r="B986" t="s">
        <v>10</v>
      </c>
      <c r="C986" t="s">
        <v>97</v>
      </c>
      <c r="D986" t="s">
        <v>192</v>
      </c>
      <c r="E986" t="s">
        <v>36</v>
      </c>
      <c r="F986" t="s">
        <v>36</v>
      </c>
      <c r="G986" t="str">
        <f>IF(ISERROR(MATCH(A986,LUs!A:A,0)),"n","y")</f>
        <v>n</v>
      </c>
    </row>
    <row r="987" spans="1:7">
      <c r="A987" t="s">
        <v>147</v>
      </c>
      <c r="B987" t="s">
        <v>10</v>
      </c>
      <c r="C987" t="s">
        <v>97</v>
      </c>
      <c r="D987" t="s">
        <v>192</v>
      </c>
      <c r="E987" t="s">
        <v>37</v>
      </c>
      <c r="F987" t="s">
        <v>37</v>
      </c>
      <c r="G987" t="str">
        <f>IF(ISERROR(MATCH(A987,LUs!A:A,0)),"n","y")</f>
        <v>n</v>
      </c>
    </row>
    <row r="988" spans="1:7">
      <c r="A988" t="s">
        <v>147</v>
      </c>
      <c r="B988" t="s">
        <v>10</v>
      </c>
      <c r="C988" t="s">
        <v>97</v>
      </c>
      <c r="D988" t="s">
        <v>193</v>
      </c>
      <c r="E988" t="s">
        <v>36</v>
      </c>
      <c r="F988" t="s">
        <v>36</v>
      </c>
      <c r="G988" t="str">
        <f>IF(ISERROR(MATCH(A988,LUs!A:A,0)),"n","y")</f>
        <v>n</v>
      </c>
    </row>
    <row r="989" spans="1:7">
      <c r="A989" t="s">
        <v>147</v>
      </c>
      <c r="B989" t="s">
        <v>10</v>
      </c>
      <c r="C989" t="s">
        <v>97</v>
      </c>
      <c r="D989" t="s">
        <v>193</v>
      </c>
      <c r="E989" t="s">
        <v>37</v>
      </c>
      <c r="F989" t="s">
        <v>37</v>
      </c>
      <c r="G989" t="str">
        <f>IF(ISERROR(MATCH(A989,LUs!A:A,0)),"n","y")</f>
        <v>n</v>
      </c>
    </row>
    <row r="990" spans="1:7">
      <c r="A990" t="s">
        <v>147</v>
      </c>
      <c r="B990" t="s">
        <v>11</v>
      </c>
      <c r="C990" t="s">
        <v>97</v>
      </c>
      <c r="D990" t="s">
        <v>191</v>
      </c>
      <c r="E990" t="s">
        <v>36</v>
      </c>
      <c r="F990" t="s">
        <v>36</v>
      </c>
      <c r="G990" t="str">
        <f>IF(ISERROR(MATCH(A990,LUs!A:A,0)),"n","y")</f>
        <v>n</v>
      </c>
    </row>
    <row r="991" spans="1:7">
      <c r="A991" t="s">
        <v>147</v>
      </c>
      <c r="B991" t="s">
        <v>11</v>
      </c>
      <c r="C991" t="s">
        <v>97</v>
      </c>
      <c r="D991" t="s">
        <v>191</v>
      </c>
      <c r="E991" t="s">
        <v>37</v>
      </c>
      <c r="F991" t="s">
        <v>37</v>
      </c>
      <c r="G991" t="str">
        <f>IF(ISERROR(MATCH(A991,LUs!A:A,0)),"n","y")</f>
        <v>n</v>
      </c>
    </row>
    <row r="992" spans="1:7">
      <c r="A992" t="s">
        <v>147</v>
      </c>
      <c r="B992" t="s">
        <v>11</v>
      </c>
      <c r="C992" t="s">
        <v>97</v>
      </c>
      <c r="D992" t="s">
        <v>192</v>
      </c>
      <c r="E992" t="s">
        <v>36</v>
      </c>
      <c r="F992" t="s">
        <v>36</v>
      </c>
      <c r="G992" t="str">
        <f>IF(ISERROR(MATCH(A992,LUs!A:A,0)),"n","y")</f>
        <v>n</v>
      </c>
    </row>
    <row r="993" spans="1:7">
      <c r="A993" t="s">
        <v>147</v>
      </c>
      <c r="B993" t="s">
        <v>11</v>
      </c>
      <c r="C993" t="s">
        <v>97</v>
      </c>
      <c r="D993" t="s">
        <v>192</v>
      </c>
      <c r="E993" t="s">
        <v>37</v>
      </c>
      <c r="F993" t="s">
        <v>37</v>
      </c>
      <c r="G993" t="str">
        <f>IF(ISERROR(MATCH(A993,LUs!A:A,0)),"n","y")</f>
        <v>n</v>
      </c>
    </row>
    <row r="994" spans="1:7">
      <c r="A994" t="s">
        <v>147</v>
      </c>
      <c r="B994" t="s">
        <v>11</v>
      </c>
      <c r="C994" t="s">
        <v>97</v>
      </c>
      <c r="D994" t="s">
        <v>193</v>
      </c>
      <c r="E994" t="s">
        <v>36</v>
      </c>
      <c r="F994" t="s">
        <v>36</v>
      </c>
      <c r="G994" t="str">
        <f>IF(ISERROR(MATCH(A994,LUs!A:A,0)),"n","y")</f>
        <v>n</v>
      </c>
    </row>
    <row r="995" spans="1:7">
      <c r="A995" t="s">
        <v>147</v>
      </c>
      <c r="B995" t="s">
        <v>11</v>
      </c>
      <c r="C995" t="s">
        <v>97</v>
      </c>
      <c r="D995" t="s">
        <v>193</v>
      </c>
      <c r="E995" t="s">
        <v>37</v>
      </c>
      <c r="F995" t="s">
        <v>37</v>
      </c>
      <c r="G995" t="str">
        <f>IF(ISERROR(MATCH(A995,LUs!A:A,0)),"n","y")</f>
        <v>n</v>
      </c>
    </row>
    <row r="996" spans="1:7">
      <c r="A996" t="s">
        <v>147</v>
      </c>
      <c r="B996" t="s">
        <v>41</v>
      </c>
      <c r="C996" t="s">
        <v>97</v>
      </c>
      <c r="D996" t="s">
        <v>191</v>
      </c>
      <c r="E996" t="s">
        <v>36</v>
      </c>
      <c r="F996" t="s">
        <v>36</v>
      </c>
      <c r="G996" t="str">
        <f>IF(ISERROR(MATCH(A996,LUs!A:A,0)),"n","y")</f>
        <v>n</v>
      </c>
    </row>
    <row r="997" spans="1:7">
      <c r="A997" t="s">
        <v>147</v>
      </c>
      <c r="B997" t="s">
        <v>41</v>
      </c>
      <c r="C997" t="s">
        <v>97</v>
      </c>
      <c r="D997" t="s">
        <v>191</v>
      </c>
      <c r="E997" t="s">
        <v>37</v>
      </c>
      <c r="F997" t="s">
        <v>37</v>
      </c>
      <c r="G997" t="str">
        <f>IF(ISERROR(MATCH(A997,LUs!A:A,0)),"n","y")</f>
        <v>n</v>
      </c>
    </row>
    <row r="998" spans="1:7">
      <c r="A998" t="s">
        <v>147</v>
      </c>
      <c r="B998" t="s">
        <v>41</v>
      </c>
      <c r="C998" t="s">
        <v>97</v>
      </c>
      <c r="D998" t="s">
        <v>192</v>
      </c>
      <c r="E998" t="s">
        <v>36</v>
      </c>
      <c r="F998" t="s">
        <v>36</v>
      </c>
      <c r="G998" t="str">
        <f>IF(ISERROR(MATCH(A998,LUs!A:A,0)),"n","y")</f>
        <v>n</v>
      </c>
    </row>
    <row r="999" spans="1:7">
      <c r="A999" t="s">
        <v>147</v>
      </c>
      <c r="B999" t="s">
        <v>41</v>
      </c>
      <c r="C999" t="s">
        <v>97</v>
      </c>
      <c r="D999" t="s">
        <v>192</v>
      </c>
      <c r="E999" t="s">
        <v>37</v>
      </c>
      <c r="F999" t="s">
        <v>37</v>
      </c>
      <c r="G999" t="str">
        <f>IF(ISERROR(MATCH(A999,LUs!A:A,0)),"n","y")</f>
        <v>n</v>
      </c>
    </row>
    <row r="1000" spans="1:7">
      <c r="A1000" t="s">
        <v>147</v>
      </c>
      <c r="B1000" t="s">
        <v>41</v>
      </c>
      <c r="C1000" t="s">
        <v>97</v>
      </c>
      <c r="D1000" t="s">
        <v>193</v>
      </c>
      <c r="E1000" t="s">
        <v>36</v>
      </c>
      <c r="F1000" t="s">
        <v>36</v>
      </c>
      <c r="G1000" t="str">
        <f>IF(ISERROR(MATCH(A1000,LUs!A:A,0)),"n","y")</f>
        <v>n</v>
      </c>
    </row>
    <row r="1001" spans="1:7">
      <c r="A1001" t="s">
        <v>147</v>
      </c>
      <c r="B1001" t="s">
        <v>41</v>
      </c>
      <c r="C1001" t="s">
        <v>97</v>
      </c>
      <c r="D1001" t="s">
        <v>193</v>
      </c>
      <c r="E1001" t="s">
        <v>37</v>
      </c>
      <c r="F1001" t="s">
        <v>37</v>
      </c>
      <c r="G1001" t="str">
        <f>IF(ISERROR(MATCH(A1001,LUs!A:A,0)),"n","y")</f>
        <v>n</v>
      </c>
    </row>
    <row r="1002" spans="1:7">
      <c r="A1002" t="s">
        <v>148</v>
      </c>
      <c r="B1002" t="s">
        <v>10</v>
      </c>
      <c r="C1002" t="s">
        <v>97</v>
      </c>
      <c r="D1002" t="s">
        <v>192</v>
      </c>
      <c r="E1002" t="s">
        <v>36</v>
      </c>
      <c r="F1002" t="s">
        <v>86</v>
      </c>
      <c r="G1002" t="str">
        <f>IF(ISERROR(MATCH(A1002,LUs!A:A,0)),"n","y")</f>
        <v>n</v>
      </c>
    </row>
    <row r="1003" spans="1:7">
      <c r="A1003" t="s">
        <v>148</v>
      </c>
      <c r="B1003" t="s">
        <v>10</v>
      </c>
      <c r="C1003" t="s">
        <v>97</v>
      </c>
      <c r="D1003" t="s">
        <v>192</v>
      </c>
      <c r="E1003" t="s">
        <v>37</v>
      </c>
      <c r="F1003" t="s">
        <v>86</v>
      </c>
      <c r="G1003" t="str">
        <f>IF(ISERROR(MATCH(A1003,LUs!A:A,0)),"n","y")</f>
        <v>n</v>
      </c>
    </row>
    <row r="1004" spans="1:7">
      <c r="A1004" t="s">
        <v>148</v>
      </c>
      <c r="B1004" t="s">
        <v>11</v>
      </c>
      <c r="C1004" t="s">
        <v>97</v>
      </c>
      <c r="D1004" t="s">
        <v>191</v>
      </c>
      <c r="E1004" t="s">
        <v>36</v>
      </c>
      <c r="F1004" t="s">
        <v>36</v>
      </c>
      <c r="G1004" t="str">
        <f>IF(ISERROR(MATCH(A1004,LUs!A:A,0)),"n","y")</f>
        <v>n</v>
      </c>
    </row>
    <row r="1005" spans="1:7">
      <c r="A1005" t="s">
        <v>148</v>
      </c>
      <c r="B1005" t="s">
        <v>11</v>
      </c>
      <c r="C1005" t="s">
        <v>97</v>
      </c>
      <c r="D1005" t="s">
        <v>191</v>
      </c>
      <c r="E1005" t="s">
        <v>37</v>
      </c>
      <c r="F1005" t="s">
        <v>37</v>
      </c>
      <c r="G1005" t="str">
        <f>IF(ISERROR(MATCH(A1005,LUs!A:A,0)),"n","y")</f>
        <v>n</v>
      </c>
    </row>
    <row r="1006" spans="1:7">
      <c r="A1006" t="s">
        <v>148</v>
      </c>
      <c r="B1006" t="s">
        <v>11</v>
      </c>
      <c r="C1006" t="s">
        <v>97</v>
      </c>
      <c r="D1006" t="s">
        <v>192</v>
      </c>
      <c r="E1006" t="s">
        <v>36</v>
      </c>
      <c r="F1006" t="s">
        <v>36</v>
      </c>
      <c r="G1006" t="str">
        <f>IF(ISERROR(MATCH(A1006,LUs!A:A,0)),"n","y")</f>
        <v>n</v>
      </c>
    </row>
    <row r="1007" spans="1:7">
      <c r="A1007" t="s">
        <v>148</v>
      </c>
      <c r="B1007" t="s">
        <v>11</v>
      </c>
      <c r="C1007" t="s">
        <v>97</v>
      </c>
      <c r="D1007" t="s">
        <v>192</v>
      </c>
      <c r="E1007" t="s">
        <v>37</v>
      </c>
      <c r="F1007" t="s">
        <v>37</v>
      </c>
      <c r="G1007" t="str">
        <f>IF(ISERROR(MATCH(A1007,LUs!A:A,0)),"n","y")</f>
        <v>n</v>
      </c>
    </row>
    <row r="1008" spans="1:7">
      <c r="A1008" t="s">
        <v>148</v>
      </c>
      <c r="B1008" t="s">
        <v>11</v>
      </c>
      <c r="C1008" t="s">
        <v>97</v>
      </c>
      <c r="D1008" t="s">
        <v>193</v>
      </c>
      <c r="E1008" t="s">
        <v>36</v>
      </c>
      <c r="F1008" t="s">
        <v>86</v>
      </c>
      <c r="G1008" t="str">
        <f>IF(ISERROR(MATCH(A1008,LUs!A:A,0)),"n","y")</f>
        <v>n</v>
      </c>
    </row>
    <row r="1009" spans="1:7">
      <c r="A1009" t="s">
        <v>148</v>
      </c>
      <c r="B1009" t="s">
        <v>11</v>
      </c>
      <c r="C1009" t="s">
        <v>97</v>
      </c>
      <c r="D1009" t="s">
        <v>193</v>
      </c>
      <c r="E1009" t="s">
        <v>37</v>
      </c>
      <c r="F1009" t="s">
        <v>86</v>
      </c>
      <c r="G1009" t="str">
        <f>IF(ISERROR(MATCH(A1009,LUs!A:A,0)),"n","y")</f>
        <v>n</v>
      </c>
    </row>
    <row r="1010" spans="1:7">
      <c r="A1010" t="s">
        <v>148</v>
      </c>
      <c r="B1010" t="s">
        <v>14</v>
      </c>
      <c r="C1010" t="s">
        <v>97</v>
      </c>
      <c r="D1010" t="s">
        <v>191</v>
      </c>
      <c r="E1010" t="s">
        <v>36</v>
      </c>
      <c r="F1010" t="s">
        <v>36</v>
      </c>
      <c r="G1010" t="str">
        <f>IF(ISERROR(MATCH(A1010,LUs!A:A,0)),"n","y")</f>
        <v>n</v>
      </c>
    </row>
    <row r="1011" spans="1:7">
      <c r="A1011" t="s">
        <v>148</v>
      </c>
      <c r="B1011" t="s">
        <v>14</v>
      </c>
      <c r="C1011" t="s">
        <v>97</v>
      </c>
      <c r="D1011" t="s">
        <v>191</v>
      </c>
      <c r="E1011" t="s">
        <v>37</v>
      </c>
      <c r="F1011" t="s">
        <v>37</v>
      </c>
      <c r="G1011" t="str">
        <f>IF(ISERROR(MATCH(A1011,LUs!A:A,0)),"n","y")</f>
        <v>n</v>
      </c>
    </row>
    <row r="1012" spans="1:7">
      <c r="A1012" t="s">
        <v>148</v>
      </c>
      <c r="B1012" t="s">
        <v>14</v>
      </c>
      <c r="C1012" t="s">
        <v>97</v>
      </c>
      <c r="D1012" t="s">
        <v>192</v>
      </c>
      <c r="E1012" t="s">
        <v>36</v>
      </c>
      <c r="F1012" t="s">
        <v>36</v>
      </c>
      <c r="G1012" t="str">
        <f>IF(ISERROR(MATCH(A1012,LUs!A:A,0)),"n","y")</f>
        <v>n</v>
      </c>
    </row>
    <row r="1013" spans="1:7">
      <c r="A1013" t="s">
        <v>148</v>
      </c>
      <c r="B1013" t="s">
        <v>14</v>
      </c>
      <c r="C1013" t="s">
        <v>97</v>
      </c>
      <c r="D1013" t="s">
        <v>192</v>
      </c>
      <c r="E1013" t="s">
        <v>37</v>
      </c>
      <c r="F1013" t="s">
        <v>37</v>
      </c>
      <c r="G1013" t="str">
        <f>IF(ISERROR(MATCH(A1013,LUs!A:A,0)),"n","y")</f>
        <v>n</v>
      </c>
    </row>
    <row r="1014" spans="1:7">
      <c r="A1014" t="s">
        <v>148</v>
      </c>
      <c r="B1014" t="s">
        <v>14</v>
      </c>
      <c r="C1014" t="s">
        <v>97</v>
      </c>
      <c r="D1014" t="s">
        <v>193</v>
      </c>
      <c r="E1014" t="s">
        <v>36</v>
      </c>
      <c r="F1014" t="s">
        <v>86</v>
      </c>
      <c r="G1014" t="str">
        <f>IF(ISERROR(MATCH(A1014,LUs!A:A,0)),"n","y")</f>
        <v>n</v>
      </c>
    </row>
    <row r="1015" spans="1:7">
      <c r="A1015" t="s">
        <v>148</v>
      </c>
      <c r="B1015" t="s">
        <v>14</v>
      </c>
      <c r="C1015" t="s">
        <v>97</v>
      </c>
      <c r="D1015" t="s">
        <v>193</v>
      </c>
      <c r="E1015" t="s">
        <v>37</v>
      </c>
      <c r="F1015" t="s">
        <v>86</v>
      </c>
      <c r="G1015" t="str">
        <f>IF(ISERROR(MATCH(A1015,LUs!A:A,0)),"n","y")</f>
        <v>n</v>
      </c>
    </row>
    <row r="1016" spans="1:7">
      <c r="A1016" t="s">
        <v>148</v>
      </c>
      <c r="B1016" t="s">
        <v>14</v>
      </c>
      <c r="C1016" t="s">
        <v>97</v>
      </c>
      <c r="D1016" t="s">
        <v>194</v>
      </c>
      <c r="E1016" t="s">
        <v>36</v>
      </c>
      <c r="F1016" t="s">
        <v>36</v>
      </c>
      <c r="G1016" t="str">
        <f>IF(ISERROR(MATCH(A1016,LUs!A:A,0)),"n","y")</f>
        <v>n</v>
      </c>
    </row>
    <row r="1017" spans="1:7">
      <c r="A1017" t="s">
        <v>148</v>
      </c>
      <c r="B1017" t="s">
        <v>14</v>
      </c>
      <c r="C1017" t="s">
        <v>97</v>
      </c>
      <c r="D1017" t="s">
        <v>194</v>
      </c>
      <c r="E1017" t="s">
        <v>37</v>
      </c>
      <c r="F1017" t="s">
        <v>37</v>
      </c>
      <c r="G1017" t="str">
        <f>IF(ISERROR(MATCH(A1017,LUs!A:A,0)),"n","y")</f>
        <v>n</v>
      </c>
    </row>
    <row r="1018" spans="1:7">
      <c r="A1018" t="s">
        <v>148</v>
      </c>
      <c r="B1018" t="s">
        <v>41</v>
      </c>
      <c r="C1018" t="s">
        <v>97</v>
      </c>
      <c r="D1018" t="s">
        <v>191</v>
      </c>
      <c r="E1018" t="s">
        <v>36</v>
      </c>
      <c r="F1018" t="s">
        <v>86</v>
      </c>
      <c r="G1018" t="str">
        <f>IF(ISERROR(MATCH(A1018,LUs!A:A,0)),"n","y")</f>
        <v>n</v>
      </c>
    </row>
    <row r="1019" spans="1:7">
      <c r="A1019" t="s">
        <v>148</v>
      </c>
      <c r="B1019" t="s">
        <v>41</v>
      </c>
      <c r="C1019" t="s">
        <v>97</v>
      </c>
      <c r="D1019" t="s">
        <v>191</v>
      </c>
      <c r="E1019" t="s">
        <v>37</v>
      </c>
      <c r="F1019" t="s">
        <v>36</v>
      </c>
      <c r="G1019" t="str">
        <f>IF(ISERROR(MATCH(A1019,LUs!A:A,0)),"n","y")</f>
        <v>n</v>
      </c>
    </row>
    <row r="1020" spans="1:7">
      <c r="A1020" t="s">
        <v>148</v>
      </c>
      <c r="B1020" t="s">
        <v>41</v>
      </c>
      <c r="C1020" t="s">
        <v>97</v>
      </c>
      <c r="D1020" t="s">
        <v>193</v>
      </c>
      <c r="E1020" t="s">
        <v>36</v>
      </c>
      <c r="F1020" t="s">
        <v>36</v>
      </c>
      <c r="G1020" t="str">
        <f>IF(ISERROR(MATCH(A1020,LUs!A:A,0)),"n","y")</f>
        <v>n</v>
      </c>
    </row>
    <row r="1021" spans="1:7">
      <c r="A1021" t="s">
        <v>148</v>
      </c>
      <c r="B1021" t="s">
        <v>41</v>
      </c>
      <c r="C1021" t="s">
        <v>97</v>
      </c>
      <c r="D1021" t="s">
        <v>193</v>
      </c>
      <c r="E1021" t="s">
        <v>37</v>
      </c>
      <c r="F1021" t="s">
        <v>36</v>
      </c>
      <c r="G1021" t="str">
        <f>IF(ISERROR(MATCH(A1021,LUs!A:A,0)),"n","y")</f>
        <v>n</v>
      </c>
    </row>
    <row r="1022" spans="1:7">
      <c r="A1022" t="s">
        <v>148</v>
      </c>
      <c r="B1022" t="s">
        <v>28</v>
      </c>
      <c r="C1022" t="s">
        <v>97</v>
      </c>
      <c r="D1022" t="s">
        <v>191</v>
      </c>
      <c r="E1022" t="s">
        <v>36</v>
      </c>
      <c r="F1022" t="s">
        <v>37</v>
      </c>
      <c r="G1022" t="str">
        <f>IF(ISERROR(MATCH(A1022,LUs!A:A,0)),"n","y")</f>
        <v>n</v>
      </c>
    </row>
    <row r="1023" spans="1:7">
      <c r="A1023" t="s">
        <v>148</v>
      </c>
      <c r="B1023" t="s">
        <v>28</v>
      </c>
      <c r="C1023" t="s">
        <v>97</v>
      </c>
      <c r="D1023" t="s">
        <v>191</v>
      </c>
      <c r="E1023" t="s">
        <v>37</v>
      </c>
      <c r="F1023" t="s">
        <v>36</v>
      </c>
      <c r="G1023" t="str">
        <f>IF(ISERROR(MATCH(A1023,LUs!A:A,0)),"n","y")</f>
        <v>n</v>
      </c>
    </row>
    <row r="1024" spans="1:7">
      <c r="A1024" t="s">
        <v>148</v>
      </c>
      <c r="B1024" t="s">
        <v>28</v>
      </c>
      <c r="C1024" t="s">
        <v>98</v>
      </c>
      <c r="D1024" t="s">
        <v>191</v>
      </c>
      <c r="E1024" t="s">
        <v>86</v>
      </c>
      <c r="F1024" t="s">
        <v>37</v>
      </c>
      <c r="G1024" t="str">
        <f>IF(ISERROR(MATCH(A1024,LUs!A:A,0)),"n","y")</f>
        <v>n</v>
      </c>
    </row>
    <row r="1025" spans="1:7">
      <c r="A1025" t="s">
        <v>148</v>
      </c>
      <c r="B1025" t="s">
        <v>28</v>
      </c>
      <c r="C1025" t="s">
        <v>97</v>
      </c>
      <c r="D1025" t="s">
        <v>192</v>
      </c>
      <c r="E1025" t="s">
        <v>36</v>
      </c>
      <c r="F1025" t="s">
        <v>37</v>
      </c>
      <c r="G1025" t="str">
        <f>IF(ISERROR(MATCH(A1025,LUs!A:A,0)),"n","y")</f>
        <v>n</v>
      </c>
    </row>
    <row r="1026" spans="1:7">
      <c r="A1026" t="s">
        <v>148</v>
      </c>
      <c r="B1026" t="s">
        <v>28</v>
      </c>
      <c r="C1026" t="s">
        <v>97</v>
      </c>
      <c r="D1026" t="s">
        <v>192</v>
      </c>
      <c r="E1026" t="s">
        <v>37</v>
      </c>
      <c r="F1026" t="s">
        <v>36</v>
      </c>
      <c r="G1026" t="str">
        <f>IF(ISERROR(MATCH(A1026,LUs!A:A,0)),"n","y")</f>
        <v>n</v>
      </c>
    </row>
    <row r="1027" spans="1:7">
      <c r="A1027" t="s">
        <v>148</v>
      </c>
      <c r="B1027" t="s">
        <v>90</v>
      </c>
      <c r="C1027" t="s">
        <v>97</v>
      </c>
      <c r="D1027" t="s">
        <v>193</v>
      </c>
      <c r="E1027" t="s">
        <v>396</v>
      </c>
      <c r="F1027" t="s">
        <v>36</v>
      </c>
      <c r="G1027" t="str">
        <f>IF(ISERROR(MATCH(A1027,LUs!A:A,0)),"n","y")</f>
        <v>n</v>
      </c>
    </row>
    <row r="1028" spans="1:7">
      <c r="A1028" t="s">
        <v>149</v>
      </c>
      <c r="B1028" t="s">
        <v>10</v>
      </c>
      <c r="C1028" t="s">
        <v>97</v>
      </c>
      <c r="D1028" t="s">
        <v>191</v>
      </c>
      <c r="E1028" t="s">
        <v>36</v>
      </c>
      <c r="F1028" t="s">
        <v>37</v>
      </c>
      <c r="G1028" t="str">
        <f>IF(ISERROR(MATCH(A1028,LUs!A:A,0)),"n","y")</f>
        <v>n</v>
      </c>
    </row>
    <row r="1029" spans="1:7">
      <c r="A1029" t="s">
        <v>149</v>
      </c>
      <c r="B1029" t="s">
        <v>10</v>
      </c>
      <c r="C1029" t="s">
        <v>97</v>
      </c>
      <c r="D1029" t="s">
        <v>191</v>
      </c>
      <c r="E1029" t="s">
        <v>37</v>
      </c>
      <c r="F1029" t="s">
        <v>86</v>
      </c>
      <c r="G1029" t="str">
        <f>IF(ISERROR(MATCH(A1029,LUs!A:A,0)),"n","y")</f>
        <v>n</v>
      </c>
    </row>
    <row r="1030" spans="1:7">
      <c r="A1030" t="s">
        <v>149</v>
      </c>
      <c r="B1030" t="s">
        <v>10</v>
      </c>
      <c r="C1030" t="s">
        <v>97</v>
      </c>
      <c r="D1030" t="s">
        <v>192</v>
      </c>
      <c r="E1030" t="s">
        <v>36</v>
      </c>
      <c r="F1030" t="s">
        <v>36</v>
      </c>
      <c r="G1030" t="str">
        <f>IF(ISERROR(MATCH(A1030,LUs!A:A,0)),"n","y")</f>
        <v>n</v>
      </c>
    </row>
    <row r="1031" spans="1:7">
      <c r="A1031" t="s">
        <v>149</v>
      </c>
      <c r="B1031" t="s">
        <v>10</v>
      </c>
      <c r="C1031" t="s">
        <v>97</v>
      </c>
      <c r="D1031" t="s">
        <v>192</v>
      </c>
      <c r="E1031" t="s">
        <v>37</v>
      </c>
      <c r="F1031" t="s">
        <v>37</v>
      </c>
      <c r="G1031" t="str">
        <f>IF(ISERROR(MATCH(A1031,LUs!A:A,0)),"n","y")</f>
        <v>n</v>
      </c>
    </row>
    <row r="1032" spans="1:7">
      <c r="A1032" t="s">
        <v>149</v>
      </c>
      <c r="B1032" t="s">
        <v>10</v>
      </c>
      <c r="C1032" t="s">
        <v>97</v>
      </c>
      <c r="D1032" t="s">
        <v>193</v>
      </c>
      <c r="E1032" t="s">
        <v>36</v>
      </c>
      <c r="F1032" t="s">
        <v>36</v>
      </c>
      <c r="G1032" t="str">
        <f>IF(ISERROR(MATCH(A1032,LUs!A:A,0)),"n","y")</f>
        <v>n</v>
      </c>
    </row>
    <row r="1033" spans="1:7">
      <c r="A1033" t="s">
        <v>149</v>
      </c>
      <c r="B1033" t="s">
        <v>10</v>
      </c>
      <c r="C1033" t="s">
        <v>97</v>
      </c>
      <c r="D1033" t="s">
        <v>193</v>
      </c>
      <c r="E1033" t="s">
        <v>37</v>
      </c>
      <c r="F1033" t="s">
        <v>37</v>
      </c>
      <c r="G1033" t="str">
        <f>IF(ISERROR(MATCH(A1033,LUs!A:A,0)),"n","y")</f>
        <v>n</v>
      </c>
    </row>
    <row r="1034" spans="1:7">
      <c r="A1034" t="s">
        <v>149</v>
      </c>
      <c r="B1034" t="s">
        <v>11</v>
      </c>
      <c r="C1034" t="s">
        <v>97</v>
      </c>
      <c r="D1034" t="s">
        <v>191</v>
      </c>
      <c r="E1034" t="s">
        <v>36</v>
      </c>
      <c r="F1034" t="s">
        <v>36</v>
      </c>
      <c r="G1034" t="str">
        <f>IF(ISERROR(MATCH(A1034,LUs!A:A,0)),"n","y")</f>
        <v>n</v>
      </c>
    </row>
    <row r="1035" spans="1:7">
      <c r="A1035" t="s">
        <v>149</v>
      </c>
      <c r="B1035" t="s">
        <v>11</v>
      </c>
      <c r="C1035" t="s">
        <v>97</v>
      </c>
      <c r="D1035" t="s">
        <v>191</v>
      </c>
      <c r="E1035" t="s">
        <v>37</v>
      </c>
      <c r="F1035" t="s">
        <v>37</v>
      </c>
      <c r="G1035" t="str">
        <f>IF(ISERROR(MATCH(A1035,LUs!A:A,0)),"n","y")</f>
        <v>n</v>
      </c>
    </row>
    <row r="1036" spans="1:7">
      <c r="A1036" t="s">
        <v>149</v>
      </c>
      <c r="B1036" t="s">
        <v>11</v>
      </c>
      <c r="C1036" t="s">
        <v>97</v>
      </c>
      <c r="D1036" t="s">
        <v>192</v>
      </c>
      <c r="E1036" t="s">
        <v>36</v>
      </c>
      <c r="F1036" t="s">
        <v>86</v>
      </c>
      <c r="G1036" t="str">
        <f>IF(ISERROR(MATCH(A1036,LUs!A:A,0)),"n","y")</f>
        <v>n</v>
      </c>
    </row>
    <row r="1037" spans="1:7">
      <c r="A1037" t="s">
        <v>149</v>
      </c>
      <c r="B1037" t="s">
        <v>11</v>
      </c>
      <c r="C1037" t="s">
        <v>97</v>
      </c>
      <c r="D1037" t="s">
        <v>192</v>
      </c>
      <c r="E1037" t="s">
        <v>37</v>
      </c>
      <c r="F1037" t="s">
        <v>86</v>
      </c>
      <c r="G1037" t="str">
        <f>IF(ISERROR(MATCH(A1037,LUs!A:A,0)),"n","y")</f>
        <v>n</v>
      </c>
    </row>
    <row r="1038" spans="1:7">
      <c r="A1038" t="s">
        <v>149</v>
      </c>
      <c r="B1038" t="s">
        <v>11</v>
      </c>
      <c r="C1038" t="s">
        <v>97</v>
      </c>
      <c r="D1038" t="s">
        <v>193</v>
      </c>
      <c r="E1038" t="s">
        <v>36</v>
      </c>
      <c r="F1038" t="s">
        <v>86</v>
      </c>
      <c r="G1038" t="str">
        <f>IF(ISERROR(MATCH(A1038,LUs!A:A,0)),"n","y")</f>
        <v>n</v>
      </c>
    </row>
    <row r="1039" spans="1:7">
      <c r="A1039" t="s">
        <v>149</v>
      </c>
      <c r="B1039" t="s">
        <v>11</v>
      </c>
      <c r="C1039" t="s">
        <v>97</v>
      </c>
      <c r="D1039" t="s">
        <v>193</v>
      </c>
      <c r="E1039" t="s">
        <v>37</v>
      </c>
      <c r="F1039" t="s">
        <v>36</v>
      </c>
      <c r="G1039" t="str">
        <f>IF(ISERROR(MATCH(A1039,LUs!A:A,0)),"n","y")</f>
        <v>n</v>
      </c>
    </row>
    <row r="1040" spans="1:7">
      <c r="A1040" t="s">
        <v>149</v>
      </c>
      <c r="B1040" t="s">
        <v>41</v>
      </c>
      <c r="C1040" t="s">
        <v>97</v>
      </c>
      <c r="D1040" t="s">
        <v>191</v>
      </c>
      <c r="E1040" t="s">
        <v>36</v>
      </c>
      <c r="F1040" t="s">
        <v>37</v>
      </c>
      <c r="G1040" t="str">
        <f>IF(ISERROR(MATCH(A1040,LUs!A:A,0)),"n","y")</f>
        <v>n</v>
      </c>
    </row>
    <row r="1041" spans="1:7">
      <c r="A1041" t="s">
        <v>149</v>
      </c>
      <c r="B1041" t="s">
        <v>41</v>
      </c>
      <c r="C1041" t="s">
        <v>97</v>
      </c>
      <c r="D1041" t="s">
        <v>191</v>
      </c>
      <c r="E1041" t="s">
        <v>37</v>
      </c>
      <c r="F1041" t="s">
        <v>86</v>
      </c>
      <c r="G1041" t="str">
        <f>IF(ISERROR(MATCH(A1041,LUs!A:A,0)),"n","y")</f>
        <v>n</v>
      </c>
    </row>
    <row r="1042" spans="1:7">
      <c r="A1042" t="s">
        <v>149</v>
      </c>
      <c r="B1042" t="s">
        <v>41</v>
      </c>
      <c r="C1042" t="s">
        <v>97</v>
      </c>
      <c r="D1042" t="s">
        <v>192</v>
      </c>
      <c r="E1042" t="s">
        <v>36</v>
      </c>
      <c r="F1042" t="s">
        <v>36</v>
      </c>
      <c r="G1042" t="str">
        <f>IF(ISERROR(MATCH(A1042,LUs!A:A,0)),"n","y")</f>
        <v>n</v>
      </c>
    </row>
    <row r="1043" spans="1:7">
      <c r="A1043" t="s">
        <v>149</v>
      </c>
      <c r="B1043" t="s">
        <v>41</v>
      </c>
      <c r="C1043" t="s">
        <v>97</v>
      </c>
      <c r="D1043" t="s">
        <v>192</v>
      </c>
      <c r="E1043" t="s">
        <v>37</v>
      </c>
      <c r="F1043" t="s">
        <v>37</v>
      </c>
      <c r="G1043" t="str">
        <f>IF(ISERROR(MATCH(A1043,LUs!A:A,0)),"n","y")</f>
        <v>n</v>
      </c>
    </row>
    <row r="1044" spans="1:7">
      <c r="A1044" t="s">
        <v>149</v>
      </c>
      <c r="B1044" t="s">
        <v>41</v>
      </c>
      <c r="C1044" t="s">
        <v>97</v>
      </c>
      <c r="D1044" t="s">
        <v>193</v>
      </c>
      <c r="E1044" t="s">
        <v>36</v>
      </c>
      <c r="F1044" t="s">
        <v>36</v>
      </c>
      <c r="G1044" t="str">
        <f>IF(ISERROR(MATCH(A1044,LUs!A:A,0)),"n","y")</f>
        <v>n</v>
      </c>
    </row>
    <row r="1045" spans="1:7">
      <c r="A1045" t="s">
        <v>149</v>
      </c>
      <c r="B1045" t="s">
        <v>41</v>
      </c>
      <c r="C1045" t="s">
        <v>97</v>
      </c>
      <c r="D1045" t="s">
        <v>193</v>
      </c>
      <c r="E1045" t="s">
        <v>37</v>
      </c>
      <c r="F1045" t="s">
        <v>37</v>
      </c>
      <c r="G1045" t="str">
        <f>IF(ISERROR(MATCH(A1045,LUs!A:A,0)),"n","y")</f>
        <v>n</v>
      </c>
    </row>
    <row r="1046" spans="1:7">
      <c r="A1046" t="s">
        <v>150</v>
      </c>
      <c r="B1046" t="s">
        <v>23</v>
      </c>
      <c r="C1046" t="s">
        <v>97</v>
      </c>
      <c r="D1046" t="s">
        <v>192</v>
      </c>
      <c r="E1046" t="s">
        <v>36</v>
      </c>
      <c r="F1046" t="s">
        <v>36</v>
      </c>
      <c r="G1046" t="str">
        <f>IF(ISERROR(MATCH(A1046,LUs!A:A,0)),"n","y")</f>
        <v>n</v>
      </c>
    </row>
    <row r="1047" spans="1:7">
      <c r="A1047" t="s">
        <v>150</v>
      </c>
      <c r="B1047" t="s">
        <v>23</v>
      </c>
      <c r="C1047" t="s">
        <v>97</v>
      </c>
      <c r="D1047" t="s">
        <v>192</v>
      </c>
      <c r="E1047" t="s">
        <v>37</v>
      </c>
      <c r="F1047" t="s">
        <v>37</v>
      </c>
      <c r="G1047" t="str">
        <f>IF(ISERROR(MATCH(A1047,LUs!A:A,0)),"n","y")</f>
        <v>n</v>
      </c>
    </row>
    <row r="1048" spans="1:7">
      <c r="A1048" t="s">
        <v>150</v>
      </c>
      <c r="B1048" t="s">
        <v>23</v>
      </c>
      <c r="C1048" t="s">
        <v>97</v>
      </c>
      <c r="D1048" t="s">
        <v>193</v>
      </c>
      <c r="E1048" t="s">
        <v>36</v>
      </c>
      <c r="F1048" t="s">
        <v>36</v>
      </c>
      <c r="G1048" t="str">
        <f>IF(ISERROR(MATCH(A1048,LUs!A:A,0)),"n","y")</f>
        <v>n</v>
      </c>
    </row>
    <row r="1049" spans="1:7">
      <c r="A1049" t="s">
        <v>150</v>
      </c>
      <c r="B1049" t="s">
        <v>23</v>
      </c>
      <c r="C1049" t="s">
        <v>97</v>
      </c>
      <c r="D1049" t="s">
        <v>193</v>
      </c>
      <c r="E1049" t="s">
        <v>37</v>
      </c>
      <c r="F1049" t="s">
        <v>37</v>
      </c>
      <c r="G1049" t="str">
        <f>IF(ISERROR(MATCH(A1049,LUs!A:A,0)),"n","y")</f>
        <v>n</v>
      </c>
    </row>
    <row r="1050" spans="1:7">
      <c r="A1050" t="s">
        <v>150</v>
      </c>
      <c r="B1050" t="s">
        <v>27</v>
      </c>
      <c r="C1050" t="s">
        <v>97</v>
      </c>
      <c r="D1050" t="s">
        <v>191</v>
      </c>
      <c r="E1050" t="s">
        <v>36</v>
      </c>
      <c r="F1050" t="s">
        <v>36</v>
      </c>
      <c r="G1050" t="str">
        <f>IF(ISERROR(MATCH(A1050,LUs!A:A,0)),"n","y")</f>
        <v>n</v>
      </c>
    </row>
    <row r="1051" spans="1:7">
      <c r="A1051" t="s">
        <v>150</v>
      </c>
      <c r="B1051" t="s">
        <v>27</v>
      </c>
      <c r="C1051" t="s">
        <v>97</v>
      </c>
      <c r="D1051" t="s">
        <v>191</v>
      </c>
      <c r="E1051" t="s">
        <v>37</v>
      </c>
      <c r="F1051" t="s">
        <v>37</v>
      </c>
      <c r="G1051" t="str">
        <f>IF(ISERROR(MATCH(A1051,LUs!A:A,0)),"n","y")</f>
        <v>n</v>
      </c>
    </row>
    <row r="1052" spans="1:7">
      <c r="A1052" t="s">
        <v>150</v>
      </c>
      <c r="B1052" t="s">
        <v>27</v>
      </c>
      <c r="C1052" t="s">
        <v>97</v>
      </c>
      <c r="D1052" t="s">
        <v>192</v>
      </c>
      <c r="E1052" t="s">
        <v>36</v>
      </c>
      <c r="F1052" t="s">
        <v>36</v>
      </c>
      <c r="G1052" t="str">
        <f>IF(ISERROR(MATCH(A1052,LUs!A:A,0)),"n","y")</f>
        <v>n</v>
      </c>
    </row>
    <row r="1053" spans="1:7">
      <c r="A1053" t="s">
        <v>150</v>
      </c>
      <c r="B1053" t="s">
        <v>27</v>
      </c>
      <c r="C1053" t="s">
        <v>97</v>
      </c>
      <c r="D1053" t="s">
        <v>192</v>
      </c>
      <c r="E1053" t="s">
        <v>37</v>
      </c>
      <c r="F1053" t="s">
        <v>37</v>
      </c>
      <c r="G1053" t="str">
        <f>IF(ISERROR(MATCH(A1053,LUs!A:A,0)),"n","y")</f>
        <v>n</v>
      </c>
    </row>
    <row r="1054" spans="1:7">
      <c r="A1054" t="s">
        <v>150</v>
      </c>
      <c r="B1054" t="s">
        <v>27</v>
      </c>
      <c r="C1054" t="s">
        <v>97</v>
      </c>
      <c r="D1054" t="s">
        <v>193</v>
      </c>
      <c r="E1054" t="s">
        <v>36</v>
      </c>
      <c r="F1054" t="s">
        <v>36</v>
      </c>
      <c r="G1054" t="str">
        <f>IF(ISERROR(MATCH(A1054,LUs!A:A,0)),"n","y")</f>
        <v>n</v>
      </c>
    </row>
    <row r="1055" spans="1:7">
      <c r="A1055" t="s">
        <v>150</v>
      </c>
      <c r="B1055" t="s">
        <v>27</v>
      </c>
      <c r="C1055" t="s">
        <v>97</v>
      </c>
      <c r="D1055" t="s">
        <v>193</v>
      </c>
      <c r="E1055" t="s">
        <v>37</v>
      </c>
      <c r="F1055" t="s">
        <v>37</v>
      </c>
      <c r="G1055" t="str">
        <f>IF(ISERROR(MATCH(A1055,LUs!A:A,0)),"n","y")</f>
        <v>n</v>
      </c>
    </row>
    <row r="1056" spans="1:7">
      <c r="A1056" t="s">
        <v>150</v>
      </c>
      <c r="B1056" t="s">
        <v>90</v>
      </c>
      <c r="C1056" t="s">
        <v>97</v>
      </c>
      <c r="D1056" t="s">
        <v>191</v>
      </c>
      <c r="E1056" t="s">
        <v>396</v>
      </c>
      <c r="F1056" t="s">
        <v>36</v>
      </c>
      <c r="G1056" t="str">
        <f>IF(ISERROR(MATCH(A1056,LUs!A:A,0)),"n","y")</f>
        <v>n</v>
      </c>
    </row>
    <row r="1057" spans="1:7">
      <c r="A1057" t="s">
        <v>150</v>
      </c>
      <c r="B1057" t="s">
        <v>90</v>
      </c>
      <c r="C1057" t="s">
        <v>97</v>
      </c>
      <c r="D1057" t="s">
        <v>192</v>
      </c>
      <c r="E1057" t="s">
        <v>396</v>
      </c>
      <c r="F1057" t="s">
        <v>37</v>
      </c>
      <c r="G1057" t="str">
        <f>IF(ISERROR(MATCH(A1057,LUs!A:A,0)),"n","y")</f>
        <v>n</v>
      </c>
    </row>
    <row r="1058" spans="1:7">
      <c r="A1058" t="s">
        <v>150</v>
      </c>
      <c r="B1058" t="s">
        <v>90</v>
      </c>
      <c r="C1058" t="s">
        <v>97</v>
      </c>
      <c r="D1058" t="s">
        <v>193</v>
      </c>
      <c r="E1058" t="s">
        <v>396</v>
      </c>
      <c r="F1058" t="s">
        <v>86</v>
      </c>
      <c r="G1058" t="str">
        <f>IF(ISERROR(MATCH(A1058,LUs!A:A,0)),"n","y")</f>
        <v>n</v>
      </c>
    </row>
    <row r="1059" spans="1:7">
      <c r="A1059" t="s">
        <v>150</v>
      </c>
      <c r="B1059" t="s">
        <v>90</v>
      </c>
      <c r="C1059" t="s">
        <v>97</v>
      </c>
      <c r="D1059" t="s">
        <v>194</v>
      </c>
      <c r="E1059" t="s">
        <v>396</v>
      </c>
      <c r="F1059" t="s">
        <v>36</v>
      </c>
      <c r="G1059" t="str">
        <f>IF(ISERROR(MATCH(A1059,LUs!A:A,0)),"n","y")</f>
        <v>n</v>
      </c>
    </row>
    <row r="1060" spans="1:7">
      <c r="A1060" t="s">
        <v>150</v>
      </c>
      <c r="B1060" t="s">
        <v>90</v>
      </c>
      <c r="C1060" t="s">
        <v>97</v>
      </c>
      <c r="D1060" t="s">
        <v>195</v>
      </c>
      <c r="E1060" t="s">
        <v>396</v>
      </c>
      <c r="F1060" t="s">
        <v>36</v>
      </c>
      <c r="G1060" t="str">
        <f>IF(ISERROR(MATCH(A1060,LUs!A:A,0)),"n","y")</f>
        <v>n</v>
      </c>
    </row>
    <row r="1061" spans="1:7">
      <c r="A1061" t="s">
        <v>151</v>
      </c>
      <c r="B1061" t="s">
        <v>16</v>
      </c>
      <c r="C1061" t="s">
        <v>98</v>
      </c>
      <c r="D1061" t="s">
        <v>192</v>
      </c>
      <c r="E1061" t="s">
        <v>86</v>
      </c>
      <c r="F1061" t="s">
        <v>36</v>
      </c>
      <c r="G1061" t="str">
        <f>IF(ISERROR(MATCH(A1061,LUs!A:A,0)),"n","y")</f>
        <v>n</v>
      </c>
    </row>
    <row r="1062" spans="1:7">
      <c r="A1062" t="s">
        <v>151</v>
      </c>
      <c r="B1062" t="s">
        <v>16</v>
      </c>
      <c r="C1062" t="s">
        <v>97</v>
      </c>
      <c r="D1062" t="s">
        <v>193</v>
      </c>
      <c r="E1062" t="s">
        <v>36</v>
      </c>
      <c r="F1062" t="s">
        <v>36</v>
      </c>
      <c r="G1062" t="str">
        <f>IF(ISERROR(MATCH(A1062,LUs!A:A,0)),"n","y")</f>
        <v>n</v>
      </c>
    </row>
    <row r="1063" spans="1:7">
      <c r="A1063" t="s">
        <v>151</v>
      </c>
      <c r="B1063" t="s">
        <v>16</v>
      </c>
      <c r="C1063" t="s">
        <v>97</v>
      </c>
      <c r="D1063" t="s">
        <v>193</v>
      </c>
      <c r="E1063" t="s">
        <v>37</v>
      </c>
      <c r="F1063" t="s">
        <v>36</v>
      </c>
      <c r="G1063" t="str">
        <f>IF(ISERROR(MATCH(A1063,LUs!A:A,0)),"n","y")</f>
        <v>n</v>
      </c>
    </row>
    <row r="1064" spans="1:7">
      <c r="A1064" t="s">
        <v>151</v>
      </c>
      <c r="B1064" t="s">
        <v>16</v>
      </c>
      <c r="C1064" t="s">
        <v>98</v>
      </c>
      <c r="D1064" t="s">
        <v>193</v>
      </c>
      <c r="E1064" t="s">
        <v>86</v>
      </c>
      <c r="F1064" t="s">
        <v>37</v>
      </c>
      <c r="G1064" t="str">
        <f>IF(ISERROR(MATCH(A1064,LUs!A:A,0)),"n","y")</f>
        <v>n</v>
      </c>
    </row>
    <row r="1065" spans="1:7">
      <c r="A1065" t="s">
        <v>151</v>
      </c>
      <c r="B1065" t="s">
        <v>19</v>
      </c>
      <c r="C1065" t="s">
        <v>98</v>
      </c>
      <c r="D1065" t="s">
        <v>192</v>
      </c>
      <c r="E1065" t="s">
        <v>86</v>
      </c>
      <c r="F1065" t="s">
        <v>36</v>
      </c>
      <c r="G1065" t="str">
        <f>IF(ISERROR(MATCH(A1065,LUs!A:A,0)),"n","y")</f>
        <v>n</v>
      </c>
    </row>
    <row r="1066" spans="1:7">
      <c r="A1066" t="s">
        <v>151</v>
      </c>
      <c r="B1066" t="s">
        <v>19</v>
      </c>
      <c r="C1066" t="s">
        <v>98</v>
      </c>
      <c r="D1066" t="s">
        <v>193</v>
      </c>
      <c r="E1066" t="s">
        <v>86</v>
      </c>
      <c r="F1066" t="s">
        <v>37</v>
      </c>
      <c r="G1066" t="str">
        <f>IF(ISERROR(MATCH(A1066,LUs!A:A,0)),"n","y")</f>
        <v>n</v>
      </c>
    </row>
    <row r="1067" spans="1:7">
      <c r="A1067" t="s">
        <v>152</v>
      </c>
      <c r="B1067" t="s">
        <v>18</v>
      </c>
      <c r="C1067" t="s">
        <v>97</v>
      </c>
      <c r="D1067" t="s">
        <v>192</v>
      </c>
      <c r="E1067" t="s">
        <v>36</v>
      </c>
      <c r="F1067" t="s">
        <v>36</v>
      </c>
      <c r="G1067" t="str">
        <f>IF(ISERROR(MATCH(A1067,LUs!A:A,0)),"n","y")</f>
        <v>n</v>
      </c>
    </row>
    <row r="1068" spans="1:7">
      <c r="A1068" t="s">
        <v>152</v>
      </c>
      <c r="B1068" t="s">
        <v>18</v>
      </c>
      <c r="C1068" t="s">
        <v>97</v>
      </c>
      <c r="D1068" t="s">
        <v>192</v>
      </c>
      <c r="E1068" t="s">
        <v>37</v>
      </c>
      <c r="F1068" t="s">
        <v>37</v>
      </c>
      <c r="G1068" t="str">
        <f>IF(ISERROR(MATCH(A1068,LUs!A:A,0)),"n","y")</f>
        <v>n</v>
      </c>
    </row>
    <row r="1069" spans="1:7">
      <c r="A1069" t="s">
        <v>152</v>
      </c>
      <c r="B1069" t="s">
        <v>18</v>
      </c>
      <c r="C1069" t="s">
        <v>98</v>
      </c>
      <c r="D1069" t="s">
        <v>192</v>
      </c>
      <c r="E1069" t="s">
        <v>86</v>
      </c>
      <c r="F1069" t="s">
        <v>36</v>
      </c>
      <c r="G1069" t="str">
        <f>IF(ISERROR(MATCH(A1069,LUs!A:A,0)),"n","y")</f>
        <v>n</v>
      </c>
    </row>
    <row r="1070" spans="1:7">
      <c r="A1070" t="s">
        <v>152</v>
      </c>
      <c r="B1070" t="s">
        <v>20</v>
      </c>
      <c r="C1070" t="s">
        <v>97</v>
      </c>
      <c r="D1070" t="s">
        <v>191</v>
      </c>
      <c r="E1070" t="s">
        <v>36</v>
      </c>
      <c r="F1070" t="s">
        <v>37</v>
      </c>
      <c r="G1070" t="str">
        <f>IF(ISERROR(MATCH(A1070,LUs!A:A,0)),"n","y")</f>
        <v>n</v>
      </c>
    </row>
    <row r="1071" spans="1:7">
      <c r="A1071" t="s">
        <v>152</v>
      </c>
      <c r="B1071" t="s">
        <v>20</v>
      </c>
      <c r="C1071" t="s">
        <v>97</v>
      </c>
      <c r="D1071" t="s">
        <v>191</v>
      </c>
      <c r="E1071" t="s">
        <v>37</v>
      </c>
      <c r="F1071" t="s">
        <v>36</v>
      </c>
      <c r="G1071" t="str">
        <f>IF(ISERROR(MATCH(A1071,LUs!A:A,0)),"n","y")</f>
        <v>n</v>
      </c>
    </row>
    <row r="1072" spans="1:7">
      <c r="A1072" t="s">
        <v>152</v>
      </c>
      <c r="B1072" t="s">
        <v>20</v>
      </c>
      <c r="C1072" t="s">
        <v>97</v>
      </c>
      <c r="D1072" t="s">
        <v>192</v>
      </c>
      <c r="E1072" t="s">
        <v>36</v>
      </c>
      <c r="F1072" t="s">
        <v>37</v>
      </c>
      <c r="G1072" t="str">
        <f>IF(ISERROR(MATCH(A1072,LUs!A:A,0)),"n","y")</f>
        <v>n</v>
      </c>
    </row>
    <row r="1073" spans="1:7">
      <c r="A1073" t="s">
        <v>152</v>
      </c>
      <c r="B1073" t="s">
        <v>20</v>
      </c>
      <c r="C1073" t="s">
        <v>97</v>
      </c>
      <c r="D1073" t="s">
        <v>192</v>
      </c>
      <c r="E1073" t="s">
        <v>37</v>
      </c>
      <c r="F1073" t="s">
        <v>36</v>
      </c>
      <c r="G1073" t="str">
        <f>IF(ISERROR(MATCH(A1073,LUs!A:A,0)),"n","y")</f>
        <v>n</v>
      </c>
    </row>
    <row r="1074" spans="1:7">
      <c r="A1074" t="s">
        <v>152</v>
      </c>
      <c r="B1074" t="s">
        <v>90</v>
      </c>
      <c r="C1074" t="s">
        <v>97</v>
      </c>
      <c r="D1074" t="s">
        <v>192</v>
      </c>
      <c r="E1074" t="s">
        <v>396</v>
      </c>
      <c r="F1074" t="s">
        <v>37</v>
      </c>
      <c r="G1074" t="str">
        <f>IF(ISERROR(MATCH(A1074,LUs!A:A,0)),"n","y")</f>
        <v>n</v>
      </c>
    </row>
    <row r="1075" spans="1:7">
      <c r="A1075" t="s">
        <v>152</v>
      </c>
      <c r="B1075" t="s">
        <v>90</v>
      </c>
      <c r="C1075" t="s">
        <v>97</v>
      </c>
      <c r="D1075" t="s">
        <v>193</v>
      </c>
      <c r="E1075" t="s">
        <v>396</v>
      </c>
      <c r="F1075" t="s">
        <v>36</v>
      </c>
      <c r="G1075" t="str">
        <f>IF(ISERROR(MATCH(A1075,LUs!A:A,0)),"n","y")</f>
        <v>n</v>
      </c>
    </row>
    <row r="1076" spans="1:7">
      <c r="A1076" t="s">
        <v>154</v>
      </c>
      <c r="B1076" t="s">
        <v>11</v>
      </c>
      <c r="C1076" t="s">
        <v>97</v>
      </c>
      <c r="D1076" t="s">
        <v>191</v>
      </c>
      <c r="E1076" t="s">
        <v>36</v>
      </c>
      <c r="F1076" t="s">
        <v>36</v>
      </c>
      <c r="G1076" t="str">
        <f>IF(ISERROR(MATCH(A1076,LUs!A:A,0)),"n","y")</f>
        <v>n</v>
      </c>
    </row>
    <row r="1077" spans="1:7">
      <c r="A1077" t="s">
        <v>154</v>
      </c>
      <c r="B1077" t="s">
        <v>11</v>
      </c>
      <c r="C1077" t="s">
        <v>97</v>
      </c>
      <c r="D1077" t="s">
        <v>191</v>
      </c>
      <c r="E1077" t="s">
        <v>37</v>
      </c>
      <c r="F1077" t="s">
        <v>37</v>
      </c>
      <c r="G1077" t="str">
        <f>IF(ISERROR(MATCH(A1077,LUs!A:A,0)),"n","y")</f>
        <v>n</v>
      </c>
    </row>
    <row r="1078" spans="1:7">
      <c r="A1078" t="s">
        <v>154</v>
      </c>
      <c r="B1078" t="s">
        <v>41</v>
      </c>
      <c r="C1078" t="s">
        <v>97</v>
      </c>
      <c r="D1078" t="s">
        <v>191</v>
      </c>
      <c r="E1078" t="s">
        <v>36</v>
      </c>
      <c r="F1078" t="s">
        <v>36</v>
      </c>
      <c r="G1078" t="str">
        <f>IF(ISERROR(MATCH(A1078,LUs!A:A,0)),"n","y")</f>
        <v>n</v>
      </c>
    </row>
    <row r="1079" spans="1:7">
      <c r="A1079" t="s">
        <v>154</v>
      </c>
      <c r="B1079" t="s">
        <v>41</v>
      </c>
      <c r="C1079" t="s">
        <v>97</v>
      </c>
      <c r="D1079" t="s">
        <v>191</v>
      </c>
      <c r="E1079" t="s">
        <v>37</v>
      </c>
      <c r="F1079" t="s">
        <v>37</v>
      </c>
      <c r="G1079" t="str">
        <f>IF(ISERROR(MATCH(A1079,LUs!A:A,0)),"n","y")</f>
        <v>n</v>
      </c>
    </row>
    <row r="1080" spans="1:7">
      <c r="A1080" t="s">
        <v>154</v>
      </c>
      <c r="B1080" t="s">
        <v>15</v>
      </c>
      <c r="C1080" t="s">
        <v>97</v>
      </c>
      <c r="D1080" t="s">
        <v>191</v>
      </c>
      <c r="E1080" t="s">
        <v>36</v>
      </c>
      <c r="F1080" t="s">
        <v>36</v>
      </c>
      <c r="G1080" t="str">
        <f>IF(ISERROR(MATCH(A1080,LUs!A:A,0)),"n","y")</f>
        <v>n</v>
      </c>
    </row>
    <row r="1081" spans="1:7">
      <c r="A1081" t="s">
        <v>154</v>
      </c>
      <c r="B1081" t="s">
        <v>15</v>
      </c>
      <c r="C1081" t="s">
        <v>97</v>
      </c>
      <c r="D1081" t="s">
        <v>191</v>
      </c>
      <c r="E1081" t="s">
        <v>37</v>
      </c>
      <c r="F1081" t="s">
        <v>37</v>
      </c>
      <c r="G1081" t="str">
        <f>IF(ISERROR(MATCH(A1081,LUs!A:A,0)),"n","y")</f>
        <v>n</v>
      </c>
    </row>
    <row r="1082" spans="1:7">
      <c r="A1082" t="s">
        <v>155</v>
      </c>
      <c r="B1082" t="s">
        <v>10</v>
      </c>
      <c r="C1082" t="s">
        <v>97</v>
      </c>
      <c r="D1082" t="s">
        <v>191</v>
      </c>
      <c r="E1082" t="s">
        <v>36</v>
      </c>
      <c r="F1082" t="s">
        <v>36</v>
      </c>
      <c r="G1082" t="str">
        <f>IF(ISERROR(MATCH(A1082,LUs!A:A,0)),"n","y")</f>
        <v>n</v>
      </c>
    </row>
    <row r="1083" spans="1:7">
      <c r="A1083" t="s">
        <v>155</v>
      </c>
      <c r="B1083" t="s">
        <v>10</v>
      </c>
      <c r="C1083" t="s">
        <v>97</v>
      </c>
      <c r="D1083" t="s">
        <v>191</v>
      </c>
      <c r="E1083" t="s">
        <v>37</v>
      </c>
      <c r="F1083" t="s">
        <v>37</v>
      </c>
      <c r="G1083" t="str">
        <f>IF(ISERROR(MATCH(A1083,LUs!A:A,0)),"n","y")</f>
        <v>n</v>
      </c>
    </row>
    <row r="1084" spans="1:7">
      <c r="A1084" t="s">
        <v>155</v>
      </c>
      <c r="B1084" t="s">
        <v>11</v>
      </c>
      <c r="C1084" t="s">
        <v>97</v>
      </c>
      <c r="D1084" t="s">
        <v>191</v>
      </c>
      <c r="E1084" t="s">
        <v>36</v>
      </c>
      <c r="F1084" t="s">
        <v>36</v>
      </c>
      <c r="G1084" t="str">
        <f>IF(ISERROR(MATCH(A1084,LUs!A:A,0)),"n","y")</f>
        <v>n</v>
      </c>
    </row>
    <row r="1085" spans="1:7">
      <c r="A1085" t="s">
        <v>155</v>
      </c>
      <c r="B1085" t="s">
        <v>11</v>
      </c>
      <c r="C1085" t="s">
        <v>97</v>
      </c>
      <c r="D1085" t="s">
        <v>191</v>
      </c>
      <c r="E1085" t="s">
        <v>37</v>
      </c>
      <c r="F1085" t="s">
        <v>37</v>
      </c>
      <c r="G1085" t="str">
        <f>IF(ISERROR(MATCH(A1085,LUs!A:A,0)),"n","y")</f>
        <v>n</v>
      </c>
    </row>
    <row r="1086" spans="1:7">
      <c r="A1086" t="s">
        <v>155</v>
      </c>
      <c r="B1086" t="s">
        <v>11</v>
      </c>
      <c r="C1086" t="s">
        <v>97</v>
      </c>
      <c r="D1086" t="s">
        <v>192</v>
      </c>
      <c r="E1086" t="s">
        <v>36</v>
      </c>
      <c r="F1086" t="s">
        <v>36</v>
      </c>
      <c r="G1086" t="str">
        <f>IF(ISERROR(MATCH(A1086,LUs!A:A,0)),"n","y")</f>
        <v>n</v>
      </c>
    </row>
    <row r="1087" spans="1:7">
      <c r="A1087" t="s">
        <v>155</v>
      </c>
      <c r="B1087" t="s">
        <v>11</v>
      </c>
      <c r="C1087" t="s">
        <v>97</v>
      </c>
      <c r="D1087" t="s">
        <v>192</v>
      </c>
      <c r="E1087" t="s">
        <v>37</v>
      </c>
      <c r="F1087" t="s">
        <v>37</v>
      </c>
      <c r="G1087" t="str">
        <f>IF(ISERROR(MATCH(A1087,LUs!A:A,0)),"n","y")</f>
        <v>n</v>
      </c>
    </row>
    <row r="1088" spans="1:7">
      <c r="A1088" t="s">
        <v>155</v>
      </c>
      <c r="B1088" t="s">
        <v>26</v>
      </c>
      <c r="C1088" t="s">
        <v>97</v>
      </c>
      <c r="D1088" t="s">
        <v>192</v>
      </c>
      <c r="E1088" t="s">
        <v>36</v>
      </c>
      <c r="F1088" t="s">
        <v>86</v>
      </c>
      <c r="G1088" t="str">
        <f>IF(ISERROR(MATCH(A1088,LUs!A:A,0)),"n","y")</f>
        <v>n</v>
      </c>
    </row>
    <row r="1089" spans="1:7">
      <c r="A1089" t="s">
        <v>155</v>
      </c>
      <c r="B1089" t="s">
        <v>26</v>
      </c>
      <c r="C1089" t="s">
        <v>97</v>
      </c>
      <c r="D1089" t="s">
        <v>192</v>
      </c>
      <c r="E1089" t="s">
        <v>37</v>
      </c>
      <c r="F1089" t="s">
        <v>36</v>
      </c>
      <c r="G1089" t="str">
        <f>IF(ISERROR(MATCH(A1089,LUs!A:A,0)),"n","y")</f>
        <v>n</v>
      </c>
    </row>
    <row r="1090" spans="1:7">
      <c r="A1090" t="s">
        <v>155</v>
      </c>
      <c r="B1090" t="s">
        <v>26</v>
      </c>
      <c r="C1090" t="s">
        <v>97</v>
      </c>
      <c r="D1090" t="s">
        <v>193</v>
      </c>
      <c r="E1090" t="s">
        <v>36</v>
      </c>
      <c r="F1090" t="s">
        <v>36</v>
      </c>
      <c r="G1090" t="str">
        <f>IF(ISERROR(MATCH(A1090,LUs!A:A,0)),"n","y")</f>
        <v>n</v>
      </c>
    </row>
    <row r="1091" spans="1:7">
      <c r="A1091" t="s">
        <v>155</v>
      </c>
      <c r="B1091" t="s">
        <v>26</v>
      </c>
      <c r="C1091" t="s">
        <v>97</v>
      </c>
      <c r="D1091" t="s">
        <v>193</v>
      </c>
      <c r="E1091" t="s">
        <v>37</v>
      </c>
      <c r="F1091" t="s">
        <v>36</v>
      </c>
      <c r="G1091" t="str">
        <f>IF(ISERROR(MATCH(A1091,LUs!A:A,0)),"n","y")</f>
        <v>n</v>
      </c>
    </row>
    <row r="1092" spans="1:7">
      <c r="A1092" t="s">
        <v>155</v>
      </c>
      <c r="B1092" t="s">
        <v>26</v>
      </c>
      <c r="C1092" t="s">
        <v>97</v>
      </c>
      <c r="D1092" t="s">
        <v>194</v>
      </c>
      <c r="E1092" t="s">
        <v>36</v>
      </c>
      <c r="F1092" t="s">
        <v>36</v>
      </c>
      <c r="G1092" t="str">
        <f>IF(ISERROR(MATCH(A1092,LUs!A:A,0)),"n","y")</f>
        <v>n</v>
      </c>
    </row>
    <row r="1093" spans="1:7">
      <c r="A1093" t="s">
        <v>155</v>
      </c>
      <c r="B1093" t="s">
        <v>26</v>
      </c>
      <c r="C1093" t="s">
        <v>97</v>
      </c>
      <c r="D1093" t="s">
        <v>194</v>
      </c>
      <c r="E1093" t="s">
        <v>37</v>
      </c>
      <c r="F1093" t="s">
        <v>36</v>
      </c>
      <c r="G1093" t="str">
        <f>IF(ISERROR(MATCH(A1093,LUs!A:A,0)),"n","y")</f>
        <v>n</v>
      </c>
    </row>
    <row r="1094" spans="1:7">
      <c r="A1094" t="s">
        <v>155</v>
      </c>
      <c r="B1094" t="s">
        <v>26</v>
      </c>
      <c r="C1094" t="s">
        <v>97</v>
      </c>
      <c r="D1094" t="s">
        <v>196</v>
      </c>
      <c r="E1094" t="s">
        <v>36</v>
      </c>
      <c r="F1094" t="s">
        <v>36</v>
      </c>
      <c r="G1094" t="str">
        <f>IF(ISERROR(MATCH(A1094,LUs!A:A,0)),"n","y")</f>
        <v>n</v>
      </c>
    </row>
    <row r="1095" spans="1:7">
      <c r="A1095" t="s">
        <v>155</v>
      </c>
      <c r="B1095" t="s">
        <v>26</v>
      </c>
      <c r="C1095" t="s">
        <v>97</v>
      </c>
      <c r="D1095" t="s">
        <v>196</v>
      </c>
      <c r="E1095" t="s">
        <v>37</v>
      </c>
      <c r="F1095" t="s">
        <v>37</v>
      </c>
      <c r="G1095" t="str">
        <f>IF(ISERROR(MATCH(A1095,LUs!A:A,0)),"n","y")</f>
        <v>n</v>
      </c>
    </row>
    <row r="1096" spans="1:7">
      <c r="A1096" t="s">
        <v>155</v>
      </c>
      <c r="B1096" t="s">
        <v>26</v>
      </c>
      <c r="C1096" t="s">
        <v>97</v>
      </c>
      <c r="D1096" t="s">
        <v>197</v>
      </c>
      <c r="E1096" t="s">
        <v>36</v>
      </c>
      <c r="F1096" t="s">
        <v>36</v>
      </c>
      <c r="G1096" t="str">
        <f>IF(ISERROR(MATCH(A1096,LUs!A:A,0)),"n","y")</f>
        <v>n</v>
      </c>
    </row>
    <row r="1097" spans="1:7">
      <c r="A1097" t="s">
        <v>155</v>
      </c>
      <c r="B1097" t="s">
        <v>26</v>
      </c>
      <c r="C1097" t="s">
        <v>97</v>
      </c>
      <c r="D1097" t="s">
        <v>197</v>
      </c>
      <c r="E1097" t="s">
        <v>37</v>
      </c>
      <c r="F1097" t="s">
        <v>37</v>
      </c>
      <c r="G1097" t="str">
        <f>IF(ISERROR(MATCH(A1097,LUs!A:A,0)),"n","y")</f>
        <v>n</v>
      </c>
    </row>
    <row r="1098" spans="1:7">
      <c r="A1098" t="s">
        <v>155</v>
      </c>
      <c r="B1098" t="s">
        <v>26</v>
      </c>
      <c r="C1098" t="s">
        <v>97</v>
      </c>
      <c r="D1098" t="s">
        <v>198</v>
      </c>
      <c r="E1098" t="s">
        <v>36</v>
      </c>
      <c r="F1098" t="s">
        <v>36</v>
      </c>
      <c r="G1098" t="str">
        <f>IF(ISERROR(MATCH(A1098,LUs!A:A,0)),"n","y")</f>
        <v>n</v>
      </c>
    </row>
    <row r="1099" spans="1:7">
      <c r="A1099" t="s">
        <v>155</v>
      </c>
      <c r="B1099" t="s">
        <v>26</v>
      </c>
      <c r="C1099" t="s">
        <v>97</v>
      </c>
      <c r="D1099" t="s">
        <v>198</v>
      </c>
      <c r="E1099" t="s">
        <v>37</v>
      </c>
      <c r="F1099" t="s">
        <v>37</v>
      </c>
      <c r="G1099" t="str">
        <f>IF(ISERROR(MATCH(A1099,LUs!A:A,0)),"n","y")</f>
        <v>n</v>
      </c>
    </row>
    <row r="1100" spans="1:7">
      <c r="A1100" t="s">
        <v>155</v>
      </c>
      <c r="B1100" t="s">
        <v>28</v>
      </c>
      <c r="C1100" t="s">
        <v>97</v>
      </c>
      <c r="D1100" t="s">
        <v>193</v>
      </c>
      <c r="E1100" t="s">
        <v>36</v>
      </c>
      <c r="F1100" t="s">
        <v>36</v>
      </c>
      <c r="G1100" t="str">
        <f>IF(ISERROR(MATCH(A1100,LUs!A:A,0)),"n","y")</f>
        <v>n</v>
      </c>
    </row>
    <row r="1101" spans="1:7">
      <c r="A1101" t="s">
        <v>155</v>
      </c>
      <c r="B1101" t="s">
        <v>28</v>
      </c>
      <c r="C1101" t="s">
        <v>97</v>
      </c>
      <c r="D1101" t="s">
        <v>193</v>
      </c>
      <c r="E1101" t="s">
        <v>37</v>
      </c>
      <c r="F1101" t="s">
        <v>37</v>
      </c>
      <c r="G1101" t="str">
        <f>IF(ISERROR(MATCH(A1101,LUs!A:A,0)),"n","y")</f>
        <v>n</v>
      </c>
    </row>
    <row r="1102" spans="1:7">
      <c r="A1102" t="s">
        <v>155</v>
      </c>
      <c r="B1102" t="s">
        <v>28</v>
      </c>
      <c r="C1102" t="s">
        <v>97</v>
      </c>
      <c r="D1102" t="s">
        <v>195</v>
      </c>
      <c r="E1102" t="s">
        <v>36</v>
      </c>
      <c r="F1102" t="s">
        <v>36</v>
      </c>
      <c r="G1102" t="str">
        <f>IF(ISERROR(MATCH(A1102,LUs!A:A,0)),"n","y")</f>
        <v>n</v>
      </c>
    </row>
    <row r="1103" spans="1:7">
      <c r="A1103" t="s">
        <v>155</v>
      </c>
      <c r="B1103" t="s">
        <v>28</v>
      </c>
      <c r="C1103" t="s">
        <v>97</v>
      </c>
      <c r="D1103" t="s">
        <v>195</v>
      </c>
      <c r="E1103" t="s">
        <v>37</v>
      </c>
      <c r="F1103" t="s">
        <v>37</v>
      </c>
      <c r="G1103" t="str">
        <f>IF(ISERROR(MATCH(A1103,LUs!A:A,0)),"n","y")</f>
        <v>n</v>
      </c>
    </row>
    <row r="1104" spans="1:7">
      <c r="A1104" t="s">
        <v>155</v>
      </c>
      <c r="B1104" t="s">
        <v>28</v>
      </c>
      <c r="C1104" t="s">
        <v>98</v>
      </c>
      <c r="D1104" t="s">
        <v>195</v>
      </c>
      <c r="E1104" t="s">
        <v>86</v>
      </c>
      <c r="F1104" t="s">
        <v>36</v>
      </c>
      <c r="G1104" t="str">
        <f>IF(ISERROR(MATCH(A1104,LUs!A:A,0)),"n","y")</f>
        <v>n</v>
      </c>
    </row>
    <row r="1105" spans="1:7">
      <c r="A1105" t="s">
        <v>155</v>
      </c>
      <c r="B1105" t="s">
        <v>29</v>
      </c>
      <c r="C1105" t="s">
        <v>97</v>
      </c>
      <c r="D1105" t="s">
        <v>193</v>
      </c>
      <c r="E1105" t="s">
        <v>36</v>
      </c>
      <c r="F1105" t="s">
        <v>37</v>
      </c>
      <c r="G1105" t="str">
        <f>IF(ISERROR(MATCH(A1105,LUs!A:A,0)),"n","y")</f>
        <v>n</v>
      </c>
    </row>
    <row r="1106" spans="1:7">
      <c r="A1106" t="s">
        <v>155</v>
      </c>
      <c r="B1106" t="s">
        <v>29</v>
      </c>
      <c r="C1106" t="s">
        <v>97</v>
      </c>
      <c r="D1106" t="s">
        <v>193</v>
      </c>
      <c r="E1106" t="s">
        <v>37</v>
      </c>
      <c r="F1106" t="s">
        <v>86</v>
      </c>
      <c r="G1106" t="str">
        <f>IF(ISERROR(MATCH(A1106,LUs!A:A,0)),"n","y")</f>
        <v>n</v>
      </c>
    </row>
    <row r="1107" spans="1:7">
      <c r="A1107" t="s">
        <v>155</v>
      </c>
      <c r="B1107" t="s">
        <v>29</v>
      </c>
      <c r="C1107" t="s">
        <v>97</v>
      </c>
      <c r="D1107" t="s">
        <v>194</v>
      </c>
      <c r="E1107" t="s">
        <v>36</v>
      </c>
      <c r="F1107" t="s">
        <v>86</v>
      </c>
      <c r="G1107" t="str">
        <f>IF(ISERROR(MATCH(A1107,LUs!A:A,0)),"n","y")</f>
        <v>n</v>
      </c>
    </row>
    <row r="1108" spans="1:7">
      <c r="A1108" t="s">
        <v>155</v>
      </c>
      <c r="B1108" t="s">
        <v>29</v>
      </c>
      <c r="C1108" t="s">
        <v>97</v>
      </c>
      <c r="D1108" t="s">
        <v>194</v>
      </c>
      <c r="E1108" t="s">
        <v>37</v>
      </c>
      <c r="F1108" t="s">
        <v>86</v>
      </c>
      <c r="G1108" t="str">
        <f>IF(ISERROR(MATCH(A1108,LUs!A:A,0)),"n","y")</f>
        <v>n</v>
      </c>
    </row>
    <row r="1109" spans="1:7">
      <c r="A1109" t="s">
        <v>155</v>
      </c>
      <c r="B1109" t="s">
        <v>29</v>
      </c>
      <c r="C1109" t="s">
        <v>98</v>
      </c>
      <c r="D1109" t="s">
        <v>194</v>
      </c>
      <c r="E1109" t="s">
        <v>86</v>
      </c>
      <c r="F1109" t="s">
        <v>37</v>
      </c>
      <c r="G1109" t="str">
        <f>IF(ISERROR(MATCH(A1109,LUs!A:A,0)),"n","y")</f>
        <v>n</v>
      </c>
    </row>
    <row r="1110" spans="1:7">
      <c r="A1110" t="s">
        <v>155</v>
      </c>
      <c r="B1110" t="s">
        <v>29</v>
      </c>
      <c r="C1110" t="s">
        <v>97</v>
      </c>
      <c r="D1110" t="s">
        <v>195</v>
      </c>
      <c r="E1110" t="s">
        <v>36</v>
      </c>
      <c r="F1110" t="s">
        <v>86</v>
      </c>
      <c r="G1110" t="str">
        <f>IF(ISERROR(MATCH(A1110,LUs!A:A,0)),"n","y")</f>
        <v>n</v>
      </c>
    </row>
    <row r="1111" spans="1:7">
      <c r="A1111" t="s">
        <v>155</v>
      </c>
      <c r="B1111" t="s">
        <v>29</v>
      </c>
      <c r="C1111" t="s">
        <v>97</v>
      </c>
      <c r="D1111" t="s">
        <v>195</v>
      </c>
      <c r="E1111" t="s">
        <v>37</v>
      </c>
      <c r="F1111" t="s">
        <v>86</v>
      </c>
      <c r="G1111" t="str">
        <f>IF(ISERROR(MATCH(A1111,LUs!A:A,0)),"n","y")</f>
        <v>n</v>
      </c>
    </row>
    <row r="1112" spans="1:7">
      <c r="A1112" t="s">
        <v>155</v>
      </c>
      <c r="B1112" t="s">
        <v>29</v>
      </c>
      <c r="C1112" t="s">
        <v>97</v>
      </c>
      <c r="D1112" t="s">
        <v>196</v>
      </c>
      <c r="E1112" t="s">
        <v>36</v>
      </c>
      <c r="F1112" t="s">
        <v>86</v>
      </c>
      <c r="G1112" t="str">
        <f>IF(ISERROR(MATCH(A1112,LUs!A:A,0)),"n","y")</f>
        <v>n</v>
      </c>
    </row>
    <row r="1113" spans="1:7">
      <c r="A1113" t="s">
        <v>155</v>
      </c>
      <c r="B1113" t="s">
        <v>29</v>
      </c>
      <c r="C1113" t="s">
        <v>97</v>
      </c>
      <c r="D1113" t="s">
        <v>196</v>
      </c>
      <c r="E1113" t="s">
        <v>37</v>
      </c>
      <c r="F1113" t="s">
        <v>36</v>
      </c>
      <c r="G1113" t="str">
        <f>IF(ISERROR(MATCH(A1113,LUs!A:A,0)),"n","y")</f>
        <v>n</v>
      </c>
    </row>
    <row r="1114" spans="1:7">
      <c r="A1114" t="s">
        <v>155</v>
      </c>
      <c r="B1114" t="s">
        <v>30</v>
      </c>
      <c r="C1114" t="s">
        <v>97</v>
      </c>
      <c r="D1114" t="s">
        <v>191</v>
      </c>
      <c r="E1114" t="s">
        <v>36</v>
      </c>
      <c r="F1114" t="s">
        <v>36</v>
      </c>
      <c r="G1114" t="str">
        <f>IF(ISERROR(MATCH(A1114,LUs!A:A,0)),"n","y")</f>
        <v>n</v>
      </c>
    </row>
    <row r="1115" spans="1:7">
      <c r="A1115" t="s">
        <v>155</v>
      </c>
      <c r="B1115" t="s">
        <v>30</v>
      </c>
      <c r="C1115" t="s">
        <v>97</v>
      </c>
      <c r="D1115" t="s">
        <v>191</v>
      </c>
      <c r="E1115" t="s">
        <v>37</v>
      </c>
      <c r="F1115" t="s">
        <v>37</v>
      </c>
      <c r="G1115" t="str">
        <f>IF(ISERROR(MATCH(A1115,LUs!A:A,0)),"n","y")</f>
        <v>n</v>
      </c>
    </row>
    <row r="1116" spans="1:7">
      <c r="A1116" t="s">
        <v>155</v>
      </c>
      <c r="B1116" t="s">
        <v>30</v>
      </c>
      <c r="C1116" t="s">
        <v>97</v>
      </c>
      <c r="D1116" t="s">
        <v>192</v>
      </c>
      <c r="E1116" t="s">
        <v>36</v>
      </c>
      <c r="F1116" t="s">
        <v>36</v>
      </c>
      <c r="G1116" t="str">
        <f>IF(ISERROR(MATCH(A1116,LUs!A:A,0)),"n","y")</f>
        <v>n</v>
      </c>
    </row>
    <row r="1117" spans="1:7">
      <c r="A1117" t="s">
        <v>155</v>
      </c>
      <c r="B1117" t="s">
        <v>30</v>
      </c>
      <c r="C1117" t="s">
        <v>97</v>
      </c>
      <c r="D1117" t="s">
        <v>192</v>
      </c>
      <c r="E1117" t="s">
        <v>37</v>
      </c>
      <c r="F1117" t="s">
        <v>37</v>
      </c>
      <c r="G1117" t="str">
        <f>IF(ISERROR(MATCH(A1117,LUs!A:A,0)),"n","y")</f>
        <v>n</v>
      </c>
    </row>
    <row r="1118" spans="1:7">
      <c r="A1118" t="s">
        <v>156</v>
      </c>
      <c r="B1118" t="s">
        <v>91</v>
      </c>
      <c r="C1118" t="s">
        <v>97</v>
      </c>
      <c r="D1118" t="s">
        <v>191</v>
      </c>
      <c r="E1118" t="s">
        <v>36</v>
      </c>
      <c r="F1118" t="s">
        <v>86</v>
      </c>
      <c r="G1118" t="str">
        <f>IF(ISERROR(MATCH(A1118,LUs!A:A,0)),"n","y")</f>
        <v>n</v>
      </c>
    </row>
    <row r="1119" spans="1:7">
      <c r="A1119" t="s">
        <v>156</v>
      </c>
      <c r="B1119" t="s">
        <v>91</v>
      </c>
      <c r="C1119" t="s">
        <v>97</v>
      </c>
      <c r="D1119" t="s">
        <v>191</v>
      </c>
      <c r="E1119" t="s">
        <v>37</v>
      </c>
      <c r="F1119" t="s">
        <v>86</v>
      </c>
      <c r="G1119" t="str">
        <f>IF(ISERROR(MATCH(A1119,LUs!A:A,0)),"n","y")</f>
        <v>n</v>
      </c>
    </row>
    <row r="1120" spans="1:7">
      <c r="A1120" t="s">
        <v>156</v>
      </c>
      <c r="B1120" t="s">
        <v>23</v>
      </c>
      <c r="C1120" t="s">
        <v>97</v>
      </c>
      <c r="D1120" t="s">
        <v>191</v>
      </c>
      <c r="E1120" t="s">
        <v>36</v>
      </c>
      <c r="F1120" t="s">
        <v>86</v>
      </c>
      <c r="G1120" t="str">
        <f>IF(ISERROR(MATCH(A1120,LUs!A:A,0)),"n","y")</f>
        <v>n</v>
      </c>
    </row>
    <row r="1121" spans="1:7">
      <c r="A1121" t="s">
        <v>156</v>
      </c>
      <c r="B1121" t="s">
        <v>23</v>
      </c>
      <c r="C1121" t="s">
        <v>97</v>
      </c>
      <c r="D1121" t="s">
        <v>191</v>
      </c>
      <c r="E1121" t="s">
        <v>37</v>
      </c>
      <c r="F1121" t="s">
        <v>86</v>
      </c>
      <c r="G1121" t="str">
        <f>IF(ISERROR(MATCH(A1121,LUs!A:A,0)),"n","y")</f>
        <v>n</v>
      </c>
    </row>
    <row r="1122" spans="1:7">
      <c r="A1122" t="s">
        <v>156</v>
      </c>
      <c r="B1122" t="s">
        <v>27</v>
      </c>
      <c r="C1122" t="s">
        <v>97</v>
      </c>
      <c r="D1122" t="s">
        <v>191</v>
      </c>
      <c r="E1122" t="s">
        <v>36</v>
      </c>
      <c r="F1122" t="s">
        <v>36</v>
      </c>
      <c r="G1122" t="str">
        <f>IF(ISERROR(MATCH(A1122,LUs!A:A,0)),"n","y")</f>
        <v>n</v>
      </c>
    </row>
    <row r="1123" spans="1:7">
      <c r="A1123" t="s">
        <v>156</v>
      </c>
      <c r="B1123" t="s">
        <v>27</v>
      </c>
      <c r="C1123" t="s">
        <v>97</v>
      </c>
      <c r="D1123" t="s">
        <v>191</v>
      </c>
      <c r="E1123" t="s">
        <v>37</v>
      </c>
      <c r="F1123" t="s">
        <v>37</v>
      </c>
      <c r="G1123" t="str">
        <f>IF(ISERROR(MATCH(A1123,LUs!A:A,0)),"n","y")</f>
        <v>n</v>
      </c>
    </row>
    <row r="1124" spans="1:7">
      <c r="A1124" t="s">
        <v>156</v>
      </c>
      <c r="B1124" t="s">
        <v>90</v>
      </c>
      <c r="C1124" t="s">
        <v>97</v>
      </c>
      <c r="D1124" t="s">
        <v>191</v>
      </c>
      <c r="E1124" t="s">
        <v>396</v>
      </c>
      <c r="F1124" t="s">
        <v>36</v>
      </c>
      <c r="G1124" t="str">
        <f>IF(ISERROR(MATCH(A1124,LUs!A:A,0)),"n","y")</f>
        <v>n</v>
      </c>
    </row>
    <row r="1125" spans="1:7">
      <c r="A1125" t="s">
        <v>157</v>
      </c>
      <c r="B1125" t="s">
        <v>17</v>
      </c>
      <c r="C1125" t="s">
        <v>97</v>
      </c>
      <c r="D1125" t="s">
        <v>192</v>
      </c>
      <c r="E1125" t="s">
        <v>36</v>
      </c>
      <c r="F1125" t="s">
        <v>37</v>
      </c>
      <c r="G1125" t="str">
        <f>IF(ISERROR(MATCH(A1125,LUs!A:A,0)),"n","y")</f>
        <v>n</v>
      </c>
    </row>
    <row r="1126" spans="1:7">
      <c r="A1126" t="s">
        <v>157</v>
      </c>
      <c r="B1126" t="s">
        <v>17</v>
      </c>
      <c r="C1126" t="s">
        <v>97</v>
      </c>
      <c r="D1126" t="s">
        <v>192</v>
      </c>
      <c r="E1126" t="s">
        <v>37</v>
      </c>
      <c r="F1126" t="s">
        <v>86</v>
      </c>
      <c r="G1126" t="str">
        <f>IF(ISERROR(MATCH(A1126,LUs!A:A,0)),"n","y")</f>
        <v>n</v>
      </c>
    </row>
    <row r="1127" spans="1:7">
      <c r="A1127" t="s">
        <v>157</v>
      </c>
      <c r="B1127" t="s">
        <v>17</v>
      </c>
      <c r="C1127" t="s">
        <v>98</v>
      </c>
      <c r="D1127" t="s">
        <v>192</v>
      </c>
      <c r="E1127" t="s">
        <v>86</v>
      </c>
      <c r="F1127" t="s">
        <v>36</v>
      </c>
      <c r="G1127" t="str">
        <f>IF(ISERROR(MATCH(A1127,LUs!A:A,0)),"n","y")</f>
        <v>n</v>
      </c>
    </row>
    <row r="1128" spans="1:7">
      <c r="A1128" t="s">
        <v>157</v>
      </c>
      <c r="B1128" t="s">
        <v>17</v>
      </c>
      <c r="C1128" t="s">
        <v>97</v>
      </c>
      <c r="D1128" t="s">
        <v>193</v>
      </c>
      <c r="E1128" t="s">
        <v>36</v>
      </c>
      <c r="F1128" t="s">
        <v>36</v>
      </c>
      <c r="G1128" t="str">
        <f>IF(ISERROR(MATCH(A1128,LUs!A:A,0)),"n","y")</f>
        <v>n</v>
      </c>
    </row>
    <row r="1129" spans="1:7">
      <c r="A1129" t="s">
        <v>157</v>
      </c>
      <c r="B1129" t="s">
        <v>17</v>
      </c>
      <c r="C1129" t="s">
        <v>97</v>
      </c>
      <c r="D1129" t="s">
        <v>193</v>
      </c>
      <c r="E1129" t="s">
        <v>37</v>
      </c>
      <c r="F1129" t="s">
        <v>37</v>
      </c>
      <c r="G1129" t="str">
        <f>IF(ISERROR(MATCH(A1129,LUs!A:A,0)),"n","y")</f>
        <v>n</v>
      </c>
    </row>
    <row r="1130" spans="1:7">
      <c r="A1130" t="s">
        <v>157</v>
      </c>
      <c r="B1130" t="s">
        <v>23</v>
      </c>
      <c r="C1130" t="s">
        <v>97</v>
      </c>
      <c r="D1130" t="s">
        <v>194</v>
      </c>
      <c r="E1130" t="s">
        <v>36</v>
      </c>
      <c r="F1130" t="s">
        <v>37</v>
      </c>
      <c r="G1130" t="str">
        <f>IF(ISERROR(MATCH(A1130,LUs!A:A,0)),"n","y")</f>
        <v>n</v>
      </c>
    </row>
    <row r="1131" spans="1:7">
      <c r="A1131" t="s">
        <v>157</v>
      </c>
      <c r="B1131" t="s">
        <v>23</v>
      </c>
      <c r="C1131" t="s">
        <v>97</v>
      </c>
      <c r="D1131" t="s">
        <v>194</v>
      </c>
      <c r="E1131" t="s">
        <v>37</v>
      </c>
      <c r="F1131" t="s">
        <v>36</v>
      </c>
      <c r="G1131" t="str">
        <f>IF(ISERROR(MATCH(A1131,LUs!A:A,0)),"n","y")</f>
        <v>n</v>
      </c>
    </row>
    <row r="1132" spans="1:7">
      <c r="A1132" t="s">
        <v>157</v>
      </c>
      <c r="B1132" t="s">
        <v>23</v>
      </c>
      <c r="C1132" t="s">
        <v>97</v>
      </c>
      <c r="D1132" t="s">
        <v>195</v>
      </c>
      <c r="E1132" t="s">
        <v>36</v>
      </c>
      <c r="F1132" t="s">
        <v>37</v>
      </c>
      <c r="G1132" t="str">
        <f>IF(ISERROR(MATCH(A1132,LUs!A:A,0)),"n","y")</f>
        <v>n</v>
      </c>
    </row>
    <row r="1133" spans="1:7">
      <c r="A1133" t="s">
        <v>157</v>
      </c>
      <c r="B1133" t="s">
        <v>23</v>
      </c>
      <c r="C1133" t="s">
        <v>97</v>
      </c>
      <c r="D1133" t="s">
        <v>195</v>
      </c>
      <c r="E1133" t="s">
        <v>37</v>
      </c>
      <c r="F1133" t="s">
        <v>36</v>
      </c>
      <c r="G1133" t="str">
        <f>IF(ISERROR(MATCH(A1133,LUs!A:A,0)),"n","y")</f>
        <v>n</v>
      </c>
    </row>
    <row r="1134" spans="1:7">
      <c r="A1134" t="s">
        <v>157</v>
      </c>
      <c r="B1134" t="s">
        <v>24</v>
      </c>
      <c r="C1134" t="s">
        <v>97</v>
      </c>
      <c r="D1134" t="s">
        <v>191</v>
      </c>
      <c r="E1134" t="s">
        <v>36</v>
      </c>
      <c r="F1134" t="s">
        <v>37</v>
      </c>
      <c r="G1134" t="str">
        <f>IF(ISERROR(MATCH(A1134,LUs!A:A,0)),"n","y")</f>
        <v>n</v>
      </c>
    </row>
    <row r="1135" spans="1:7">
      <c r="A1135" t="s">
        <v>157</v>
      </c>
      <c r="B1135" t="s">
        <v>24</v>
      </c>
      <c r="C1135" t="s">
        <v>97</v>
      </c>
      <c r="D1135" t="s">
        <v>191</v>
      </c>
      <c r="E1135" t="s">
        <v>37</v>
      </c>
      <c r="F1135" t="s">
        <v>36</v>
      </c>
      <c r="G1135" t="str">
        <f>IF(ISERROR(MATCH(A1135,LUs!A:A,0)),"n","y")</f>
        <v>n</v>
      </c>
    </row>
    <row r="1136" spans="1:7">
      <c r="A1136" t="s">
        <v>157</v>
      </c>
      <c r="B1136" t="s">
        <v>24</v>
      </c>
      <c r="C1136" t="s">
        <v>97</v>
      </c>
      <c r="D1136" t="s">
        <v>195</v>
      </c>
      <c r="E1136" t="s">
        <v>36</v>
      </c>
      <c r="F1136" t="s">
        <v>37</v>
      </c>
      <c r="G1136" t="str">
        <f>IF(ISERROR(MATCH(A1136,LUs!A:A,0)),"n","y")</f>
        <v>n</v>
      </c>
    </row>
    <row r="1137" spans="1:7">
      <c r="A1137" t="s">
        <v>157</v>
      </c>
      <c r="B1137" t="s">
        <v>24</v>
      </c>
      <c r="C1137" t="s">
        <v>97</v>
      </c>
      <c r="D1137" t="s">
        <v>195</v>
      </c>
      <c r="E1137" t="s">
        <v>37</v>
      </c>
      <c r="F1137" t="s">
        <v>86</v>
      </c>
      <c r="G1137" t="str">
        <f>IF(ISERROR(MATCH(A1137,LUs!A:A,0)),"n","y")</f>
        <v>n</v>
      </c>
    </row>
    <row r="1138" spans="1:7">
      <c r="A1138" t="s">
        <v>157</v>
      </c>
      <c r="B1138" t="s">
        <v>26</v>
      </c>
      <c r="C1138" t="s">
        <v>97</v>
      </c>
      <c r="D1138" t="s">
        <v>195</v>
      </c>
      <c r="E1138" t="s">
        <v>36</v>
      </c>
      <c r="F1138" t="s">
        <v>86</v>
      </c>
      <c r="G1138" t="str">
        <f>IF(ISERROR(MATCH(A1138,LUs!A:A,0)),"n","y")</f>
        <v>n</v>
      </c>
    </row>
    <row r="1139" spans="1:7">
      <c r="A1139" t="s">
        <v>157</v>
      </c>
      <c r="B1139" t="s">
        <v>26</v>
      </c>
      <c r="C1139" t="s">
        <v>97</v>
      </c>
      <c r="D1139" t="s">
        <v>195</v>
      </c>
      <c r="E1139" t="s">
        <v>37</v>
      </c>
      <c r="F1139" t="s">
        <v>86</v>
      </c>
      <c r="G1139" t="str">
        <f>IF(ISERROR(MATCH(A1139,LUs!A:A,0)),"n","y")</f>
        <v>n</v>
      </c>
    </row>
    <row r="1140" spans="1:7">
      <c r="A1140" t="s">
        <v>157</v>
      </c>
      <c r="B1140" t="s">
        <v>27</v>
      </c>
      <c r="C1140" t="s">
        <v>97</v>
      </c>
      <c r="D1140" t="s">
        <v>191</v>
      </c>
      <c r="E1140" t="s">
        <v>36</v>
      </c>
      <c r="F1140" t="s">
        <v>86</v>
      </c>
      <c r="G1140" t="str">
        <f>IF(ISERROR(MATCH(A1140,LUs!A:A,0)),"n","y")</f>
        <v>n</v>
      </c>
    </row>
    <row r="1141" spans="1:7">
      <c r="A1141" t="s">
        <v>157</v>
      </c>
      <c r="B1141" t="s">
        <v>27</v>
      </c>
      <c r="C1141" t="s">
        <v>97</v>
      </c>
      <c r="D1141" t="s">
        <v>191</v>
      </c>
      <c r="E1141" t="s">
        <v>37</v>
      </c>
      <c r="F1141" t="s">
        <v>86</v>
      </c>
      <c r="G1141" t="str">
        <f>IF(ISERROR(MATCH(A1141,LUs!A:A,0)),"n","y")</f>
        <v>n</v>
      </c>
    </row>
    <row r="1142" spans="1:7">
      <c r="A1142" t="s">
        <v>157</v>
      </c>
      <c r="B1142" t="s">
        <v>27</v>
      </c>
      <c r="C1142" t="s">
        <v>97</v>
      </c>
      <c r="D1142" t="s">
        <v>192</v>
      </c>
      <c r="E1142" t="s">
        <v>36</v>
      </c>
      <c r="F1142" t="s">
        <v>36</v>
      </c>
      <c r="G1142" t="str">
        <f>IF(ISERROR(MATCH(A1142,LUs!A:A,0)),"n","y")</f>
        <v>n</v>
      </c>
    </row>
    <row r="1143" spans="1:7">
      <c r="A1143" t="s">
        <v>157</v>
      </c>
      <c r="B1143" t="s">
        <v>27</v>
      </c>
      <c r="C1143" t="s">
        <v>97</v>
      </c>
      <c r="D1143" t="s">
        <v>192</v>
      </c>
      <c r="E1143" t="s">
        <v>37</v>
      </c>
      <c r="F1143" t="s">
        <v>37</v>
      </c>
      <c r="G1143" t="str">
        <f>IF(ISERROR(MATCH(A1143,LUs!A:A,0)),"n","y")</f>
        <v>n</v>
      </c>
    </row>
    <row r="1144" spans="1:7">
      <c r="A1144" t="s">
        <v>157</v>
      </c>
      <c r="B1144" t="s">
        <v>27</v>
      </c>
      <c r="C1144" t="s">
        <v>97</v>
      </c>
      <c r="D1144" t="s">
        <v>193</v>
      </c>
      <c r="E1144" t="s">
        <v>36</v>
      </c>
      <c r="F1144" t="s">
        <v>36</v>
      </c>
      <c r="G1144" t="str">
        <f>IF(ISERROR(MATCH(A1144,LUs!A:A,0)),"n","y")</f>
        <v>n</v>
      </c>
    </row>
    <row r="1145" spans="1:7">
      <c r="A1145" t="s">
        <v>157</v>
      </c>
      <c r="B1145" t="s">
        <v>27</v>
      </c>
      <c r="C1145" t="s">
        <v>97</v>
      </c>
      <c r="D1145" t="s">
        <v>193</v>
      </c>
      <c r="E1145" t="s">
        <v>37</v>
      </c>
      <c r="F1145" t="s">
        <v>36</v>
      </c>
      <c r="G1145" t="str">
        <f>IF(ISERROR(MATCH(A1145,LUs!A:A,0)),"n","y")</f>
        <v>n</v>
      </c>
    </row>
    <row r="1146" spans="1:7">
      <c r="A1146" t="s">
        <v>157</v>
      </c>
      <c r="B1146" t="s">
        <v>27</v>
      </c>
      <c r="C1146" t="s">
        <v>97</v>
      </c>
      <c r="D1146" t="s">
        <v>194</v>
      </c>
      <c r="E1146" t="s">
        <v>36</v>
      </c>
      <c r="F1146" t="s">
        <v>37</v>
      </c>
      <c r="G1146" t="str">
        <f>IF(ISERROR(MATCH(A1146,LUs!A:A,0)),"n","y")</f>
        <v>n</v>
      </c>
    </row>
    <row r="1147" spans="1:7">
      <c r="A1147" t="s">
        <v>157</v>
      </c>
      <c r="B1147" t="s">
        <v>27</v>
      </c>
      <c r="C1147" t="s">
        <v>97</v>
      </c>
      <c r="D1147" t="s">
        <v>194</v>
      </c>
      <c r="E1147" t="s">
        <v>37</v>
      </c>
      <c r="F1147" t="s">
        <v>36</v>
      </c>
      <c r="G1147" t="str">
        <f>IF(ISERROR(MATCH(A1147,LUs!A:A,0)),"n","y")</f>
        <v>n</v>
      </c>
    </row>
    <row r="1148" spans="1:7">
      <c r="A1148" t="s">
        <v>157</v>
      </c>
      <c r="B1148" t="s">
        <v>27</v>
      </c>
      <c r="C1148" t="s">
        <v>97</v>
      </c>
      <c r="D1148" t="s">
        <v>195</v>
      </c>
      <c r="E1148" t="s">
        <v>36</v>
      </c>
      <c r="F1148" t="s">
        <v>37</v>
      </c>
      <c r="G1148" t="str">
        <f>IF(ISERROR(MATCH(A1148,LUs!A:A,0)),"n","y")</f>
        <v>n</v>
      </c>
    </row>
    <row r="1149" spans="1:7">
      <c r="A1149" t="s">
        <v>157</v>
      </c>
      <c r="B1149" t="s">
        <v>27</v>
      </c>
      <c r="C1149" t="s">
        <v>97</v>
      </c>
      <c r="D1149" t="s">
        <v>195</v>
      </c>
      <c r="E1149" t="s">
        <v>37</v>
      </c>
      <c r="F1149" t="s">
        <v>86</v>
      </c>
      <c r="G1149" t="str">
        <f>IF(ISERROR(MATCH(A1149,LUs!A:A,0)),"n","y")</f>
        <v>n</v>
      </c>
    </row>
    <row r="1150" spans="1:7">
      <c r="A1150" t="s">
        <v>157</v>
      </c>
      <c r="B1150" t="s">
        <v>90</v>
      </c>
      <c r="C1150" t="s">
        <v>97</v>
      </c>
      <c r="D1150" t="s">
        <v>192</v>
      </c>
      <c r="E1150" t="s">
        <v>396</v>
      </c>
      <c r="F1150" t="s">
        <v>36</v>
      </c>
      <c r="G1150" t="str">
        <f>IF(ISERROR(MATCH(A1150,LUs!A:A,0)),"n","y")</f>
        <v>n</v>
      </c>
    </row>
    <row r="1151" spans="1:7">
      <c r="A1151" t="s">
        <v>157</v>
      </c>
      <c r="B1151" t="s">
        <v>90</v>
      </c>
      <c r="C1151" t="s">
        <v>97</v>
      </c>
      <c r="D1151" t="s">
        <v>193</v>
      </c>
      <c r="E1151" t="s">
        <v>396</v>
      </c>
      <c r="F1151" t="s">
        <v>37</v>
      </c>
      <c r="G1151" t="str">
        <f>IF(ISERROR(MATCH(A1151,LUs!A:A,0)),"n","y")</f>
        <v>n</v>
      </c>
    </row>
    <row r="1152" spans="1:7">
      <c r="A1152" t="s">
        <v>157</v>
      </c>
      <c r="B1152" t="s">
        <v>90</v>
      </c>
      <c r="C1152" t="s">
        <v>97</v>
      </c>
      <c r="D1152" t="s">
        <v>194</v>
      </c>
      <c r="E1152" t="s">
        <v>396</v>
      </c>
      <c r="F1152" t="s">
        <v>36</v>
      </c>
      <c r="G1152" t="str">
        <f>IF(ISERROR(MATCH(A1152,LUs!A:A,0)),"n","y")</f>
        <v>n</v>
      </c>
    </row>
    <row r="1153" spans="1:7">
      <c r="A1153" t="s">
        <v>158</v>
      </c>
      <c r="B1153" t="s">
        <v>12</v>
      </c>
      <c r="C1153" t="s">
        <v>97</v>
      </c>
      <c r="D1153" t="s">
        <v>193</v>
      </c>
      <c r="E1153" t="s">
        <v>36</v>
      </c>
      <c r="F1153" t="s">
        <v>37</v>
      </c>
      <c r="G1153" t="str">
        <f>IF(ISERROR(MATCH(A1153,LUs!A:A,0)),"n","y")</f>
        <v>n</v>
      </c>
    </row>
    <row r="1154" spans="1:7">
      <c r="A1154" t="s">
        <v>158</v>
      </c>
      <c r="B1154" t="s">
        <v>12</v>
      </c>
      <c r="C1154" t="s">
        <v>97</v>
      </c>
      <c r="D1154" t="s">
        <v>193</v>
      </c>
      <c r="E1154" t="s">
        <v>37</v>
      </c>
      <c r="F1154" t="s">
        <v>36</v>
      </c>
      <c r="G1154" t="str">
        <f>IF(ISERROR(MATCH(A1154,LUs!A:A,0)),"n","y")</f>
        <v>n</v>
      </c>
    </row>
    <row r="1155" spans="1:7">
      <c r="A1155" t="s">
        <v>158</v>
      </c>
      <c r="B1155" t="s">
        <v>12</v>
      </c>
      <c r="C1155" t="s">
        <v>97</v>
      </c>
      <c r="D1155" t="s">
        <v>194</v>
      </c>
      <c r="E1155" t="s">
        <v>36</v>
      </c>
      <c r="F1155" t="s">
        <v>37</v>
      </c>
      <c r="G1155" t="str">
        <f>IF(ISERROR(MATCH(A1155,LUs!A:A,0)),"n","y")</f>
        <v>n</v>
      </c>
    </row>
    <row r="1156" spans="1:7">
      <c r="A1156" t="s">
        <v>158</v>
      </c>
      <c r="B1156" t="s">
        <v>12</v>
      </c>
      <c r="C1156" t="s">
        <v>97</v>
      </c>
      <c r="D1156" t="s">
        <v>194</v>
      </c>
      <c r="E1156" t="s">
        <v>37</v>
      </c>
      <c r="F1156" t="s">
        <v>36</v>
      </c>
      <c r="G1156" t="str">
        <f>IF(ISERROR(MATCH(A1156,LUs!A:A,0)),"n","y")</f>
        <v>n</v>
      </c>
    </row>
    <row r="1157" spans="1:7">
      <c r="A1157" t="s">
        <v>158</v>
      </c>
      <c r="B1157" t="s">
        <v>17</v>
      </c>
      <c r="C1157" t="s">
        <v>97</v>
      </c>
      <c r="D1157" t="s">
        <v>193</v>
      </c>
      <c r="E1157" t="s">
        <v>36</v>
      </c>
      <c r="F1157" t="s">
        <v>37</v>
      </c>
      <c r="G1157" t="str">
        <f>IF(ISERROR(MATCH(A1157,LUs!A:A,0)),"n","y")</f>
        <v>n</v>
      </c>
    </row>
    <row r="1158" spans="1:7">
      <c r="A1158" t="s">
        <v>158</v>
      </c>
      <c r="B1158" t="s">
        <v>17</v>
      </c>
      <c r="C1158" t="s">
        <v>97</v>
      </c>
      <c r="D1158" t="s">
        <v>193</v>
      </c>
      <c r="E1158" t="s">
        <v>37</v>
      </c>
      <c r="F1158" t="s">
        <v>36</v>
      </c>
      <c r="G1158" t="str">
        <f>IF(ISERROR(MATCH(A1158,LUs!A:A,0)),"n","y")</f>
        <v>n</v>
      </c>
    </row>
    <row r="1159" spans="1:7">
      <c r="A1159" t="s">
        <v>158</v>
      </c>
      <c r="B1159" t="s">
        <v>18</v>
      </c>
      <c r="C1159" t="s">
        <v>97</v>
      </c>
      <c r="D1159" t="s">
        <v>193</v>
      </c>
      <c r="E1159" t="s">
        <v>36</v>
      </c>
      <c r="F1159" t="s">
        <v>37</v>
      </c>
      <c r="G1159" t="str">
        <f>IF(ISERROR(MATCH(A1159,LUs!A:A,0)),"n","y")</f>
        <v>n</v>
      </c>
    </row>
    <row r="1160" spans="1:7">
      <c r="A1160" t="s">
        <v>158</v>
      </c>
      <c r="B1160" t="s">
        <v>18</v>
      </c>
      <c r="C1160" t="s">
        <v>97</v>
      </c>
      <c r="D1160" t="s">
        <v>193</v>
      </c>
      <c r="E1160" t="s">
        <v>37</v>
      </c>
      <c r="F1160" t="s">
        <v>36</v>
      </c>
      <c r="G1160" t="str">
        <f>IF(ISERROR(MATCH(A1160,LUs!A:A,0)),"n","y")</f>
        <v>n</v>
      </c>
    </row>
    <row r="1161" spans="1:7">
      <c r="A1161" t="s">
        <v>158</v>
      </c>
      <c r="B1161" t="s">
        <v>18</v>
      </c>
      <c r="C1161" t="s">
        <v>97</v>
      </c>
      <c r="D1161" t="s">
        <v>194</v>
      </c>
      <c r="E1161" t="s">
        <v>36</v>
      </c>
      <c r="F1161" t="s">
        <v>37</v>
      </c>
      <c r="G1161" t="str">
        <f>IF(ISERROR(MATCH(A1161,LUs!A:A,0)),"n","y")</f>
        <v>n</v>
      </c>
    </row>
    <row r="1162" spans="1:7">
      <c r="A1162" t="s">
        <v>158</v>
      </c>
      <c r="B1162" t="s">
        <v>18</v>
      </c>
      <c r="C1162" t="s">
        <v>97</v>
      </c>
      <c r="D1162" t="s">
        <v>194</v>
      </c>
      <c r="E1162" t="s">
        <v>37</v>
      </c>
      <c r="F1162" t="s">
        <v>36</v>
      </c>
      <c r="G1162" t="str">
        <f>IF(ISERROR(MATCH(A1162,LUs!A:A,0)),"n","y")</f>
        <v>n</v>
      </c>
    </row>
    <row r="1163" spans="1:7">
      <c r="A1163" t="s">
        <v>158</v>
      </c>
      <c r="B1163" t="s">
        <v>20</v>
      </c>
      <c r="C1163" t="s">
        <v>97</v>
      </c>
      <c r="D1163" t="s">
        <v>193</v>
      </c>
      <c r="E1163" t="s">
        <v>36</v>
      </c>
      <c r="F1163" t="s">
        <v>37</v>
      </c>
      <c r="G1163" t="str">
        <f>IF(ISERROR(MATCH(A1163,LUs!A:A,0)),"n","y")</f>
        <v>n</v>
      </c>
    </row>
    <row r="1164" spans="1:7">
      <c r="A1164" t="s">
        <v>158</v>
      </c>
      <c r="B1164" t="s">
        <v>20</v>
      </c>
      <c r="C1164" t="s">
        <v>97</v>
      </c>
      <c r="D1164" t="s">
        <v>193</v>
      </c>
      <c r="E1164" t="s">
        <v>37</v>
      </c>
      <c r="F1164" t="s">
        <v>36</v>
      </c>
      <c r="G1164" t="str">
        <f>IF(ISERROR(MATCH(A1164,LUs!A:A,0)),"n","y")</f>
        <v>n</v>
      </c>
    </row>
    <row r="1165" spans="1:7">
      <c r="A1165" t="s">
        <v>158</v>
      </c>
      <c r="B1165" t="s">
        <v>20</v>
      </c>
      <c r="C1165" t="s">
        <v>97</v>
      </c>
      <c r="D1165" t="s">
        <v>194</v>
      </c>
      <c r="E1165" t="s">
        <v>36</v>
      </c>
      <c r="F1165" t="s">
        <v>36</v>
      </c>
      <c r="G1165" t="str">
        <f>IF(ISERROR(MATCH(A1165,LUs!A:A,0)),"n","y")</f>
        <v>n</v>
      </c>
    </row>
    <row r="1166" spans="1:7">
      <c r="A1166" t="s">
        <v>158</v>
      </c>
      <c r="B1166" t="s">
        <v>20</v>
      </c>
      <c r="C1166" t="s">
        <v>97</v>
      </c>
      <c r="D1166" t="s">
        <v>194</v>
      </c>
      <c r="E1166" t="s">
        <v>37</v>
      </c>
      <c r="F1166" t="s">
        <v>36</v>
      </c>
      <c r="G1166" t="str">
        <f>IF(ISERROR(MATCH(A1166,LUs!A:A,0)),"n","y")</f>
        <v>n</v>
      </c>
    </row>
    <row r="1167" spans="1:7">
      <c r="A1167" t="s">
        <v>158</v>
      </c>
      <c r="B1167" t="s">
        <v>23</v>
      </c>
      <c r="C1167" t="s">
        <v>97</v>
      </c>
      <c r="D1167" t="s">
        <v>193</v>
      </c>
      <c r="E1167" t="s">
        <v>36</v>
      </c>
      <c r="F1167" t="s">
        <v>36</v>
      </c>
      <c r="G1167" t="str">
        <f>IF(ISERROR(MATCH(A1167,LUs!A:A,0)),"n","y")</f>
        <v>n</v>
      </c>
    </row>
    <row r="1168" spans="1:7">
      <c r="A1168" t="s">
        <v>158</v>
      </c>
      <c r="B1168" t="s">
        <v>23</v>
      </c>
      <c r="C1168" t="s">
        <v>97</v>
      </c>
      <c r="D1168" t="s">
        <v>193</v>
      </c>
      <c r="E1168" t="s">
        <v>37</v>
      </c>
      <c r="F1168" t="s">
        <v>36</v>
      </c>
      <c r="G1168" t="str">
        <f>IF(ISERROR(MATCH(A1168,LUs!A:A,0)),"n","y")</f>
        <v>n</v>
      </c>
    </row>
    <row r="1169" spans="1:7">
      <c r="A1169" t="s">
        <v>158</v>
      </c>
      <c r="B1169" t="s">
        <v>23</v>
      </c>
      <c r="C1169" t="s">
        <v>97</v>
      </c>
      <c r="D1169" t="s">
        <v>194</v>
      </c>
      <c r="E1169" t="s">
        <v>36</v>
      </c>
      <c r="F1169" t="s">
        <v>37</v>
      </c>
      <c r="G1169" t="str">
        <f>IF(ISERROR(MATCH(A1169,LUs!A:A,0)),"n","y")</f>
        <v>n</v>
      </c>
    </row>
    <row r="1170" spans="1:7">
      <c r="A1170" t="s">
        <v>158</v>
      </c>
      <c r="B1170" t="s">
        <v>23</v>
      </c>
      <c r="C1170" t="s">
        <v>97</v>
      </c>
      <c r="D1170" t="s">
        <v>194</v>
      </c>
      <c r="E1170" t="s">
        <v>37</v>
      </c>
      <c r="F1170" t="s">
        <v>36</v>
      </c>
      <c r="G1170" t="str">
        <f>IF(ISERROR(MATCH(A1170,LUs!A:A,0)),"n","y")</f>
        <v>n</v>
      </c>
    </row>
    <row r="1171" spans="1:7">
      <c r="A1171" t="s">
        <v>158</v>
      </c>
      <c r="B1171" t="s">
        <v>27</v>
      </c>
      <c r="C1171" t="s">
        <v>97</v>
      </c>
      <c r="D1171" t="s">
        <v>194</v>
      </c>
      <c r="E1171" t="s">
        <v>36</v>
      </c>
      <c r="F1171" t="s">
        <v>37</v>
      </c>
      <c r="G1171" t="str">
        <f>IF(ISERROR(MATCH(A1171,LUs!A:A,0)),"n","y")</f>
        <v>n</v>
      </c>
    </row>
    <row r="1172" spans="1:7">
      <c r="A1172" t="s">
        <v>158</v>
      </c>
      <c r="B1172" t="s">
        <v>27</v>
      </c>
      <c r="C1172" t="s">
        <v>97</v>
      </c>
      <c r="D1172" t="s">
        <v>194</v>
      </c>
      <c r="E1172" t="s">
        <v>37</v>
      </c>
      <c r="F1172" t="s">
        <v>36</v>
      </c>
      <c r="G1172" t="str">
        <f>IF(ISERROR(MATCH(A1172,LUs!A:A,0)),"n","y")</f>
        <v>n</v>
      </c>
    </row>
    <row r="1173" spans="1:7">
      <c r="A1173" t="s">
        <v>158</v>
      </c>
      <c r="B1173" t="s">
        <v>90</v>
      </c>
      <c r="C1173" t="s">
        <v>97</v>
      </c>
      <c r="D1173" t="s">
        <v>193</v>
      </c>
      <c r="E1173" t="s">
        <v>396</v>
      </c>
      <c r="F1173" t="s">
        <v>37</v>
      </c>
      <c r="G1173" t="str">
        <f>IF(ISERROR(MATCH(A1173,LUs!A:A,0)),"n","y")</f>
        <v>n</v>
      </c>
    </row>
    <row r="1174" spans="1:7">
      <c r="A1174" t="s">
        <v>158</v>
      </c>
      <c r="B1174" t="s">
        <v>90</v>
      </c>
      <c r="C1174" t="s">
        <v>97</v>
      </c>
      <c r="D1174" t="s">
        <v>194</v>
      </c>
      <c r="E1174" t="s">
        <v>396</v>
      </c>
      <c r="F1174" t="s">
        <v>86</v>
      </c>
      <c r="G1174" t="str">
        <f>IF(ISERROR(MATCH(A1174,LUs!A:A,0)),"n","y")</f>
        <v>n</v>
      </c>
    </row>
    <row r="1175" spans="1:7">
      <c r="A1175" t="s">
        <v>159</v>
      </c>
      <c r="B1175" t="s">
        <v>23</v>
      </c>
      <c r="C1175" t="s">
        <v>97</v>
      </c>
      <c r="D1175" t="s">
        <v>191</v>
      </c>
      <c r="E1175" t="s">
        <v>36</v>
      </c>
      <c r="F1175" t="s">
        <v>36</v>
      </c>
      <c r="G1175" t="str">
        <f>IF(ISERROR(MATCH(A1175,LUs!A:A,0)),"n","y")</f>
        <v>n</v>
      </c>
    </row>
    <row r="1176" spans="1:7">
      <c r="A1176" t="s">
        <v>159</v>
      </c>
      <c r="B1176" t="s">
        <v>23</v>
      </c>
      <c r="C1176" t="s">
        <v>97</v>
      </c>
      <c r="D1176" t="s">
        <v>191</v>
      </c>
      <c r="E1176" t="s">
        <v>37</v>
      </c>
      <c r="F1176" t="s">
        <v>37</v>
      </c>
      <c r="G1176" t="str">
        <f>IF(ISERROR(MATCH(A1176,LUs!A:A,0)),"n","y")</f>
        <v>n</v>
      </c>
    </row>
    <row r="1177" spans="1:7">
      <c r="A1177" t="s">
        <v>159</v>
      </c>
      <c r="B1177" t="s">
        <v>23</v>
      </c>
      <c r="C1177" t="s">
        <v>97</v>
      </c>
      <c r="D1177" t="s">
        <v>193</v>
      </c>
      <c r="E1177" t="s">
        <v>36</v>
      </c>
      <c r="F1177" t="s">
        <v>36</v>
      </c>
      <c r="G1177" t="str">
        <f>IF(ISERROR(MATCH(A1177,LUs!A:A,0)),"n","y")</f>
        <v>n</v>
      </c>
    </row>
    <row r="1178" spans="1:7">
      <c r="A1178" t="s">
        <v>159</v>
      </c>
      <c r="B1178" t="s">
        <v>23</v>
      </c>
      <c r="C1178" t="s">
        <v>97</v>
      </c>
      <c r="D1178" t="s">
        <v>193</v>
      </c>
      <c r="E1178" t="s">
        <v>37</v>
      </c>
      <c r="F1178" t="s">
        <v>37</v>
      </c>
      <c r="G1178" t="str">
        <f>IF(ISERROR(MATCH(A1178,LUs!A:A,0)),"n","y")</f>
        <v>n</v>
      </c>
    </row>
    <row r="1179" spans="1:7">
      <c r="A1179" t="s">
        <v>159</v>
      </c>
      <c r="B1179" t="s">
        <v>27</v>
      </c>
      <c r="C1179" t="s">
        <v>97</v>
      </c>
      <c r="D1179" t="s">
        <v>191</v>
      </c>
      <c r="E1179" t="s">
        <v>36</v>
      </c>
      <c r="F1179" t="s">
        <v>36</v>
      </c>
      <c r="G1179" t="str">
        <f>IF(ISERROR(MATCH(A1179,LUs!A:A,0)),"n","y")</f>
        <v>n</v>
      </c>
    </row>
    <row r="1180" spans="1:7">
      <c r="A1180" t="s">
        <v>159</v>
      </c>
      <c r="B1180" t="s">
        <v>27</v>
      </c>
      <c r="C1180" t="s">
        <v>97</v>
      </c>
      <c r="D1180" t="s">
        <v>191</v>
      </c>
      <c r="E1180" t="s">
        <v>37</v>
      </c>
      <c r="F1180" t="s">
        <v>37</v>
      </c>
      <c r="G1180" t="str">
        <f>IF(ISERROR(MATCH(A1180,LUs!A:A,0)),"n","y")</f>
        <v>n</v>
      </c>
    </row>
    <row r="1181" spans="1:7">
      <c r="A1181" t="s">
        <v>159</v>
      </c>
      <c r="B1181" t="s">
        <v>27</v>
      </c>
      <c r="C1181" t="s">
        <v>97</v>
      </c>
      <c r="D1181" t="s">
        <v>192</v>
      </c>
      <c r="E1181" t="s">
        <v>36</v>
      </c>
      <c r="F1181" t="s">
        <v>36</v>
      </c>
      <c r="G1181" t="str">
        <f>IF(ISERROR(MATCH(A1181,LUs!A:A,0)),"n","y")</f>
        <v>n</v>
      </c>
    </row>
    <row r="1182" spans="1:7">
      <c r="A1182" t="s">
        <v>159</v>
      </c>
      <c r="B1182" t="s">
        <v>27</v>
      </c>
      <c r="C1182" t="s">
        <v>97</v>
      </c>
      <c r="D1182" t="s">
        <v>192</v>
      </c>
      <c r="E1182" t="s">
        <v>37</v>
      </c>
      <c r="F1182" t="s">
        <v>37</v>
      </c>
      <c r="G1182" t="str">
        <f>IF(ISERROR(MATCH(A1182,LUs!A:A,0)),"n","y")</f>
        <v>n</v>
      </c>
    </row>
    <row r="1183" spans="1:7">
      <c r="A1183" t="s">
        <v>159</v>
      </c>
      <c r="B1183" t="s">
        <v>27</v>
      </c>
      <c r="C1183" t="s">
        <v>97</v>
      </c>
      <c r="D1183" t="s">
        <v>193</v>
      </c>
      <c r="E1183" t="s">
        <v>36</v>
      </c>
      <c r="F1183" t="s">
        <v>36</v>
      </c>
      <c r="G1183" t="str">
        <f>IF(ISERROR(MATCH(A1183,LUs!A:A,0)),"n","y")</f>
        <v>n</v>
      </c>
    </row>
    <row r="1184" spans="1:7">
      <c r="A1184" t="s">
        <v>159</v>
      </c>
      <c r="B1184" t="s">
        <v>27</v>
      </c>
      <c r="C1184" t="s">
        <v>97</v>
      </c>
      <c r="D1184" t="s">
        <v>193</v>
      </c>
      <c r="E1184" t="s">
        <v>37</v>
      </c>
      <c r="F1184" t="s">
        <v>36</v>
      </c>
      <c r="G1184" t="str">
        <f>IF(ISERROR(MATCH(A1184,LUs!A:A,0)),"n","y")</f>
        <v>n</v>
      </c>
    </row>
    <row r="1185" spans="1:7">
      <c r="A1185" t="s">
        <v>159</v>
      </c>
      <c r="B1185" t="s">
        <v>27</v>
      </c>
      <c r="C1185" t="s">
        <v>97</v>
      </c>
      <c r="D1185" t="s">
        <v>194</v>
      </c>
      <c r="E1185" t="s">
        <v>36</v>
      </c>
      <c r="F1185" t="s">
        <v>36</v>
      </c>
      <c r="G1185" t="str">
        <f>IF(ISERROR(MATCH(A1185,LUs!A:A,0)),"n","y")</f>
        <v>n</v>
      </c>
    </row>
    <row r="1186" spans="1:7">
      <c r="A1186" t="s">
        <v>159</v>
      </c>
      <c r="B1186" t="s">
        <v>27</v>
      </c>
      <c r="C1186" t="s">
        <v>97</v>
      </c>
      <c r="D1186" t="s">
        <v>194</v>
      </c>
      <c r="E1186" t="s">
        <v>37</v>
      </c>
      <c r="F1186" t="s">
        <v>37</v>
      </c>
      <c r="G1186" t="str">
        <f>IF(ISERROR(MATCH(A1186,LUs!A:A,0)),"n","y")</f>
        <v>n</v>
      </c>
    </row>
    <row r="1187" spans="1:7">
      <c r="A1187" t="s">
        <v>159</v>
      </c>
      <c r="B1187" t="s">
        <v>90</v>
      </c>
      <c r="C1187" t="s">
        <v>97</v>
      </c>
      <c r="D1187" t="s">
        <v>191</v>
      </c>
      <c r="E1187" t="s">
        <v>396</v>
      </c>
      <c r="F1187" t="s">
        <v>36</v>
      </c>
      <c r="G1187" t="str">
        <f>IF(ISERROR(MATCH(A1187,LUs!A:A,0)),"n","y")</f>
        <v>n</v>
      </c>
    </row>
    <row r="1188" spans="1:7">
      <c r="A1188" t="s">
        <v>159</v>
      </c>
      <c r="B1188" t="s">
        <v>90</v>
      </c>
      <c r="C1188" t="s">
        <v>97</v>
      </c>
      <c r="D1188" t="s">
        <v>192</v>
      </c>
      <c r="E1188" t="s">
        <v>396</v>
      </c>
      <c r="F1188" t="s">
        <v>37</v>
      </c>
      <c r="G1188" t="str">
        <f>IF(ISERROR(MATCH(A1188,LUs!A:A,0)),"n","y")</f>
        <v>n</v>
      </c>
    </row>
    <row r="1189" spans="1:7">
      <c r="A1189" t="s">
        <v>159</v>
      </c>
      <c r="B1189" t="s">
        <v>90</v>
      </c>
      <c r="C1189" t="s">
        <v>97</v>
      </c>
      <c r="D1189" t="s">
        <v>193</v>
      </c>
      <c r="E1189" t="s">
        <v>396</v>
      </c>
      <c r="F1189" t="s">
        <v>36</v>
      </c>
      <c r="G1189" t="str">
        <f>IF(ISERROR(MATCH(A1189,LUs!A:A,0)),"n","y")</f>
        <v>n</v>
      </c>
    </row>
    <row r="1190" spans="1:7">
      <c r="A1190" t="s">
        <v>159</v>
      </c>
      <c r="B1190" t="s">
        <v>90</v>
      </c>
      <c r="C1190" t="s">
        <v>97</v>
      </c>
      <c r="D1190" t="s">
        <v>194</v>
      </c>
      <c r="E1190" t="s">
        <v>396</v>
      </c>
      <c r="F1190" t="s">
        <v>37</v>
      </c>
      <c r="G1190" t="str">
        <f>IF(ISERROR(MATCH(A1190,LUs!A:A,0)),"n","y")</f>
        <v>n</v>
      </c>
    </row>
    <row r="1191" spans="1:7">
      <c r="A1191" t="s">
        <v>160</v>
      </c>
      <c r="B1191" t="s">
        <v>12</v>
      </c>
      <c r="C1191" t="s">
        <v>97</v>
      </c>
      <c r="D1191" t="s">
        <v>192</v>
      </c>
      <c r="E1191" t="s">
        <v>36</v>
      </c>
      <c r="F1191" t="s">
        <v>36</v>
      </c>
      <c r="G1191" t="str">
        <f>IF(ISERROR(MATCH(A1191,LUs!A:A,0)),"n","y")</f>
        <v>n</v>
      </c>
    </row>
    <row r="1192" spans="1:7">
      <c r="A1192" t="s">
        <v>160</v>
      </c>
      <c r="B1192" t="s">
        <v>12</v>
      </c>
      <c r="C1192" t="s">
        <v>97</v>
      </c>
      <c r="D1192" t="s">
        <v>192</v>
      </c>
      <c r="E1192" t="s">
        <v>37</v>
      </c>
      <c r="F1192" t="s">
        <v>37</v>
      </c>
      <c r="G1192" t="str">
        <f>IF(ISERROR(MATCH(A1192,LUs!A:A,0)),"n","y")</f>
        <v>n</v>
      </c>
    </row>
    <row r="1193" spans="1:7">
      <c r="A1193" t="s">
        <v>160</v>
      </c>
      <c r="B1193" t="s">
        <v>18</v>
      </c>
      <c r="C1193" t="s">
        <v>97</v>
      </c>
      <c r="D1193" t="s">
        <v>192</v>
      </c>
      <c r="E1193" t="s">
        <v>36</v>
      </c>
      <c r="F1193" t="s">
        <v>36</v>
      </c>
      <c r="G1193" t="str">
        <f>IF(ISERROR(MATCH(A1193,LUs!A:A,0)),"n","y")</f>
        <v>n</v>
      </c>
    </row>
    <row r="1194" spans="1:7">
      <c r="A1194" t="s">
        <v>160</v>
      </c>
      <c r="B1194" t="s">
        <v>18</v>
      </c>
      <c r="C1194" t="s">
        <v>97</v>
      </c>
      <c r="D1194" t="s">
        <v>192</v>
      </c>
      <c r="E1194" t="s">
        <v>37</v>
      </c>
      <c r="F1194" t="s">
        <v>37</v>
      </c>
      <c r="G1194" t="str">
        <f>IF(ISERROR(MATCH(A1194,LUs!A:A,0)),"n","y")</f>
        <v>n</v>
      </c>
    </row>
    <row r="1195" spans="1:7">
      <c r="A1195" t="s">
        <v>160</v>
      </c>
      <c r="B1195" t="s">
        <v>18</v>
      </c>
      <c r="C1195" t="s">
        <v>98</v>
      </c>
      <c r="D1195" t="s">
        <v>192</v>
      </c>
      <c r="E1195" t="s">
        <v>86</v>
      </c>
      <c r="F1195" t="s">
        <v>86</v>
      </c>
      <c r="G1195" t="str">
        <f>IF(ISERROR(MATCH(A1195,LUs!A:A,0)),"n","y")</f>
        <v>n</v>
      </c>
    </row>
    <row r="1196" spans="1:7">
      <c r="A1196" t="s">
        <v>160</v>
      </c>
      <c r="B1196" t="s">
        <v>20</v>
      </c>
      <c r="C1196" t="s">
        <v>97</v>
      </c>
      <c r="D1196" t="s">
        <v>192</v>
      </c>
      <c r="E1196" t="s">
        <v>36</v>
      </c>
      <c r="F1196" t="s">
        <v>86</v>
      </c>
      <c r="G1196" t="str">
        <f>IF(ISERROR(MATCH(A1196,LUs!A:A,0)),"n","y")</f>
        <v>n</v>
      </c>
    </row>
    <row r="1197" spans="1:7">
      <c r="A1197" t="s">
        <v>160</v>
      </c>
      <c r="B1197" t="s">
        <v>20</v>
      </c>
      <c r="C1197" t="s">
        <v>97</v>
      </c>
      <c r="D1197" t="s">
        <v>192</v>
      </c>
      <c r="E1197" t="s">
        <v>37</v>
      </c>
      <c r="F1197" t="s">
        <v>36</v>
      </c>
      <c r="G1197" t="str">
        <f>IF(ISERROR(MATCH(A1197,LUs!A:A,0)),"n","y")</f>
        <v>n</v>
      </c>
    </row>
    <row r="1198" spans="1:7">
      <c r="A1198" t="s">
        <v>160</v>
      </c>
      <c r="B1198" t="s">
        <v>20</v>
      </c>
      <c r="C1198" t="s">
        <v>98</v>
      </c>
      <c r="D1198" t="s">
        <v>192</v>
      </c>
      <c r="E1198" t="s">
        <v>86</v>
      </c>
      <c r="F1198" t="s">
        <v>37</v>
      </c>
      <c r="G1198" t="str">
        <f>IF(ISERROR(MATCH(A1198,LUs!A:A,0)),"n","y")</f>
        <v>n</v>
      </c>
    </row>
    <row r="1199" spans="1:7">
      <c r="A1199" t="s">
        <v>161</v>
      </c>
      <c r="B1199" t="s">
        <v>8</v>
      </c>
      <c r="C1199" t="s">
        <v>97</v>
      </c>
      <c r="D1199" t="s">
        <v>192</v>
      </c>
      <c r="E1199" t="s">
        <v>36</v>
      </c>
      <c r="F1199" t="s">
        <v>36</v>
      </c>
      <c r="G1199" t="str">
        <f>IF(ISERROR(MATCH(A1199,LUs!A:A,0)),"n","y")</f>
        <v>n</v>
      </c>
    </row>
    <row r="1200" spans="1:7">
      <c r="A1200" t="s">
        <v>161</v>
      </c>
      <c r="B1200" t="s">
        <v>8</v>
      </c>
      <c r="C1200" t="s">
        <v>97</v>
      </c>
      <c r="D1200" t="s">
        <v>192</v>
      </c>
      <c r="E1200" t="s">
        <v>37</v>
      </c>
      <c r="F1200" t="s">
        <v>37</v>
      </c>
      <c r="G1200" t="str">
        <f>IF(ISERROR(MATCH(A1200,LUs!A:A,0)),"n","y")</f>
        <v>n</v>
      </c>
    </row>
    <row r="1201" spans="1:7">
      <c r="A1201" t="s">
        <v>161</v>
      </c>
      <c r="B1201" t="s">
        <v>8</v>
      </c>
      <c r="C1201" t="s">
        <v>98</v>
      </c>
      <c r="D1201" t="s">
        <v>192</v>
      </c>
      <c r="E1201" t="s">
        <v>86</v>
      </c>
      <c r="F1201" t="s">
        <v>86</v>
      </c>
      <c r="G1201" t="str">
        <f>IF(ISERROR(MATCH(A1201,LUs!A:A,0)),"n","y")</f>
        <v>n</v>
      </c>
    </row>
    <row r="1202" spans="1:7">
      <c r="A1202" t="s">
        <v>162</v>
      </c>
      <c r="B1202" t="s">
        <v>12</v>
      </c>
      <c r="C1202" t="s">
        <v>97</v>
      </c>
      <c r="D1202" t="s">
        <v>193</v>
      </c>
      <c r="E1202" t="s">
        <v>36</v>
      </c>
      <c r="F1202" t="s">
        <v>36</v>
      </c>
      <c r="G1202" t="str">
        <f>IF(ISERROR(MATCH(A1202,LUs!A:A,0)),"n","y")</f>
        <v>n</v>
      </c>
    </row>
    <row r="1203" spans="1:7">
      <c r="A1203" t="s">
        <v>162</v>
      </c>
      <c r="B1203" t="s">
        <v>12</v>
      </c>
      <c r="C1203" t="s">
        <v>97</v>
      </c>
      <c r="D1203" t="s">
        <v>193</v>
      </c>
      <c r="E1203" t="s">
        <v>37</v>
      </c>
      <c r="F1203" t="s">
        <v>37</v>
      </c>
      <c r="G1203" t="str">
        <f>IF(ISERROR(MATCH(A1203,LUs!A:A,0)),"n","y")</f>
        <v>n</v>
      </c>
    </row>
    <row r="1204" spans="1:7">
      <c r="A1204" t="s">
        <v>162</v>
      </c>
      <c r="B1204" t="s">
        <v>12</v>
      </c>
      <c r="C1204" t="s">
        <v>97</v>
      </c>
      <c r="D1204" t="s">
        <v>194</v>
      </c>
      <c r="E1204" t="s">
        <v>36</v>
      </c>
      <c r="F1204" t="s">
        <v>36</v>
      </c>
      <c r="G1204" t="str">
        <f>IF(ISERROR(MATCH(A1204,LUs!A:A,0)),"n","y")</f>
        <v>n</v>
      </c>
    </row>
    <row r="1205" spans="1:7">
      <c r="A1205" t="s">
        <v>162</v>
      </c>
      <c r="B1205" t="s">
        <v>12</v>
      </c>
      <c r="C1205" t="s">
        <v>97</v>
      </c>
      <c r="D1205" t="s">
        <v>194</v>
      </c>
      <c r="E1205" t="s">
        <v>37</v>
      </c>
      <c r="F1205" t="s">
        <v>37</v>
      </c>
      <c r="G1205" t="str">
        <f>IF(ISERROR(MATCH(A1205,LUs!A:A,0)),"n","y")</f>
        <v>n</v>
      </c>
    </row>
    <row r="1206" spans="1:7">
      <c r="A1206" t="s">
        <v>162</v>
      </c>
      <c r="B1206" t="s">
        <v>17</v>
      </c>
      <c r="C1206" t="s">
        <v>97</v>
      </c>
      <c r="D1206" t="s">
        <v>191</v>
      </c>
      <c r="E1206" t="s">
        <v>36</v>
      </c>
      <c r="F1206" t="s">
        <v>36</v>
      </c>
      <c r="G1206" t="str">
        <f>IF(ISERROR(MATCH(A1206,LUs!A:A,0)),"n","y")</f>
        <v>n</v>
      </c>
    </row>
    <row r="1207" spans="1:7">
      <c r="A1207" t="s">
        <v>162</v>
      </c>
      <c r="B1207" t="s">
        <v>17</v>
      </c>
      <c r="C1207" t="s">
        <v>97</v>
      </c>
      <c r="D1207" t="s">
        <v>191</v>
      </c>
      <c r="E1207" t="s">
        <v>37</v>
      </c>
      <c r="F1207" t="s">
        <v>36</v>
      </c>
      <c r="G1207" t="str">
        <f>IF(ISERROR(MATCH(A1207,LUs!A:A,0)),"n","y")</f>
        <v>n</v>
      </c>
    </row>
    <row r="1208" spans="1:7">
      <c r="A1208" t="s">
        <v>162</v>
      </c>
      <c r="B1208" t="s">
        <v>17</v>
      </c>
      <c r="C1208" t="s">
        <v>98</v>
      </c>
      <c r="D1208" t="s">
        <v>191</v>
      </c>
      <c r="E1208" t="s">
        <v>86</v>
      </c>
      <c r="F1208" t="s">
        <v>37</v>
      </c>
      <c r="G1208" t="str">
        <f>IF(ISERROR(MATCH(A1208,LUs!A:A,0)),"n","y")</f>
        <v>n</v>
      </c>
    </row>
    <row r="1209" spans="1:7">
      <c r="A1209" t="s">
        <v>162</v>
      </c>
      <c r="B1209" t="s">
        <v>17</v>
      </c>
      <c r="C1209" t="s">
        <v>97</v>
      </c>
      <c r="D1209" t="s">
        <v>193</v>
      </c>
      <c r="E1209" t="s">
        <v>36</v>
      </c>
      <c r="F1209" t="s">
        <v>36</v>
      </c>
      <c r="G1209" t="str">
        <f>IF(ISERROR(MATCH(A1209,LUs!A:A,0)),"n","y")</f>
        <v>n</v>
      </c>
    </row>
    <row r="1210" spans="1:7">
      <c r="A1210" t="s">
        <v>162</v>
      </c>
      <c r="B1210" t="s">
        <v>17</v>
      </c>
      <c r="C1210" t="s">
        <v>97</v>
      </c>
      <c r="D1210" t="s">
        <v>193</v>
      </c>
      <c r="E1210" t="s">
        <v>37</v>
      </c>
      <c r="F1210" t="s">
        <v>36</v>
      </c>
      <c r="G1210" t="str">
        <f>IF(ISERROR(MATCH(A1210,LUs!A:A,0)),"n","y")</f>
        <v>n</v>
      </c>
    </row>
    <row r="1211" spans="1:7">
      <c r="A1211" t="s">
        <v>162</v>
      </c>
      <c r="B1211" t="s">
        <v>17</v>
      </c>
      <c r="C1211" t="s">
        <v>98</v>
      </c>
      <c r="D1211" t="s">
        <v>193</v>
      </c>
      <c r="E1211" t="s">
        <v>86</v>
      </c>
      <c r="F1211" t="s">
        <v>36</v>
      </c>
      <c r="G1211" t="str">
        <f>IF(ISERROR(MATCH(A1211,LUs!A:A,0)),"n","y")</f>
        <v>n</v>
      </c>
    </row>
    <row r="1212" spans="1:7">
      <c r="A1212" t="s">
        <v>162</v>
      </c>
      <c r="B1212" t="s">
        <v>17</v>
      </c>
      <c r="C1212" t="s">
        <v>97</v>
      </c>
      <c r="D1212" t="s">
        <v>194</v>
      </c>
      <c r="E1212" t="s">
        <v>36</v>
      </c>
      <c r="F1212" t="s">
        <v>37</v>
      </c>
      <c r="G1212" t="str">
        <f>IF(ISERROR(MATCH(A1212,LUs!A:A,0)),"n","y")</f>
        <v>n</v>
      </c>
    </row>
    <row r="1213" spans="1:7">
      <c r="A1213" t="s">
        <v>162</v>
      </c>
      <c r="B1213" t="s">
        <v>17</v>
      </c>
      <c r="C1213" t="s">
        <v>97</v>
      </c>
      <c r="D1213" t="s">
        <v>194</v>
      </c>
      <c r="E1213" t="s">
        <v>37</v>
      </c>
      <c r="F1213" t="s">
        <v>36</v>
      </c>
      <c r="G1213" t="str">
        <f>IF(ISERROR(MATCH(A1213,LUs!A:A,0)),"n","y")</f>
        <v>n</v>
      </c>
    </row>
    <row r="1214" spans="1:7">
      <c r="A1214" t="s">
        <v>162</v>
      </c>
      <c r="B1214" t="s">
        <v>23</v>
      </c>
      <c r="C1214" t="s">
        <v>97</v>
      </c>
      <c r="D1214" t="s">
        <v>193</v>
      </c>
      <c r="E1214" t="s">
        <v>36</v>
      </c>
      <c r="F1214" t="s">
        <v>37</v>
      </c>
      <c r="G1214" t="str">
        <f>IF(ISERROR(MATCH(A1214,LUs!A:A,0)),"n","y")</f>
        <v>n</v>
      </c>
    </row>
    <row r="1215" spans="1:7">
      <c r="A1215" t="s">
        <v>162</v>
      </c>
      <c r="B1215" t="s">
        <v>23</v>
      </c>
      <c r="C1215" t="s">
        <v>97</v>
      </c>
      <c r="D1215" t="s">
        <v>193</v>
      </c>
      <c r="E1215" t="s">
        <v>37</v>
      </c>
      <c r="F1215" t="s">
        <v>36</v>
      </c>
      <c r="G1215" t="str">
        <f>IF(ISERROR(MATCH(A1215,LUs!A:A,0)),"n","y")</f>
        <v>n</v>
      </c>
    </row>
    <row r="1216" spans="1:7">
      <c r="A1216" t="s">
        <v>162</v>
      </c>
      <c r="B1216" t="s">
        <v>23</v>
      </c>
      <c r="C1216" t="s">
        <v>97</v>
      </c>
      <c r="D1216" t="s">
        <v>194</v>
      </c>
      <c r="E1216" t="s">
        <v>36</v>
      </c>
      <c r="F1216" t="s">
        <v>37</v>
      </c>
      <c r="G1216" t="str">
        <f>IF(ISERROR(MATCH(A1216,LUs!A:A,0)),"n","y")</f>
        <v>n</v>
      </c>
    </row>
    <row r="1217" spans="1:7">
      <c r="A1217" t="s">
        <v>162</v>
      </c>
      <c r="B1217" t="s">
        <v>23</v>
      </c>
      <c r="C1217" t="s">
        <v>97</v>
      </c>
      <c r="D1217" t="s">
        <v>194</v>
      </c>
      <c r="E1217" t="s">
        <v>37</v>
      </c>
      <c r="F1217" t="s">
        <v>36</v>
      </c>
      <c r="G1217" t="str">
        <f>IF(ISERROR(MATCH(A1217,LUs!A:A,0)),"n","y")</f>
        <v>n</v>
      </c>
    </row>
    <row r="1218" spans="1:7">
      <c r="A1218" t="s">
        <v>162</v>
      </c>
      <c r="B1218" t="s">
        <v>27</v>
      </c>
      <c r="C1218" t="s">
        <v>97</v>
      </c>
      <c r="D1218" t="s">
        <v>191</v>
      </c>
      <c r="E1218" t="s">
        <v>36</v>
      </c>
      <c r="F1218" t="s">
        <v>37</v>
      </c>
      <c r="G1218" t="str">
        <f>IF(ISERROR(MATCH(A1218,LUs!A:A,0)),"n","y")</f>
        <v>n</v>
      </c>
    </row>
    <row r="1219" spans="1:7">
      <c r="A1219" t="s">
        <v>162</v>
      </c>
      <c r="B1219" t="s">
        <v>27</v>
      </c>
      <c r="C1219" t="s">
        <v>97</v>
      </c>
      <c r="D1219" t="s">
        <v>191</v>
      </c>
      <c r="E1219" t="s">
        <v>37</v>
      </c>
      <c r="F1219" t="s">
        <v>86</v>
      </c>
      <c r="G1219" t="str">
        <f>IF(ISERROR(MATCH(A1219,LUs!A:A,0)),"n","y")</f>
        <v>n</v>
      </c>
    </row>
    <row r="1220" spans="1:7">
      <c r="A1220" t="s">
        <v>162</v>
      </c>
      <c r="B1220" t="s">
        <v>27</v>
      </c>
      <c r="C1220" t="s">
        <v>97</v>
      </c>
      <c r="D1220" t="s">
        <v>193</v>
      </c>
      <c r="E1220" t="s">
        <v>36</v>
      </c>
      <c r="F1220" t="s">
        <v>86</v>
      </c>
      <c r="G1220" t="str">
        <f>IF(ISERROR(MATCH(A1220,LUs!A:A,0)),"n","y")</f>
        <v>n</v>
      </c>
    </row>
    <row r="1221" spans="1:7">
      <c r="A1221" t="s">
        <v>162</v>
      </c>
      <c r="B1221" t="s">
        <v>27</v>
      </c>
      <c r="C1221" t="s">
        <v>97</v>
      </c>
      <c r="D1221" t="s">
        <v>193</v>
      </c>
      <c r="E1221" t="s">
        <v>37</v>
      </c>
      <c r="F1221" t="s">
        <v>86</v>
      </c>
      <c r="G1221" t="str">
        <f>IF(ISERROR(MATCH(A1221,LUs!A:A,0)),"n","y")</f>
        <v>n</v>
      </c>
    </row>
    <row r="1222" spans="1:7">
      <c r="A1222" t="s">
        <v>162</v>
      </c>
      <c r="B1222" t="s">
        <v>27</v>
      </c>
      <c r="C1222" t="s">
        <v>97</v>
      </c>
      <c r="D1222" t="s">
        <v>194</v>
      </c>
      <c r="E1222" t="s">
        <v>36</v>
      </c>
      <c r="F1222" t="s">
        <v>36</v>
      </c>
      <c r="G1222" t="str">
        <f>IF(ISERROR(MATCH(A1222,LUs!A:A,0)),"n","y")</f>
        <v>n</v>
      </c>
    </row>
    <row r="1223" spans="1:7">
      <c r="A1223" t="s">
        <v>162</v>
      </c>
      <c r="B1223" t="s">
        <v>27</v>
      </c>
      <c r="C1223" t="s">
        <v>97</v>
      </c>
      <c r="D1223" t="s">
        <v>194</v>
      </c>
      <c r="E1223" t="s">
        <v>37</v>
      </c>
      <c r="F1223" t="s">
        <v>37</v>
      </c>
      <c r="G1223" t="str">
        <f>IF(ISERROR(MATCH(A1223,LUs!A:A,0)),"n","y")</f>
        <v>n</v>
      </c>
    </row>
    <row r="1224" spans="1:7">
      <c r="A1224" t="s">
        <v>162</v>
      </c>
      <c r="B1224" t="s">
        <v>90</v>
      </c>
      <c r="C1224" t="s">
        <v>97</v>
      </c>
      <c r="D1224" t="s">
        <v>191</v>
      </c>
      <c r="E1224" t="s">
        <v>396</v>
      </c>
      <c r="F1224" t="s">
        <v>36</v>
      </c>
      <c r="G1224" t="str">
        <f>IF(ISERROR(MATCH(A1224,LUs!A:A,0)),"n","y")</f>
        <v>n</v>
      </c>
    </row>
    <row r="1225" spans="1:7">
      <c r="A1225" t="s">
        <v>162</v>
      </c>
      <c r="B1225" t="s">
        <v>90</v>
      </c>
      <c r="C1225" t="s">
        <v>97</v>
      </c>
      <c r="D1225" t="s">
        <v>193</v>
      </c>
      <c r="E1225" t="s">
        <v>396</v>
      </c>
      <c r="F1225" t="s">
        <v>37</v>
      </c>
      <c r="G1225" t="str">
        <f>IF(ISERROR(MATCH(A1225,LUs!A:A,0)),"n","y")</f>
        <v>n</v>
      </c>
    </row>
    <row r="1226" spans="1:7">
      <c r="A1226" t="s">
        <v>163</v>
      </c>
      <c r="B1226" t="s">
        <v>12</v>
      </c>
      <c r="C1226" t="s">
        <v>97</v>
      </c>
      <c r="D1226" t="s">
        <v>193</v>
      </c>
      <c r="E1226" t="s">
        <v>36</v>
      </c>
      <c r="F1226" t="s">
        <v>36</v>
      </c>
      <c r="G1226" t="str">
        <f>IF(ISERROR(MATCH(A1226,LUs!A:A,0)),"n","y")</f>
        <v>n</v>
      </c>
    </row>
    <row r="1227" spans="1:7">
      <c r="A1227" t="s">
        <v>163</v>
      </c>
      <c r="B1227" t="s">
        <v>12</v>
      </c>
      <c r="C1227" t="s">
        <v>97</v>
      </c>
      <c r="D1227" t="s">
        <v>193</v>
      </c>
      <c r="E1227" t="s">
        <v>37</v>
      </c>
      <c r="F1227" t="s">
        <v>37</v>
      </c>
      <c r="G1227" t="str">
        <f>IF(ISERROR(MATCH(A1227,LUs!A:A,0)),"n","y")</f>
        <v>n</v>
      </c>
    </row>
    <row r="1228" spans="1:7">
      <c r="A1228" t="s">
        <v>163</v>
      </c>
      <c r="B1228" t="s">
        <v>20</v>
      </c>
      <c r="C1228" t="s">
        <v>97</v>
      </c>
      <c r="D1228" t="s">
        <v>192</v>
      </c>
      <c r="E1228" t="s">
        <v>36</v>
      </c>
      <c r="F1228" t="s">
        <v>36</v>
      </c>
      <c r="G1228" t="str">
        <f>IF(ISERROR(MATCH(A1228,LUs!A:A,0)),"n","y")</f>
        <v>n</v>
      </c>
    </row>
    <row r="1229" spans="1:7">
      <c r="A1229" t="s">
        <v>163</v>
      </c>
      <c r="B1229" t="s">
        <v>20</v>
      </c>
      <c r="C1229" t="s">
        <v>97</v>
      </c>
      <c r="D1229" t="s">
        <v>192</v>
      </c>
      <c r="E1229" t="s">
        <v>37</v>
      </c>
      <c r="F1229" t="s">
        <v>37</v>
      </c>
      <c r="G1229" t="str">
        <f>IF(ISERROR(MATCH(A1229,LUs!A:A,0)),"n","y")</f>
        <v>n</v>
      </c>
    </row>
    <row r="1230" spans="1:7">
      <c r="A1230" t="s">
        <v>163</v>
      </c>
      <c r="B1230" t="s">
        <v>20</v>
      </c>
      <c r="C1230" t="s">
        <v>97</v>
      </c>
      <c r="D1230" t="s">
        <v>193</v>
      </c>
      <c r="E1230" t="s">
        <v>36</v>
      </c>
      <c r="F1230" t="s">
        <v>86</v>
      </c>
      <c r="G1230" t="str">
        <f>IF(ISERROR(MATCH(A1230,LUs!A:A,0)),"n","y")</f>
        <v>n</v>
      </c>
    </row>
    <row r="1231" spans="1:7">
      <c r="A1231" t="s">
        <v>163</v>
      </c>
      <c r="B1231" t="s">
        <v>20</v>
      </c>
      <c r="C1231" t="s">
        <v>97</v>
      </c>
      <c r="D1231" t="s">
        <v>193</v>
      </c>
      <c r="E1231" t="s">
        <v>37</v>
      </c>
      <c r="F1231" t="s">
        <v>86</v>
      </c>
      <c r="G1231" t="str">
        <f>IF(ISERROR(MATCH(A1231,LUs!A:A,0)),"n","y")</f>
        <v>n</v>
      </c>
    </row>
    <row r="1232" spans="1:7">
      <c r="A1232" t="s">
        <v>163</v>
      </c>
      <c r="B1232" t="s">
        <v>20</v>
      </c>
      <c r="C1232" t="s">
        <v>97</v>
      </c>
      <c r="D1232" t="s">
        <v>193</v>
      </c>
      <c r="E1232" t="s">
        <v>36</v>
      </c>
      <c r="F1232" t="s">
        <v>36</v>
      </c>
      <c r="G1232" t="str">
        <f>IF(ISERROR(MATCH(A1232,LUs!A:A,0)),"n","y")</f>
        <v>n</v>
      </c>
    </row>
    <row r="1233" spans="1:7">
      <c r="A1233" t="s">
        <v>163</v>
      </c>
      <c r="B1233" t="s">
        <v>20</v>
      </c>
      <c r="C1233" t="s">
        <v>97</v>
      </c>
      <c r="D1233" t="s">
        <v>193</v>
      </c>
      <c r="E1233" t="s">
        <v>37</v>
      </c>
      <c r="F1233" t="s">
        <v>37</v>
      </c>
      <c r="G1233" t="str">
        <f>IF(ISERROR(MATCH(A1233,LUs!A:A,0)),"n","y")</f>
        <v>n</v>
      </c>
    </row>
    <row r="1234" spans="1:7">
      <c r="A1234" t="s">
        <v>163</v>
      </c>
      <c r="B1234" t="s">
        <v>90</v>
      </c>
      <c r="C1234" t="s">
        <v>97</v>
      </c>
      <c r="D1234" t="s">
        <v>193</v>
      </c>
      <c r="E1234" t="s">
        <v>396</v>
      </c>
      <c r="F1234" t="s">
        <v>36</v>
      </c>
      <c r="G1234" t="str">
        <f>IF(ISERROR(MATCH(A1234,LUs!A:A,0)),"n","y")</f>
        <v>n</v>
      </c>
    </row>
    <row r="1235" spans="1:7">
      <c r="A1235" t="s">
        <v>164</v>
      </c>
      <c r="B1235" t="s">
        <v>12</v>
      </c>
      <c r="C1235" t="s">
        <v>97</v>
      </c>
      <c r="D1235" t="s">
        <v>195</v>
      </c>
      <c r="E1235" t="s">
        <v>36</v>
      </c>
      <c r="F1235" t="s">
        <v>86</v>
      </c>
      <c r="G1235" t="str">
        <f>IF(ISERROR(MATCH(A1235,LUs!A:A,0)),"n","y")</f>
        <v>n</v>
      </c>
    </row>
    <row r="1236" spans="1:7">
      <c r="A1236" t="s">
        <v>164</v>
      </c>
      <c r="B1236" t="s">
        <v>12</v>
      </c>
      <c r="C1236" t="s">
        <v>97</v>
      </c>
      <c r="D1236" t="s">
        <v>195</v>
      </c>
      <c r="E1236" t="s">
        <v>37</v>
      </c>
      <c r="F1236" t="s">
        <v>36</v>
      </c>
      <c r="G1236" t="str">
        <f>IF(ISERROR(MATCH(A1236,LUs!A:A,0)),"n","y")</f>
        <v>n</v>
      </c>
    </row>
    <row r="1237" spans="1:7">
      <c r="A1237" t="s">
        <v>164</v>
      </c>
      <c r="B1237" t="s">
        <v>12</v>
      </c>
      <c r="C1237" t="s">
        <v>97</v>
      </c>
      <c r="D1237" t="s">
        <v>195</v>
      </c>
      <c r="E1237" t="s">
        <v>36</v>
      </c>
      <c r="F1237" t="s">
        <v>36</v>
      </c>
      <c r="G1237" t="str">
        <f>IF(ISERROR(MATCH(A1237,LUs!A:A,0)),"n","y")</f>
        <v>n</v>
      </c>
    </row>
    <row r="1238" spans="1:7">
      <c r="A1238" t="s">
        <v>164</v>
      </c>
      <c r="B1238" t="s">
        <v>12</v>
      </c>
      <c r="C1238" t="s">
        <v>97</v>
      </c>
      <c r="D1238" t="s">
        <v>195</v>
      </c>
      <c r="E1238" t="s">
        <v>37</v>
      </c>
      <c r="F1238" t="s">
        <v>37</v>
      </c>
      <c r="G1238" t="str">
        <f>IF(ISERROR(MATCH(A1238,LUs!A:A,0)),"n","y")</f>
        <v>n</v>
      </c>
    </row>
    <row r="1239" spans="1:7">
      <c r="A1239" t="s">
        <v>164</v>
      </c>
      <c r="B1239" t="s">
        <v>17</v>
      </c>
      <c r="C1239" t="s">
        <v>97</v>
      </c>
      <c r="D1239" t="s">
        <v>191</v>
      </c>
      <c r="E1239" t="s">
        <v>36</v>
      </c>
      <c r="F1239" t="s">
        <v>37</v>
      </c>
      <c r="G1239" t="str">
        <f>IF(ISERROR(MATCH(A1239,LUs!A:A,0)),"n","y")</f>
        <v>n</v>
      </c>
    </row>
    <row r="1240" spans="1:7">
      <c r="A1240" t="s">
        <v>164</v>
      </c>
      <c r="B1240" t="s">
        <v>17</v>
      </c>
      <c r="C1240" t="s">
        <v>97</v>
      </c>
      <c r="D1240" t="s">
        <v>191</v>
      </c>
      <c r="E1240" t="s">
        <v>37</v>
      </c>
      <c r="F1240" t="s">
        <v>36</v>
      </c>
      <c r="G1240" t="str">
        <f>IF(ISERROR(MATCH(A1240,LUs!A:A,0)),"n","y")</f>
        <v>n</v>
      </c>
    </row>
    <row r="1241" spans="1:7">
      <c r="A1241" t="s">
        <v>164</v>
      </c>
      <c r="B1241" t="s">
        <v>17</v>
      </c>
      <c r="C1241" t="s">
        <v>97</v>
      </c>
      <c r="D1241" t="s">
        <v>191</v>
      </c>
      <c r="E1241" t="s">
        <v>36</v>
      </c>
      <c r="F1241" t="s">
        <v>36</v>
      </c>
      <c r="G1241" t="str">
        <f>IF(ISERROR(MATCH(A1241,LUs!A:A,0)),"n","y")</f>
        <v>n</v>
      </c>
    </row>
    <row r="1242" spans="1:7">
      <c r="A1242" t="s">
        <v>164</v>
      </c>
      <c r="B1242" t="s">
        <v>17</v>
      </c>
      <c r="C1242" t="s">
        <v>97</v>
      </c>
      <c r="D1242" t="s">
        <v>191</v>
      </c>
      <c r="E1242" t="s">
        <v>37</v>
      </c>
      <c r="F1242" t="s">
        <v>37</v>
      </c>
      <c r="G1242" t="str">
        <f>IF(ISERROR(MATCH(A1242,LUs!A:A,0)),"n","y")</f>
        <v>n</v>
      </c>
    </row>
    <row r="1243" spans="1:7">
      <c r="A1243" t="s">
        <v>164</v>
      </c>
      <c r="B1243" t="s">
        <v>17</v>
      </c>
      <c r="C1243" t="s">
        <v>98</v>
      </c>
      <c r="D1243" t="s">
        <v>191</v>
      </c>
      <c r="E1243" t="s">
        <v>86</v>
      </c>
      <c r="F1243" t="s">
        <v>86</v>
      </c>
      <c r="G1243" t="str">
        <f>IF(ISERROR(MATCH(A1243,LUs!A:A,0)),"n","y")</f>
        <v>n</v>
      </c>
    </row>
    <row r="1244" spans="1:7">
      <c r="A1244" t="s">
        <v>164</v>
      </c>
      <c r="B1244" t="s">
        <v>23</v>
      </c>
      <c r="C1244" t="s">
        <v>97</v>
      </c>
      <c r="D1244" t="s">
        <v>192</v>
      </c>
      <c r="E1244" t="s">
        <v>36</v>
      </c>
      <c r="F1244" t="s">
        <v>37</v>
      </c>
      <c r="G1244" t="str">
        <f>IF(ISERROR(MATCH(A1244,LUs!A:A,0)),"n","y")</f>
        <v>n</v>
      </c>
    </row>
    <row r="1245" spans="1:7">
      <c r="A1245" t="s">
        <v>164</v>
      </c>
      <c r="B1245" t="s">
        <v>23</v>
      </c>
      <c r="C1245" t="s">
        <v>97</v>
      </c>
      <c r="D1245" t="s">
        <v>192</v>
      </c>
      <c r="E1245" t="s">
        <v>37</v>
      </c>
      <c r="F1245" t="s">
        <v>36</v>
      </c>
      <c r="G1245" t="str">
        <f>IF(ISERROR(MATCH(A1245,LUs!A:A,0)),"n","y")</f>
        <v>n</v>
      </c>
    </row>
    <row r="1246" spans="1:7">
      <c r="A1246" t="s">
        <v>164</v>
      </c>
      <c r="B1246" t="s">
        <v>23</v>
      </c>
      <c r="C1246" t="s">
        <v>97</v>
      </c>
      <c r="D1246" t="s">
        <v>192</v>
      </c>
      <c r="E1246" t="s">
        <v>36</v>
      </c>
      <c r="F1246" t="s">
        <v>36</v>
      </c>
      <c r="G1246" t="str">
        <f>IF(ISERROR(MATCH(A1246,LUs!A:A,0)),"n","y")</f>
        <v>n</v>
      </c>
    </row>
    <row r="1247" spans="1:7">
      <c r="A1247" t="s">
        <v>164</v>
      </c>
      <c r="B1247" t="s">
        <v>23</v>
      </c>
      <c r="C1247" t="s">
        <v>97</v>
      </c>
      <c r="D1247" t="s">
        <v>192</v>
      </c>
      <c r="E1247" t="s">
        <v>37</v>
      </c>
      <c r="F1247" t="s">
        <v>37</v>
      </c>
      <c r="G1247" t="str">
        <f>IF(ISERROR(MATCH(A1247,LUs!A:A,0)),"n","y")</f>
        <v>n</v>
      </c>
    </row>
    <row r="1248" spans="1:7">
      <c r="A1248" t="s">
        <v>164</v>
      </c>
      <c r="B1248" t="s">
        <v>23</v>
      </c>
      <c r="C1248" t="s">
        <v>97</v>
      </c>
      <c r="D1248" t="s">
        <v>193</v>
      </c>
      <c r="E1248" t="s">
        <v>36</v>
      </c>
      <c r="F1248" t="s">
        <v>37</v>
      </c>
      <c r="G1248" t="str">
        <f>IF(ISERROR(MATCH(A1248,LUs!A:A,0)),"n","y")</f>
        <v>n</v>
      </c>
    </row>
    <row r="1249" spans="1:7">
      <c r="A1249" t="s">
        <v>164</v>
      </c>
      <c r="B1249" t="s">
        <v>23</v>
      </c>
      <c r="C1249" t="s">
        <v>97</v>
      </c>
      <c r="D1249" t="s">
        <v>193</v>
      </c>
      <c r="E1249" t="s">
        <v>37</v>
      </c>
      <c r="F1249" t="s">
        <v>36</v>
      </c>
      <c r="G1249" t="str">
        <f>IF(ISERROR(MATCH(A1249,LUs!A:A,0)),"n","y")</f>
        <v>n</v>
      </c>
    </row>
    <row r="1250" spans="1:7">
      <c r="A1250" t="s">
        <v>164</v>
      </c>
      <c r="B1250" t="s">
        <v>23</v>
      </c>
      <c r="C1250" t="s">
        <v>97</v>
      </c>
      <c r="D1250" t="s">
        <v>193</v>
      </c>
      <c r="E1250" t="s">
        <v>36</v>
      </c>
      <c r="F1250" t="s">
        <v>36</v>
      </c>
      <c r="G1250" t="str">
        <f>IF(ISERROR(MATCH(A1250,LUs!A:A,0)),"n","y")</f>
        <v>n</v>
      </c>
    </row>
    <row r="1251" spans="1:7">
      <c r="A1251" t="s">
        <v>164</v>
      </c>
      <c r="B1251" t="s">
        <v>23</v>
      </c>
      <c r="C1251" t="s">
        <v>97</v>
      </c>
      <c r="D1251" t="s">
        <v>193</v>
      </c>
      <c r="E1251" t="s">
        <v>37</v>
      </c>
      <c r="F1251" t="s">
        <v>37</v>
      </c>
      <c r="G1251" t="str">
        <f>IF(ISERROR(MATCH(A1251,LUs!A:A,0)),"n","y")</f>
        <v>n</v>
      </c>
    </row>
    <row r="1252" spans="1:7">
      <c r="A1252" t="s">
        <v>164</v>
      </c>
      <c r="B1252" t="s">
        <v>23</v>
      </c>
      <c r="C1252" t="s">
        <v>97</v>
      </c>
      <c r="D1252" t="s">
        <v>194</v>
      </c>
      <c r="E1252" t="s">
        <v>36</v>
      </c>
      <c r="F1252" t="s">
        <v>37</v>
      </c>
      <c r="G1252" t="str">
        <f>IF(ISERROR(MATCH(A1252,LUs!A:A,0)),"n","y")</f>
        <v>n</v>
      </c>
    </row>
    <row r="1253" spans="1:7">
      <c r="A1253" t="s">
        <v>164</v>
      </c>
      <c r="B1253" t="s">
        <v>23</v>
      </c>
      <c r="C1253" t="s">
        <v>97</v>
      </c>
      <c r="D1253" t="s">
        <v>194</v>
      </c>
      <c r="E1253" t="s">
        <v>37</v>
      </c>
      <c r="F1253" t="s">
        <v>36</v>
      </c>
      <c r="G1253" t="str">
        <f>IF(ISERROR(MATCH(A1253,LUs!A:A,0)),"n","y")</f>
        <v>n</v>
      </c>
    </row>
    <row r="1254" spans="1:7">
      <c r="A1254" t="s">
        <v>164</v>
      </c>
      <c r="B1254" t="s">
        <v>23</v>
      </c>
      <c r="C1254" t="s">
        <v>97</v>
      </c>
      <c r="D1254" t="s">
        <v>194</v>
      </c>
      <c r="E1254" t="s">
        <v>36</v>
      </c>
      <c r="F1254" t="s">
        <v>36</v>
      </c>
      <c r="G1254" t="str">
        <f>IF(ISERROR(MATCH(A1254,LUs!A:A,0)),"n","y")</f>
        <v>n</v>
      </c>
    </row>
    <row r="1255" spans="1:7">
      <c r="A1255" t="s">
        <v>164</v>
      </c>
      <c r="B1255" t="s">
        <v>23</v>
      </c>
      <c r="C1255" t="s">
        <v>97</v>
      </c>
      <c r="D1255" t="s">
        <v>194</v>
      </c>
      <c r="E1255" t="s">
        <v>37</v>
      </c>
      <c r="F1255" t="s">
        <v>37</v>
      </c>
      <c r="G1255" t="str">
        <f>IF(ISERROR(MATCH(A1255,LUs!A:A,0)),"n","y")</f>
        <v>n</v>
      </c>
    </row>
    <row r="1256" spans="1:7">
      <c r="A1256" t="s">
        <v>164</v>
      </c>
      <c r="B1256" t="s">
        <v>23</v>
      </c>
      <c r="C1256" t="s">
        <v>97</v>
      </c>
      <c r="D1256" t="s">
        <v>195</v>
      </c>
      <c r="E1256" t="s">
        <v>36</v>
      </c>
      <c r="F1256" t="s">
        <v>37</v>
      </c>
      <c r="G1256" t="str">
        <f>IF(ISERROR(MATCH(A1256,LUs!A:A,0)),"n","y")</f>
        <v>n</v>
      </c>
    </row>
    <row r="1257" spans="1:7">
      <c r="A1257" t="s">
        <v>164</v>
      </c>
      <c r="B1257" t="s">
        <v>23</v>
      </c>
      <c r="C1257" t="s">
        <v>97</v>
      </c>
      <c r="D1257" t="s">
        <v>195</v>
      </c>
      <c r="E1257" t="s">
        <v>37</v>
      </c>
      <c r="F1257" t="s">
        <v>36</v>
      </c>
      <c r="G1257" t="str">
        <f>IF(ISERROR(MATCH(A1257,LUs!A:A,0)),"n","y")</f>
        <v>n</v>
      </c>
    </row>
    <row r="1258" spans="1:7">
      <c r="A1258" t="s">
        <v>164</v>
      </c>
      <c r="B1258" t="s">
        <v>23</v>
      </c>
      <c r="C1258" t="s">
        <v>97</v>
      </c>
      <c r="D1258" t="s">
        <v>195</v>
      </c>
      <c r="E1258" t="s">
        <v>36</v>
      </c>
      <c r="F1258" t="s">
        <v>36</v>
      </c>
      <c r="G1258" t="str">
        <f>IF(ISERROR(MATCH(A1258,LUs!A:A,0)),"n","y")</f>
        <v>n</v>
      </c>
    </row>
    <row r="1259" spans="1:7">
      <c r="A1259" t="s">
        <v>164</v>
      </c>
      <c r="B1259" t="s">
        <v>23</v>
      </c>
      <c r="C1259" t="s">
        <v>97</v>
      </c>
      <c r="D1259" t="s">
        <v>195</v>
      </c>
      <c r="E1259" t="s">
        <v>37</v>
      </c>
      <c r="F1259" t="s">
        <v>37</v>
      </c>
      <c r="G1259" t="str">
        <f>IF(ISERROR(MATCH(A1259,LUs!A:A,0)),"n","y")</f>
        <v>n</v>
      </c>
    </row>
    <row r="1260" spans="1:7">
      <c r="A1260" t="s">
        <v>164</v>
      </c>
      <c r="B1260" t="s">
        <v>27</v>
      </c>
      <c r="C1260" t="s">
        <v>97</v>
      </c>
      <c r="D1260" t="s">
        <v>191</v>
      </c>
      <c r="E1260" t="s">
        <v>36</v>
      </c>
      <c r="F1260" t="s">
        <v>36</v>
      </c>
      <c r="G1260" t="str">
        <f>IF(ISERROR(MATCH(A1260,LUs!A:A,0)),"n","y")</f>
        <v>n</v>
      </c>
    </row>
    <row r="1261" spans="1:7">
      <c r="A1261" t="s">
        <v>164</v>
      </c>
      <c r="B1261" t="s">
        <v>27</v>
      </c>
      <c r="C1261" t="s">
        <v>97</v>
      </c>
      <c r="D1261" t="s">
        <v>191</v>
      </c>
      <c r="E1261" t="s">
        <v>37</v>
      </c>
      <c r="F1261" t="s">
        <v>36</v>
      </c>
      <c r="G1261" t="str">
        <f>IF(ISERROR(MATCH(A1261,LUs!A:A,0)),"n","y")</f>
        <v>n</v>
      </c>
    </row>
    <row r="1262" spans="1:7">
      <c r="A1262" t="s">
        <v>164</v>
      </c>
      <c r="B1262" t="s">
        <v>27</v>
      </c>
      <c r="C1262" t="s">
        <v>97</v>
      </c>
      <c r="D1262" t="s">
        <v>191</v>
      </c>
      <c r="E1262" t="s">
        <v>36</v>
      </c>
      <c r="F1262" t="s">
        <v>36</v>
      </c>
      <c r="G1262" t="str">
        <f>IF(ISERROR(MATCH(A1262,LUs!A:A,0)),"n","y")</f>
        <v>n</v>
      </c>
    </row>
    <row r="1263" spans="1:7">
      <c r="A1263" t="s">
        <v>164</v>
      </c>
      <c r="B1263" t="s">
        <v>27</v>
      </c>
      <c r="C1263" t="s">
        <v>97</v>
      </c>
      <c r="D1263" t="s">
        <v>191</v>
      </c>
      <c r="E1263" t="s">
        <v>37</v>
      </c>
      <c r="F1263" t="s">
        <v>37</v>
      </c>
      <c r="G1263" t="str">
        <f>IF(ISERROR(MATCH(A1263,LUs!A:A,0)),"n","y")</f>
        <v>n</v>
      </c>
    </row>
    <row r="1264" spans="1:7">
      <c r="A1264" t="s">
        <v>164</v>
      </c>
      <c r="B1264" t="s">
        <v>27</v>
      </c>
      <c r="C1264" t="s">
        <v>97</v>
      </c>
      <c r="D1264" t="s">
        <v>192</v>
      </c>
      <c r="E1264" t="s">
        <v>36</v>
      </c>
      <c r="F1264" t="s">
        <v>36</v>
      </c>
      <c r="G1264" t="str">
        <f>IF(ISERROR(MATCH(A1264,LUs!A:A,0)),"n","y")</f>
        <v>n</v>
      </c>
    </row>
    <row r="1265" spans="1:7">
      <c r="A1265" t="s">
        <v>164</v>
      </c>
      <c r="B1265" t="s">
        <v>27</v>
      </c>
      <c r="C1265" t="s">
        <v>97</v>
      </c>
      <c r="D1265" t="s">
        <v>192</v>
      </c>
      <c r="E1265" t="s">
        <v>37</v>
      </c>
      <c r="F1265" t="s">
        <v>37</v>
      </c>
      <c r="G1265" t="str">
        <f>IF(ISERROR(MATCH(A1265,LUs!A:A,0)),"n","y")</f>
        <v>n</v>
      </c>
    </row>
    <row r="1266" spans="1:7">
      <c r="A1266" t="s">
        <v>164</v>
      </c>
      <c r="B1266" t="s">
        <v>27</v>
      </c>
      <c r="C1266" t="s">
        <v>97</v>
      </c>
      <c r="D1266" t="s">
        <v>192</v>
      </c>
      <c r="E1266" t="s">
        <v>36</v>
      </c>
      <c r="F1266" t="s">
        <v>36</v>
      </c>
      <c r="G1266" t="str">
        <f>IF(ISERROR(MATCH(A1266,LUs!A:A,0)),"n","y")</f>
        <v>n</v>
      </c>
    </row>
    <row r="1267" spans="1:7">
      <c r="A1267" t="s">
        <v>164</v>
      </c>
      <c r="B1267" t="s">
        <v>27</v>
      </c>
      <c r="C1267" t="s">
        <v>97</v>
      </c>
      <c r="D1267" t="s">
        <v>192</v>
      </c>
      <c r="E1267" t="s">
        <v>37</v>
      </c>
      <c r="F1267" t="s">
        <v>37</v>
      </c>
      <c r="G1267" t="str">
        <f>IF(ISERROR(MATCH(A1267,LUs!A:A,0)),"n","y")</f>
        <v>n</v>
      </c>
    </row>
    <row r="1268" spans="1:7">
      <c r="A1268" t="s">
        <v>164</v>
      </c>
      <c r="B1268" t="s">
        <v>27</v>
      </c>
      <c r="C1268" t="s">
        <v>97</v>
      </c>
      <c r="D1268" t="s">
        <v>193</v>
      </c>
      <c r="E1268" t="s">
        <v>36</v>
      </c>
      <c r="F1268" t="s">
        <v>36</v>
      </c>
      <c r="G1268" t="str">
        <f>IF(ISERROR(MATCH(A1268,LUs!A:A,0)),"n","y")</f>
        <v>n</v>
      </c>
    </row>
    <row r="1269" spans="1:7">
      <c r="A1269" t="s">
        <v>164</v>
      </c>
      <c r="B1269" t="s">
        <v>27</v>
      </c>
      <c r="C1269" t="s">
        <v>97</v>
      </c>
      <c r="D1269" t="s">
        <v>193</v>
      </c>
      <c r="E1269" t="s">
        <v>37</v>
      </c>
      <c r="F1269" t="s">
        <v>37</v>
      </c>
      <c r="G1269" t="str">
        <f>IF(ISERROR(MATCH(A1269,LUs!A:A,0)),"n","y")</f>
        <v>n</v>
      </c>
    </row>
    <row r="1270" spans="1:7">
      <c r="A1270" t="s">
        <v>164</v>
      </c>
      <c r="B1270" t="s">
        <v>27</v>
      </c>
      <c r="C1270" t="s">
        <v>97</v>
      </c>
      <c r="D1270" t="s">
        <v>193</v>
      </c>
      <c r="E1270" t="s">
        <v>36</v>
      </c>
      <c r="F1270" t="s">
        <v>36</v>
      </c>
      <c r="G1270" t="str">
        <f>IF(ISERROR(MATCH(A1270,LUs!A:A,0)),"n","y")</f>
        <v>n</v>
      </c>
    </row>
    <row r="1271" spans="1:7">
      <c r="A1271" t="s">
        <v>164</v>
      </c>
      <c r="B1271" t="s">
        <v>27</v>
      </c>
      <c r="C1271" t="s">
        <v>97</v>
      </c>
      <c r="D1271" t="s">
        <v>193</v>
      </c>
      <c r="E1271" t="s">
        <v>37</v>
      </c>
      <c r="F1271" t="s">
        <v>37</v>
      </c>
      <c r="G1271" t="str">
        <f>IF(ISERROR(MATCH(A1271,LUs!A:A,0)),"n","y")</f>
        <v>n</v>
      </c>
    </row>
    <row r="1272" spans="1:7">
      <c r="A1272" t="s">
        <v>164</v>
      </c>
      <c r="B1272" t="s">
        <v>27</v>
      </c>
      <c r="C1272" t="s">
        <v>97</v>
      </c>
      <c r="D1272" t="s">
        <v>194</v>
      </c>
      <c r="E1272" t="s">
        <v>36</v>
      </c>
      <c r="F1272" t="s">
        <v>36</v>
      </c>
      <c r="G1272" t="str">
        <f>IF(ISERROR(MATCH(A1272,LUs!A:A,0)),"n","y")</f>
        <v>n</v>
      </c>
    </row>
    <row r="1273" spans="1:7">
      <c r="A1273" t="s">
        <v>164</v>
      </c>
      <c r="B1273" t="s">
        <v>27</v>
      </c>
      <c r="C1273" t="s">
        <v>97</v>
      </c>
      <c r="D1273" t="s">
        <v>194</v>
      </c>
      <c r="E1273" t="s">
        <v>37</v>
      </c>
      <c r="F1273" t="s">
        <v>37</v>
      </c>
      <c r="G1273" t="str">
        <f>IF(ISERROR(MATCH(A1273,LUs!A:A,0)),"n","y")</f>
        <v>n</v>
      </c>
    </row>
    <row r="1274" spans="1:7">
      <c r="A1274" t="s">
        <v>164</v>
      </c>
      <c r="B1274" t="s">
        <v>27</v>
      </c>
      <c r="C1274" t="s">
        <v>97</v>
      </c>
      <c r="D1274" t="s">
        <v>194</v>
      </c>
      <c r="E1274" t="s">
        <v>36</v>
      </c>
      <c r="F1274" t="s">
        <v>36</v>
      </c>
      <c r="G1274" t="str">
        <f>IF(ISERROR(MATCH(A1274,LUs!A:A,0)),"n","y")</f>
        <v>n</v>
      </c>
    </row>
    <row r="1275" spans="1:7">
      <c r="A1275" t="s">
        <v>164</v>
      </c>
      <c r="B1275" t="s">
        <v>27</v>
      </c>
      <c r="C1275" t="s">
        <v>97</v>
      </c>
      <c r="D1275" t="s">
        <v>194</v>
      </c>
      <c r="E1275" t="s">
        <v>37</v>
      </c>
      <c r="F1275" t="s">
        <v>37</v>
      </c>
      <c r="G1275" t="str">
        <f>IF(ISERROR(MATCH(A1275,LUs!A:A,0)),"n","y")</f>
        <v>n</v>
      </c>
    </row>
    <row r="1276" spans="1:7">
      <c r="A1276" t="s">
        <v>164</v>
      </c>
      <c r="B1276" t="s">
        <v>27</v>
      </c>
      <c r="C1276" t="s">
        <v>97</v>
      </c>
      <c r="D1276" t="s">
        <v>195</v>
      </c>
      <c r="E1276" t="s">
        <v>36</v>
      </c>
      <c r="F1276" t="s">
        <v>36</v>
      </c>
      <c r="G1276" t="str">
        <f>IF(ISERROR(MATCH(A1276,LUs!A:A,0)),"n","y")</f>
        <v>n</v>
      </c>
    </row>
    <row r="1277" spans="1:7">
      <c r="A1277" t="s">
        <v>164</v>
      </c>
      <c r="B1277" t="s">
        <v>27</v>
      </c>
      <c r="C1277" t="s">
        <v>97</v>
      </c>
      <c r="D1277" t="s">
        <v>195</v>
      </c>
      <c r="E1277" t="s">
        <v>37</v>
      </c>
      <c r="F1277" t="s">
        <v>37</v>
      </c>
      <c r="G1277" t="str">
        <f>IF(ISERROR(MATCH(A1277,LUs!A:A,0)),"n","y")</f>
        <v>n</v>
      </c>
    </row>
    <row r="1278" spans="1:7">
      <c r="A1278" t="s">
        <v>164</v>
      </c>
      <c r="B1278" t="s">
        <v>27</v>
      </c>
      <c r="C1278" t="s">
        <v>97</v>
      </c>
      <c r="D1278" t="s">
        <v>195</v>
      </c>
      <c r="E1278" t="s">
        <v>36</v>
      </c>
      <c r="F1278" t="s">
        <v>36</v>
      </c>
      <c r="G1278" t="str">
        <f>IF(ISERROR(MATCH(A1278,LUs!A:A,0)),"n","y")</f>
        <v>n</v>
      </c>
    </row>
    <row r="1279" spans="1:7">
      <c r="A1279" t="s">
        <v>164</v>
      </c>
      <c r="B1279" t="s">
        <v>27</v>
      </c>
      <c r="C1279" t="s">
        <v>97</v>
      </c>
      <c r="D1279" t="s">
        <v>195</v>
      </c>
      <c r="E1279" t="s">
        <v>37</v>
      </c>
      <c r="F1279" t="s">
        <v>37</v>
      </c>
      <c r="G1279" t="str">
        <f>IF(ISERROR(MATCH(A1279,LUs!A:A,0)),"n","y")</f>
        <v>n</v>
      </c>
    </row>
    <row r="1280" spans="1:7">
      <c r="A1280" t="s">
        <v>164</v>
      </c>
      <c r="B1280" t="s">
        <v>90</v>
      </c>
      <c r="C1280" t="s">
        <v>97</v>
      </c>
      <c r="D1280" t="s">
        <v>191</v>
      </c>
      <c r="E1280" t="s">
        <v>396</v>
      </c>
      <c r="F1280" t="s">
        <v>36</v>
      </c>
      <c r="G1280" t="str">
        <f>IF(ISERROR(MATCH(A1280,LUs!A:A,0)),"n","y")</f>
        <v>n</v>
      </c>
    </row>
    <row r="1281" spans="1:7">
      <c r="A1281" t="s">
        <v>164</v>
      </c>
      <c r="B1281" t="s">
        <v>90</v>
      </c>
      <c r="C1281" t="s">
        <v>97</v>
      </c>
      <c r="D1281" t="s">
        <v>191</v>
      </c>
      <c r="E1281" t="s">
        <v>396</v>
      </c>
      <c r="F1281" t="s">
        <v>36</v>
      </c>
      <c r="G1281" t="str">
        <f>IF(ISERROR(MATCH(A1281,LUs!A:A,0)),"n","y")</f>
        <v>n</v>
      </c>
    </row>
    <row r="1282" spans="1:7">
      <c r="A1282" t="s">
        <v>164</v>
      </c>
      <c r="B1282" t="s">
        <v>90</v>
      </c>
      <c r="C1282" t="s">
        <v>97</v>
      </c>
      <c r="D1282" t="s">
        <v>192</v>
      </c>
      <c r="E1282" t="s">
        <v>396</v>
      </c>
      <c r="F1282" t="s">
        <v>37</v>
      </c>
      <c r="G1282" t="str">
        <f>IF(ISERROR(MATCH(A1282,LUs!A:A,0)),"n","y")</f>
        <v>n</v>
      </c>
    </row>
    <row r="1283" spans="1:7">
      <c r="A1283" t="s">
        <v>164</v>
      </c>
      <c r="B1283" t="s">
        <v>90</v>
      </c>
      <c r="C1283" t="s">
        <v>97</v>
      </c>
      <c r="D1283" t="s">
        <v>192</v>
      </c>
      <c r="E1283" t="s">
        <v>396</v>
      </c>
      <c r="F1283" t="s">
        <v>36</v>
      </c>
      <c r="G1283" t="str">
        <f>IF(ISERROR(MATCH(A1283,LUs!A:A,0)),"n","y")</f>
        <v>n</v>
      </c>
    </row>
    <row r="1284" spans="1:7">
      <c r="A1284" t="s">
        <v>164</v>
      </c>
      <c r="B1284" t="s">
        <v>90</v>
      </c>
      <c r="C1284" t="s">
        <v>97</v>
      </c>
      <c r="D1284" t="s">
        <v>193</v>
      </c>
      <c r="E1284" t="s">
        <v>396</v>
      </c>
      <c r="F1284" t="s">
        <v>36</v>
      </c>
      <c r="G1284" t="str">
        <f>IF(ISERROR(MATCH(A1284,LUs!A:A,0)),"n","y")</f>
        <v>n</v>
      </c>
    </row>
    <row r="1285" spans="1:7">
      <c r="A1285" t="s">
        <v>164</v>
      </c>
      <c r="B1285" t="s">
        <v>90</v>
      </c>
      <c r="C1285" t="s">
        <v>97</v>
      </c>
      <c r="D1285" t="s">
        <v>193</v>
      </c>
      <c r="E1285" t="s">
        <v>396</v>
      </c>
      <c r="F1285" t="s">
        <v>36</v>
      </c>
      <c r="G1285" t="str">
        <f>IF(ISERROR(MATCH(A1285,LUs!A:A,0)),"n","y")</f>
        <v>n</v>
      </c>
    </row>
    <row r="1286" spans="1:7">
      <c r="A1286" t="s">
        <v>164</v>
      </c>
      <c r="B1286" t="s">
        <v>90</v>
      </c>
      <c r="C1286" t="s">
        <v>97</v>
      </c>
      <c r="D1286" t="s">
        <v>194</v>
      </c>
      <c r="E1286" t="s">
        <v>396</v>
      </c>
      <c r="F1286" t="s">
        <v>37</v>
      </c>
      <c r="G1286" t="str">
        <f>IF(ISERROR(MATCH(A1286,LUs!A:A,0)),"n","y")</f>
        <v>n</v>
      </c>
    </row>
    <row r="1287" spans="1:7">
      <c r="A1287" t="s">
        <v>164</v>
      </c>
      <c r="B1287" t="s">
        <v>90</v>
      </c>
      <c r="C1287" t="s">
        <v>97</v>
      </c>
      <c r="D1287" t="s">
        <v>194</v>
      </c>
      <c r="E1287" t="s">
        <v>396</v>
      </c>
      <c r="F1287" t="s">
        <v>36</v>
      </c>
      <c r="G1287" t="str">
        <f>IF(ISERROR(MATCH(A1287,LUs!A:A,0)),"n","y")</f>
        <v>n</v>
      </c>
    </row>
    <row r="1288" spans="1:7">
      <c r="A1288" t="s">
        <v>164</v>
      </c>
      <c r="B1288" t="s">
        <v>90</v>
      </c>
      <c r="C1288" t="s">
        <v>97</v>
      </c>
      <c r="D1288" t="s">
        <v>195</v>
      </c>
      <c r="E1288" t="s">
        <v>396</v>
      </c>
      <c r="F1288" t="s">
        <v>36</v>
      </c>
      <c r="G1288" t="str">
        <f>IF(ISERROR(MATCH(A1288,LUs!A:A,0)),"n","y")</f>
        <v>n</v>
      </c>
    </row>
    <row r="1289" spans="1:7">
      <c r="A1289" t="s">
        <v>164</v>
      </c>
      <c r="B1289" t="s">
        <v>90</v>
      </c>
      <c r="C1289" t="s">
        <v>97</v>
      </c>
      <c r="D1289" t="s">
        <v>195</v>
      </c>
      <c r="E1289" t="s">
        <v>396</v>
      </c>
      <c r="F1289" t="s">
        <v>36</v>
      </c>
      <c r="G1289" t="str">
        <f>IF(ISERROR(MATCH(A1289,LUs!A:A,0)),"n","y")</f>
        <v>n</v>
      </c>
    </row>
    <row r="1290" spans="1:7">
      <c r="A1290" t="s">
        <v>165</v>
      </c>
      <c r="B1290" t="s">
        <v>10</v>
      </c>
      <c r="C1290" t="s">
        <v>97</v>
      </c>
      <c r="D1290" t="s">
        <v>191</v>
      </c>
      <c r="E1290" t="s">
        <v>36</v>
      </c>
      <c r="F1290" t="s">
        <v>36</v>
      </c>
      <c r="G1290" t="str">
        <f>IF(ISERROR(MATCH(A1290,LUs!A:A,0)),"n","y")</f>
        <v>n</v>
      </c>
    </row>
    <row r="1291" spans="1:7">
      <c r="A1291" t="s">
        <v>165</v>
      </c>
      <c r="B1291" t="s">
        <v>10</v>
      </c>
      <c r="C1291" t="s">
        <v>97</v>
      </c>
      <c r="D1291" t="s">
        <v>191</v>
      </c>
      <c r="E1291" t="s">
        <v>37</v>
      </c>
      <c r="F1291" t="s">
        <v>37</v>
      </c>
      <c r="G1291" t="str">
        <f>IF(ISERROR(MATCH(A1291,LUs!A:A,0)),"n","y")</f>
        <v>n</v>
      </c>
    </row>
    <row r="1292" spans="1:7">
      <c r="A1292" t="s">
        <v>165</v>
      </c>
      <c r="B1292" t="s">
        <v>10</v>
      </c>
      <c r="C1292" t="s">
        <v>97</v>
      </c>
      <c r="D1292" t="s">
        <v>192</v>
      </c>
      <c r="E1292" t="s">
        <v>36</v>
      </c>
      <c r="F1292" t="s">
        <v>37</v>
      </c>
      <c r="G1292" t="str">
        <f>IF(ISERROR(MATCH(A1292,LUs!A:A,0)),"n","y")</f>
        <v>n</v>
      </c>
    </row>
    <row r="1293" spans="1:7">
      <c r="A1293" t="s">
        <v>165</v>
      </c>
      <c r="B1293" t="s">
        <v>10</v>
      </c>
      <c r="C1293" t="s">
        <v>97</v>
      </c>
      <c r="D1293" t="s">
        <v>192</v>
      </c>
      <c r="E1293" t="s">
        <v>37</v>
      </c>
      <c r="F1293" t="s">
        <v>36</v>
      </c>
      <c r="G1293" t="str">
        <f>IF(ISERROR(MATCH(A1293,LUs!A:A,0)),"n","y")</f>
        <v>n</v>
      </c>
    </row>
    <row r="1294" spans="1:7">
      <c r="A1294" t="s">
        <v>165</v>
      </c>
      <c r="B1294" t="s">
        <v>10</v>
      </c>
      <c r="C1294" t="s">
        <v>97</v>
      </c>
      <c r="D1294" t="s">
        <v>192</v>
      </c>
      <c r="E1294" t="s">
        <v>36</v>
      </c>
      <c r="F1294" t="s">
        <v>36</v>
      </c>
      <c r="G1294" t="str">
        <f>IF(ISERROR(MATCH(A1294,LUs!A:A,0)),"n","y")</f>
        <v>n</v>
      </c>
    </row>
    <row r="1295" spans="1:7">
      <c r="A1295" t="s">
        <v>165</v>
      </c>
      <c r="B1295" t="s">
        <v>10</v>
      </c>
      <c r="C1295" t="s">
        <v>97</v>
      </c>
      <c r="D1295" t="s">
        <v>192</v>
      </c>
      <c r="E1295" t="s">
        <v>37</v>
      </c>
      <c r="F1295" t="s">
        <v>37</v>
      </c>
      <c r="G1295" t="str">
        <f>IF(ISERROR(MATCH(A1295,LUs!A:A,0)),"n","y")</f>
        <v>n</v>
      </c>
    </row>
    <row r="1296" spans="1:7">
      <c r="A1296" t="s">
        <v>165</v>
      </c>
      <c r="B1296" t="s">
        <v>11</v>
      </c>
      <c r="C1296" t="s">
        <v>97</v>
      </c>
      <c r="D1296" t="s">
        <v>191</v>
      </c>
      <c r="E1296" t="s">
        <v>36</v>
      </c>
      <c r="F1296" t="s">
        <v>36</v>
      </c>
      <c r="G1296" t="str">
        <f>IF(ISERROR(MATCH(A1296,LUs!A:A,0)),"n","y")</f>
        <v>n</v>
      </c>
    </row>
    <row r="1297" spans="1:7">
      <c r="A1297" t="s">
        <v>165</v>
      </c>
      <c r="B1297" t="s">
        <v>11</v>
      </c>
      <c r="C1297" t="s">
        <v>97</v>
      </c>
      <c r="D1297" t="s">
        <v>191</v>
      </c>
      <c r="E1297" t="s">
        <v>37</v>
      </c>
      <c r="F1297" t="s">
        <v>37</v>
      </c>
      <c r="G1297" t="str">
        <f>IF(ISERROR(MATCH(A1297,LUs!A:A,0)),"n","y")</f>
        <v>n</v>
      </c>
    </row>
    <row r="1298" spans="1:7">
      <c r="A1298" t="s">
        <v>165</v>
      </c>
      <c r="B1298" t="s">
        <v>11</v>
      </c>
      <c r="C1298" t="s">
        <v>97</v>
      </c>
      <c r="D1298" t="s">
        <v>192</v>
      </c>
      <c r="E1298" t="s">
        <v>36</v>
      </c>
      <c r="F1298" t="s">
        <v>37</v>
      </c>
      <c r="G1298" t="str">
        <f>IF(ISERROR(MATCH(A1298,LUs!A:A,0)),"n","y")</f>
        <v>n</v>
      </c>
    </row>
    <row r="1299" spans="1:7">
      <c r="A1299" t="s">
        <v>165</v>
      </c>
      <c r="B1299" t="s">
        <v>11</v>
      </c>
      <c r="C1299" t="s">
        <v>97</v>
      </c>
      <c r="D1299" t="s">
        <v>192</v>
      </c>
      <c r="E1299" t="s">
        <v>37</v>
      </c>
      <c r="F1299" t="s">
        <v>36</v>
      </c>
      <c r="G1299" t="str">
        <f>IF(ISERROR(MATCH(A1299,LUs!A:A,0)),"n","y")</f>
        <v>n</v>
      </c>
    </row>
    <row r="1300" spans="1:7">
      <c r="A1300" t="s">
        <v>165</v>
      </c>
      <c r="B1300" t="s">
        <v>11</v>
      </c>
      <c r="C1300" t="s">
        <v>97</v>
      </c>
      <c r="D1300" t="s">
        <v>192</v>
      </c>
      <c r="E1300" t="s">
        <v>36</v>
      </c>
      <c r="F1300" t="s">
        <v>36</v>
      </c>
      <c r="G1300" t="str">
        <f>IF(ISERROR(MATCH(A1300,LUs!A:A,0)),"n","y")</f>
        <v>n</v>
      </c>
    </row>
    <row r="1301" spans="1:7">
      <c r="A1301" t="s">
        <v>165</v>
      </c>
      <c r="B1301" t="s">
        <v>11</v>
      </c>
      <c r="C1301" t="s">
        <v>97</v>
      </c>
      <c r="D1301" t="s">
        <v>192</v>
      </c>
      <c r="E1301" t="s">
        <v>37</v>
      </c>
      <c r="F1301" t="s">
        <v>37</v>
      </c>
      <c r="G1301" t="str">
        <f>IF(ISERROR(MATCH(A1301,LUs!A:A,0)),"n","y")</f>
        <v>n</v>
      </c>
    </row>
    <row r="1302" spans="1:7">
      <c r="A1302" t="s">
        <v>165</v>
      </c>
      <c r="B1302" t="s">
        <v>41</v>
      </c>
      <c r="C1302" t="s">
        <v>97</v>
      </c>
      <c r="D1302" t="s">
        <v>191</v>
      </c>
      <c r="E1302" t="s">
        <v>36</v>
      </c>
      <c r="F1302" t="s">
        <v>37</v>
      </c>
      <c r="G1302" t="str">
        <f>IF(ISERROR(MATCH(A1302,LUs!A:A,0)),"n","y")</f>
        <v>n</v>
      </c>
    </row>
    <row r="1303" spans="1:7">
      <c r="A1303" t="s">
        <v>165</v>
      </c>
      <c r="B1303" t="s">
        <v>41</v>
      </c>
      <c r="C1303" t="s">
        <v>97</v>
      </c>
      <c r="D1303" t="s">
        <v>191</v>
      </c>
      <c r="E1303" t="s">
        <v>37</v>
      </c>
      <c r="F1303" t="s">
        <v>36</v>
      </c>
      <c r="G1303" t="str">
        <f>IF(ISERROR(MATCH(A1303,LUs!A:A,0)),"n","y")</f>
        <v>n</v>
      </c>
    </row>
    <row r="1304" spans="1:7">
      <c r="A1304" t="s">
        <v>165</v>
      </c>
      <c r="B1304" t="s">
        <v>41</v>
      </c>
      <c r="C1304" t="s">
        <v>97</v>
      </c>
      <c r="D1304" t="s">
        <v>191</v>
      </c>
      <c r="E1304" t="s">
        <v>36</v>
      </c>
      <c r="F1304" t="s">
        <v>36</v>
      </c>
      <c r="G1304" t="str">
        <f>IF(ISERROR(MATCH(A1304,LUs!A:A,0)),"n","y")</f>
        <v>n</v>
      </c>
    </row>
    <row r="1305" spans="1:7">
      <c r="A1305" t="s">
        <v>165</v>
      </c>
      <c r="B1305" t="s">
        <v>41</v>
      </c>
      <c r="C1305" t="s">
        <v>97</v>
      </c>
      <c r="D1305" t="s">
        <v>191</v>
      </c>
      <c r="E1305" t="s">
        <v>37</v>
      </c>
      <c r="F1305" t="s">
        <v>37</v>
      </c>
      <c r="G1305" t="str">
        <f>IF(ISERROR(MATCH(A1305,LUs!A:A,0)),"n","y")</f>
        <v>n</v>
      </c>
    </row>
    <row r="1306" spans="1:7">
      <c r="A1306" t="s">
        <v>165</v>
      </c>
      <c r="B1306" t="s">
        <v>41</v>
      </c>
      <c r="C1306" t="s">
        <v>97</v>
      </c>
      <c r="D1306" t="s">
        <v>192</v>
      </c>
      <c r="E1306" t="s">
        <v>36</v>
      </c>
      <c r="F1306" t="s">
        <v>37</v>
      </c>
      <c r="G1306" t="str">
        <f>IF(ISERROR(MATCH(A1306,LUs!A:A,0)),"n","y")</f>
        <v>n</v>
      </c>
    </row>
    <row r="1307" spans="1:7">
      <c r="A1307" t="s">
        <v>165</v>
      </c>
      <c r="B1307" t="s">
        <v>41</v>
      </c>
      <c r="C1307" t="s">
        <v>97</v>
      </c>
      <c r="D1307" t="s">
        <v>192</v>
      </c>
      <c r="E1307" t="s">
        <v>37</v>
      </c>
      <c r="F1307" t="s">
        <v>36</v>
      </c>
      <c r="G1307" t="str">
        <f>IF(ISERROR(MATCH(A1307,LUs!A:A,0)),"n","y")</f>
        <v>n</v>
      </c>
    </row>
    <row r="1308" spans="1:7">
      <c r="A1308" t="s">
        <v>165</v>
      </c>
      <c r="B1308" t="s">
        <v>41</v>
      </c>
      <c r="C1308" t="s">
        <v>97</v>
      </c>
      <c r="D1308" t="s">
        <v>192</v>
      </c>
      <c r="E1308" t="s">
        <v>36</v>
      </c>
      <c r="F1308" t="s">
        <v>36</v>
      </c>
      <c r="G1308" t="str">
        <f>IF(ISERROR(MATCH(A1308,LUs!A:A,0)),"n","y")</f>
        <v>n</v>
      </c>
    </row>
    <row r="1309" spans="1:7">
      <c r="A1309" t="s">
        <v>165</v>
      </c>
      <c r="B1309" t="s">
        <v>41</v>
      </c>
      <c r="C1309" t="s">
        <v>97</v>
      </c>
      <c r="D1309" t="s">
        <v>192</v>
      </c>
      <c r="E1309" t="s">
        <v>37</v>
      </c>
      <c r="F1309" t="s">
        <v>37</v>
      </c>
      <c r="G1309" t="str">
        <f>IF(ISERROR(MATCH(A1309,LUs!A:A,0)),"n","y")</f>
        <v>n</v>
      </c>
    </row>
    <row r="1310" spans="1:7">
      <c r="A1310" t="s">
        <v>166</v>
      </c>
      <c r="B1310" t="s">
        <v>14</v>
      </c>
      <c r="C1310" t="s">
        <v>97</v>
      </c>
      <c r="D1310" t="s">
        <v>191</v>
      </c>
      <c r="E1310" t="s">
        <v>36</v>
      </c>
      <c r="F1310" t="s">
        <v>36</v>
      </c>
      <c r="G1310" t="str">
        <f>IF(ISERROR(MATCH(A1310,LUs!A:A,0)),"n","y")</f>
        <v>n</v>
      </c>
    </row>
    <row r="1311" spans="1:7">
      <c r="A1311" t="s">
        <v>166</v>
      </c>
      <c r="B1311" t="s">
        <v>14</v>
      </c>
      <c r="C1311" t="s">
        <v>97</v>
      </c>
      <c r="D1311" t="s">
        <v>191</v>
      </c>
      <c r="E1311" t="s">
        <v>37</v>
      </c>
      <c r="F1311" t="s">
        <v>37</v>
      </c>
      <c r="G1311" t="str">
        <f>IF(ISERROR(MATCH(A1311,LUs!A:A,0)),"n","y")</f>
        <v>n</v>
      </c>
    </row>
    <row r="1312" spans="1:7">
      <c r="A1312" t="s">
        <v>166</v>
      </c>
      <c r="B1312" t="s">
        <v>14</v>
      </c>
      <c r="C1312" t="s">
        <v>97</v>
      </c>
      <c r="D1312" t="s">
        <v>192</v>
      </c>
      <c r="E1312" t="s">
        <v>36</v>
      </c>
      <c r="F1312" t="s">
        <v>37</v>
      </c>
      <c r="G1312" t="str">
        <f>IF(ISERROR(MATCH(A1312,LUs!A:A,0)),"n","y")</f>
        <v>n</v>
      </c>
    </row>
    <row r="1313" spans="1:7">
      <c r="A1313" t="s">
        <v>166</v>
      </c>
      <c r="B1313" t="s">
        <v>14</v>
      </c>
      <c r="C1313" t="s">
        <v>97</v>
      </c>
      <c r="D1313" t="s">
        <v>192</v>
      </c>
      <c r="E1313" t="s">
        <v>37</v>
      </c>
      <c r="F1313" t="s">
        <v>36</v>
      </c>
      <c r="G1313" t="str">
        <f>IF(ISERROR(MATCH(A1313,LUs!A:A,0)),"n","y")</f>
        <v>n</v>
      </c>
    </row>
    <row r="1314" spans="1:7">
      <c r="A1314" t="s">
        <v>166</v>
      </c>
      <c r="B1314" t="s">
        <v>14</v>
      </c>
      <c r="C1314" t="s">
        <v>97</v>
      </c>
      <c r="D1314" t="s">
        <v>192</v>
      </c>
      <c r="E1314" t="s">
        <v>36</v>
      </c>
      <c r="F1314" t="s">
        <v>36</v>
      </c>
      <c r="G1314" t="str">
        <f>IF(ISERROR(MATCH(A1314,LUs!A:A,0)),"n","y")</f>
        <v>n</v>
      </c>
    </row>
    <row r="1315" spans="1:7">
      <c r="A1315" t="s">
        <v>166</v>
      </c>
      <c r="B1315" t="s">
        <v>14</v>
      </c>
      <c r="C1315" t="s">
        <v>97</v>
      </c>
      <c r="D1315" t="s">
        <v>192</v>
      </c>
      <c r="E1315" t="s">
        <v>37</v>
      </c>
      <c r="F1315" t="s">
        <v>37</v>
      </c>
      <c r="G1315" t="str">
        <f>IF(ISERROR(MATCH(A1315,LUs!A:A,0)),"n","y")</f>
        <v>n</v>
      </c>
    </row>
    <row r="1316" spans="1:7">
      <c r="A1316" t="s">
        <v>166</v>
      </c>
      <c r="B1316" t="s">
        <v>14</v>
      </c>
      <c r="C1316" t="s">
        <v>97</v>
      </c>
      <c r="D1316" t="s">
        <v>193</v>
      </c>
      <c r="E1316" t="s">
        <v>36</v>
      </c>
      <c r="F1316" t="s">
        <v>37</v>
      </c>
      <c r="G1316" t="str">
        <f>IF(ISERROR(MATCH(A1316,LUs!A:A,0)),"n","y")</f>
        <v>n</v>
      </c>
    </row>
    <row r="1317" spans="1:7">
      <c r="A1317" t="s">
        <v>166</v>
      </c>
      <c r="B1317" t="s">
        <v>14</v>
      </c>
      <c r="C1317" t="s">
        <v>97</v>
      </c>
      <c r="D1317" t="s">
        <v>193</v>
      </c>
      <c r="E1317" t="s">
        <v>37</v>
      </c>
      <c r="F1317" t="s">
        <v>36</v>
      </c>
      <c r="G1317" t="str">
        <f>IF(ISERROR(MATCH(A1317,LUs!A:A,0)),"n","y")</f>
        <v>n</v>
      </c>
    </row>
    <row r="1318" spans="1:7">
      <c r="A1318" t="s">
        <v>166</v>
      </c>
      <c r="B1318" t="s">
        <v>14</v>
      </c>
      <c r="C1318" t="s">
        <v>97</v>
      </c>
      <c r="D1318" t="s">
        <v>193</v>
      </c>
      <c r="E1318" t="s">
        <v>36</v>
      </c>
      <c r="F1318" t="s">
        <v>36</v>
      </c>
      <c r="G1318" t="str">
        <f>IF(ISERROR(MATCH(A1318,LUs!A:A,0)),"n","y")</f>
        <v>n</v>
      </c>
    </row>
    <row r="1319" spans="1:7">
      <c r="A1319" t="s">
        <v>166</v>
      </c>
      <c r="B1319" t="s">
        <v>14</v>
      </c>
      <c r="C1319" t="s">
        <v>97</v>
      </c>
      <c r="D1319" t="s">
        <v>193</v>
      </c>
      <c r="E1319" t="s">
        <v>37</v>
      </c>
      <c r="F1319" t="s">
        <v>37</v>
      </c>
      <c r="G1319" t="str">
        <f>IF(ISERROR(MATCH(A1319,LUs!A:A,0)),"n","y")</f>
        <v>n</v>
      </c>
    </row>
    <row r="1320" spans="1:7">
      <c r="A1320" t="s">
        <v>166</v>
      </c>
      <c r="B1320" t="s">
        <v>14</v>
      </c>
      <c r="C1320" t="s">
        <v>97</v>
      </c>
      <c r="D1320" t="s">
        <v>194</v>
      </c>
      <c r="E1320" t="s">
        <v>36</v>
      </c>
      <c r="F1320" t="s">
        <v>37</v>
      </c>
      <c r="G1320" t="str">
        <f>IF(ISERROR(MATCH(A1320,LUs!A:A,0)),"n","y")</f>
        <v>n</v>
      </c>
    </row>
    <row r="1321" spans="1:7">
      <c r="A1321" t="s">
        <v>166</v>
      </c>
      <c r="B1321" t="s">
        <v>14</v>
      </c>
      <c r="C1321" t="s">
        <v>97</v>
      </c>
      <c r="D1321" t="s">
        <v>194</v>
      </c>
      <c r="E1321" t="s">
        <v>37</v>
      </c>
      <c r="F1321" t="s">
        <v>36</v>
      </c>
      <c r="G1321" t="str">
        <f>IF(ISERROR(MATCH(A1321,LUs!A:A,0)),"n","y")</f>
        <v>n</v>
      </c>
    </row>
    <row r="1322" spans="1:7">
      <c r="A1322" t="s">
        <v>166</v>
      </c>
      <c r="B1322" t="s">
        <v>14</v>
      </c>
      <c r="C1322" t="s">
        <v>97</v>
      </c>
      <c r="D1322" t="s">
        <v>194</v>
      </c>
      <c r="E1322" t="s">
        <v>36</v>
      </c>
      <c r="F1322" t="s">
        <v>36</v>
      </c>
      <c r="G1322" t="str">
        <f>IF(ISERROR(MATCH(A1322,LUs!A:A,0)),"n","y")</f>
        <v>n</v>
      </c>
    </row>
    <row r="1323" spans="1:7">
      <c r="A1323" t="s">
        <v>166</v>
      </c>
      <c r="B1323" t="s">
        <v>14</v>
      </c>
      <c r="C1323" t="s">
        <v>97</v>
      </c>
      <c r="D1323" t="s">
        <v>194</v>
      </c>
      <c r="E1323" t="s">
        <v>37</v>
      </c>
      <c r="F1323" t="s">
        <v>37</v>
      </c>
      <c r="G1323" t="str">
        <f>IF(ISERROR(MATCH(A1323,LUs!A:A,0)),"n","y")</f>
        <v>n</v>
      </c>
    </row>
    <row r="1324" spans="1:7">
      <c r="A1324" t="s">
        <v>166</v>
      </c>
      <c r="B1324" t="s">
        <v>14</v>
      </c>
      <c r="C1324" t="s">
        <v>97</v>
      </c>
      <c r="D1324" t="s">
        <v>195</v>
      </c>
      <c r="E1324" t="s">
        <v>36</v>
      </c>
      <c r="F1324" t="s">
        <v>37</v>
      </c>
      <c r="G1324" t="str">
        <f>IF(ISERROR(MATCH(A1324,LUs!A:A,0)),"n","y")</f>
        <v>n</v>
      </c>
    </row>
    <row r="1325" spans="1:7">
      <c r="A1325" t="s">
        <v>166</v>
      </c>
      <c r="B1325" t="s">
        <v>14</v>
      </c>
      <c r="C1325" t="s">
        <v>97</v>
      </c>
      <c r="D1325" t="s">
        <v>195</v>
      </c>
      <c r="E1325" t="s">
        <v>37</v>
      </c>
      <c r="F1325" t="s">
        <v>36</v>
      </c>
      <c r="G1325" t="str">
        <f>IF(ISERROR(MATCH(A1325,LUs!A:A,0)),"n","y")</f>
        <v>n</v>
      </c>
    </row>
    <row r="1326" spans="1:7">
      <c r="A1326" t="s">
        <v>166</v>
      </c>
      <c r="B1326" t="s">
        <v>14</v>
      </c>
      <c r="C1326" t="s">
        <v>97</v>
      </c>
      <c r="D1326" t="s">
        <v>195</v>
      </c>
      <c r="E1326" t="s">
        <v>36</v>
      </c>
      <c r="F1326" t="s">
        <v>36</v>
      </c>
      <c r="G1326" t="str">
        <f>IF(ISERROR(MATCH(A1326,LUs!A:A,0)),"n","y")</f>
        <v>n</v>
      </c>
    </row>
    <row r="1327" spans="1:7">
      <c r="A1327" t="s">
        <v>166</v>
      </c>
      <c r="B1327" t="s">
        <v>14</v>
      </c>
      <c r="C1327" t="s">
        <v>97</v>
      </c>
      <c r="D1327" t="s">
        <v>195</v>
      </c>
      <c r="E1327" t="s">
        <v>37</v>
      </c>
      <c r="F1327" t="s">
        <v>37</v>
      </c>
      <c r="G1327" t="str">
        <f>IF(ISERROR(MATCH(A1327,LUs!A:A,0)),"n","y")</f>
        <v>n</v>
      </c>
    </row>
    <row r="1328" spans="1:7">
      <c r="A1328" t="s">
        <v>166</v>
      </c>
      <c r="B1328" t="s">
        <v>41</v>
      </c>
      <c r="C1328" t="s">
        <v>97</v>
      </c>
      <c r="D1328" t="s">
        <v>193</v>
      </c>
      <c r="E1328" t="s">
        <v>36</v>
      </c>
      <c r="F1328" t="s">
        <v>37</v>
      </c>
      <c r="G1328" t="str">
        <f>IF(ISERROR(MATCH(A1328,LUs!A:A,0)),"n","y")</f>
        <v>n</v>
      </c>
    </row>
    <row r="1329" spans="1:7">
      <c r="A1329" t="s">
        <v>166</v>
      </c>
      <c r="B1329" t="s">
        <v>41</v>
      </c>
      <c r="C1329" t="s">
        <v>97</v>
      </c>
      <c r="D1329" t="s">
        <v>193</v>
      </c>
      <c r="E1329" t="s">
        <v>37</v>
      </c>
      <c r="F1329" t="s">
        <v>36</v>
      </c>
      <c r="G1329" t="str">
        <f>IF(ISERROR(MATCH(A1329,LUs!A:A,0)),"n","y")</f>
        <v>n</v>
      </c>
    </row>
    <row r="1330" spans="1:7">
      <c r="A1330" t="s">
        <v>166</v>
      </c>
      <c r="B1330" t="s">
        <v>41</v>
      </c>
      <c r="C1330" t="s">
        <v>97</v>
      </c>
      <c r="D1330" t="s">
        <v>193</v>
      </c>
      <c r="E1330" t="s">
        <v>36</v>
      </c>
      <c r="F1330" t="s">
        <v>36</v>
      </c>
      <c r="G1330" t="str">
        <f>IF(ISERROR(MATCH(A1330,LUs!A:A,0)),"n","y")</f>
        <v>n</v>
      </c>
    </row>
    <row r="1331" spans="1:7">
      <c r="A1331" t="s">
        <v>166</v>
      </c>
      <c r="B1331" t="s">
        <v>41</v>
      </c>
      <c r="C1331" t="s">
        <v>97</v>
      </c>
      <c r="D1331" t="s">
        <v>193</v>
      </c>
      <c r="E1331" t="s">
        <v>37</v>
      </c>
      <c r="F1331" t="s">
        <v>37</v>
      </c>
      <c r="G1331" t="str">
        <f>IF(ISERROR(MATCH(A1331,LUs!A:A,0)),"n","y")</f>
        <v>n</v>
      </c>
    </row>
    <row r="1332" spans="1:7">
      <c r="A1332" t="s">
        <v>166</v>
      </c>
      <c r="B1332" t="s">
        <v>41</v>
      </c>
      <c r="C1332" t="s">
        <v>97</v>
      </c>
      <c r="D1332" t="s">
        <v>195</v>
      </c>
      <c r="E1332" t="s">
        <v>36</v>
      </c>
      <c r="F1332" t="s">
        <v>37</v>
      </c>
      <c r="G1332" t="str">
        <f>IF(ISERROR(MATCH(A1332,LUs!A:A,0)),"n","y")</f>
        <v>n</v>
      </c>
    </row>
    <row r="1333" spans="1:7">
      <c r="A1333" t="s">
        <v>166</v>
      </c>
      <c r="B1333" t="s">
        <v>41</v>
      </c>
      <c r="C1333" t="s">
        <v>97</v>
      </c>
      <c r="D1333" t="s">
        <v>195</v>
      </c>
      <c r="E1333" t="s">
        <v>37</v>
      </c>
      <c r="F1333" t="s">
        <v>36</v>
      </c>
      <c r="G1333" t="str">
        <f>IF(ISERROR(MATCH(A1333,LUs!A:A,0)),"n","y")</f>
        <v>n</v>
      </c>
    </row>
    <row r="1334" spans="1:7">
      <c r="A1334" t="s">
        <v>166</v>
      </c>
      <c r="B1334" t="s">
        <v>41</v>
      </c>
      <c r="C1334" t="s">
        <v>97</v>
      </c>
      <c r="D1334" t="s">
        <v>195</v>
      </c>
      <c r="E1334" t="s">
        <v>36</v>
      </c>
      <c r="F1334" t="s">
        <v>36</v>
      </c>
      <c r="G1334" t="str">
        <f>IF(ISERROR(MATCH(A1334,LUs!A:A,0)),"n","y")</f>
        <v>n</v>
      </c>
    </row>
    <row r="1335" spans="1:7">
      <c r="A1335" t="s">
        <v>166</v>
      </c>
      <c r="B1335" t="s">
        <v>41</v>
      </c>
      <c r="C1335" t="s">
        <v>97</v>
      </c>
      <c r="D1335" t="s">
        <v>195</v>
      </c>
      <c r="E1335" t="s">
        <v>37</v>
      </c>
      <c r="F1335" t="s">
        <v>37</v>
      </c>
      <c r="G1335" t="str">
        <f>IF(ISERROR(MATCH(A1335,LUs!A:A,0)),"n","y")</f>
        <v>n</v>
      </c>
    </row>
    <row r="1336" spans="1:7">
      <c r="A1336" t="s">
        <v>166</v>
      </c>
      <c r="B1336" t="s">
        <v>28</v>
      </c>
      <c r="C1336" t="s">
        <v>97</v>
      </c>
      <c r="D1336" t="s">
        <v>191</v>
      </c>
      <c r="E1336" t="s">
        <v>36</v>
      </c>
      <c r="F1336" t="s">
        <v>37</v>
      </c>
      <c r="G1336" t="str">
        <f>IF(ISERROR(MATCH(A1336,LUs!A:A,0)),"n","y")</f>
        <v>n</v>
      </c>
    </row>
    <row r="1337" spans="1:7">
      <c r="A1337" t="s">
        <v>166</v>
      </c>
      <c r="B1337" t="s">
        <v>28</v>
      </c>
      <c r="C1337" t="s">
        <v>97</v>
      </c>
      <c r="D1337" t="s">
        <v>191</v>
      </c>
      <c r="E1337" t="s">
        <v>37</v>
      </c>
      <c r="F1337" t="s">
        <v>36</v>
      </c>
      <c r="G1337" t="str">
        <f>IF(ISERROR(MATCH(A1337,LUs!A:A,0)),"n","y")</f>
        <v>n</v>
      </c>
    </row>
    <row r="1338" spans="1:7">
      <c r="A1338" t="s">
        <v>166</v>
      </c>
      <c r="B1338" t="s">
        <v>28</v>
      </c>
      <c r="C1338" t="s">
        <v>98</v>
      </c>
      <c r="D1338" t="s">
        <v>191</v>
      </c>
      <c r="E1338" t="s">
        <v>86</v>
      </c>
      <c r="F1338" t="s">
        <v>37</v>
      </c>
      <c r="G1338" t="str">
        <f>IF(ISERROR(MATCH(A1338,LUs!A:A,0)),"n","y")</f>
        <v>n</v>
      </c>
    </row>
    <row r="1339" spans="1:7">
      <c r="A1339" t="s">
        <v>166</v>
      </c>
      <c r="B1339" t="s">
        <v>28</v>
      </c>
      <c r="C1339" t="s">
        <v>97</v>
      </c>
      <c r="D1339" t="s">
        <v>191</v>
      </c>
      <c r="E1339" t="s">
        <v>36</v>
      </c>
      <c r="F1339" t="s">
        <v>36</v>
      </c>
      <c r="G1339" t="str">
        <f>IF(ISERROR(MATCH(A1339,LUs!A:A,0)),"n","y")</f>
        <v>n</v>
      </c>
    </row>
    <row r="1340" spans="1:7">
      <c r="A1340" t="s">
        <v>166</v>
      </c>
      <c r="B1340" t="s">
        <v>28</v>
      </c>
      <c r="C1340" t="s">
        <v>97</v>
      </c>
      <c r="D1340" t="s">
        <v>191</v>
      </c>
      <c r="E1340" t="s">
        <v>37</v>
      </c>
      <c r="F1340" t="s">
        <v>37</v>
      </c>
      <c r="G1340" t="str">
        <f>IF(ISERROR(MATCH(A1340,LUs!A:A,0)),"n","y")</f>
        <v>n</v>
      </c>
    </row>
    <row r="1341" spans="1:7">
      <c r="A1341" t="s">
        <v>166</v>
      </c>
      <c r="B1341" t="s">
        <v>28</v>
      </c>
      <c r="C1341" t="s">
        <v>98</v>
      </c>
      <c r="D1341" t="s">
        <v>191</v>
      </c>
      <c r="E1341" t="s">
        <v>86</v>
      </c>
      <c r="F1341" t="s">
        <v>86</v>
      </c>
      <c r="G1341" t="str">
        <f>IF(ISERROR(MATCH(A1341,LUs!A:A,0)),"n","y")</f>
        <v>n</v>
      </c>
    </row>
    <row r="1342" spans="1:7">
      <c r="A1342" t="s">
        <v>166</v>
      </c>
      <c r="B1342" t="s">
        <v>28</v>
      </c>
      <c r="C1342" t="s">
        <v>97</v>
      </c>
      <c r="D1342" t="s">
        <v>192</v>
      </c>
      <c r="E1342" t="s">
        <v>36</v>
      </c>
      <c r="F1342" t="s">
        <v>37</v>
      </c>
      <c r="G1342" t="str">
        <f>IF(ISERROR(MATCH(A1342,LUs!A:A,0)),"n","y")</f>
        <v>n</v>
      </c>
    </row>
    <row r="1343" spans="1:7">
      <c r="A1343" t="s">
        <v>166</v>
      </c>
      <c r="B1343" t="s">
        <v>28</v>
      </c>
      <c r="C1343" t="s">
        <v>97</v>
      </c>
      <c r="D1343" t="s">
        <v>192</v>
      </c>
      <c r="E1343" t="s">
        <v>37</v>
      </c>
      <c r="F1343" t="s">
        <v>36</v>
      </c>
      <c r="G1343" t="str">
        <f>IF(ISERROR(MATCH(A1343,LUs!A:A,0)),"n","y")</f>
        <v>n</v>
      </c>
    </row>
    <row r="1344" spans="1:7">
      <c r="A1344" t="s">
        <v>166</v>
      </c>
      <c r="B1344" t="s">
        <v>28</v>
      </c>
      <c r="C1344" t="s">
        <v>98</v>
      </c>
      <c r="D1344" t="s">
        <v>192</v>
      </c>
      <c r="E1344" t="s">
        <v>86</v>
      </c>
      <c r="F1344" t="s">
        <v>36</v>
      </c>
      <c r="G1344" t="str">
        <f>IF(ISERROR(MATCH(A1344,LUs!A:A,0)),"n","y")</f>
        <v>n</v>
      </c>
    </row>
    <row r="1345" spans="1:7">
      <c r="A1345" t="s">
        <v>166</v>
      </c>
      <c r="B1345" t="s">
        <v>28</v>
      </c>
      <c r="C1345" t="s">
        <v>97</v>
      </c>
      <c r="D1345" t="s">
        <v>192</v>
      </c>
      <c r="E1345" t="s">
        <v>36</v>
      </c>
      <c r="F1345" t="s">
        <v>36</v>
      </c>
      <c r="G1345" t="str">
        <f>IF(ISERROR(MATCH(A1345,LUs!A:A,0)),"n","y")</f>
        <v>n</v>
      </c>
    </row>
    <row r="1346" spans="1:7">
      <c r="A1346" t="s">
        <v>166</v>
      </c>
      <c r="B1346" t="s">
        <v>28</v>
      </c>
      <c r="C1346" t="s">
        <v>97</v>
      </c>
      <c r="D1346" t="s">
        <v>192</v>
      </c>
      <c r="E1346" t="s">
        <v>37</v>
      </c>
      <c r="F1346" t="s">
        <v>37</v>
      </c>
      <c r="G1346" t="str">
        <f>IF(ISERROR(MATCH(A1346,LUs!A:A,0)),"n","y")</f>
        <v>n</v>
      </c>
    </row>
    <row r="1347" spans="1:7">
      <c r="A1347" t="s">
        <v>166</v>
      </c>
      <c r="B1347" t="s">
        <v>28</v>
      </c>
      <c r="C1347" t="s">
        <v>98</v>
      </c>
      <c r="D1347" t="s">
        <v>192</v>
      </c>
      <c r="E1347" t="s">
        <v>86</v>
      </c>
      <c r="F1347" t="s">
        <v>86</v>
      </c>
      <c r="G1347" t="str">
        <f>IF(ISERROR(MATCH(A1347,LUs!A:A,0)),"n","y")</f>
        <v>n</v>
      </c>
    </row>
    <row r="1348" spans="1:7">
      <c r="A1348" t="s">
        <v>166</v>
      </c>
      <c r="B1348" t="s">
        <v>28</v>
      </c>
      <c r="C1348" t="s">
        <v>97</v>
      </c>
      <c r="D1348" t="s">
        <v>193</v>
      </c>
      <c r="E1348" t="s">
        <v>36</v>
      </c>
      <c r="F1348" t="s">
        <v>37</v>
      </c>
      <c r="G1348" t="str">
        <f>IF(ISERROR(MATCH(A1348,LUs!A:A,0)),"n","y")</f>
        <v>n</v>
      </c>
    </row>
    <row r="1349" spans="1:7">
      <c r="A1349" t="s">
        <v>166</v>
      </c>
      <c r="B1349" t="s">
        <v>28</v>
      </c>
      <c r="C1349" t="s">
        <v>97</v>
      </c>
      <c r="D1349" t="s">
        <v>193</v>
      </c>
      <c r="E1349" t="s">
        <v>37</v>
      </c>
      <c r="F1349" t="s">
        <v>36</v>
      </c>
      <c r="G1349" t="str">
        <f>IF(ISERROR(MATCH(A1349,LUs!A:A,0)),"n","y")</f>
        <v>n</v>
      </c>
    </row>
    <row r="1350" spans="1:7">
      <c r="A1350" t="s">
        <v>166</v>
      </c>
      <c r="B1350" t="s">
        <v>28</v>
      </c>
      <c r="C1350" t="s">
        <v>97</v>
      </c>
      <c r="D1350" t="s">
        <v>193</v>
      </c>
      <c r="E1350" t="s">
        <v>36</v>
      </c>
      <c r="F1350" t="s">
        <v>36</v>
      </c>
      <c r="G1350" t="str">
        <f>IF(ISERROR(MATCH(A1350,LUs!A:A,0)),"n","y")</f>
        <v>n</v>
      </c>
    </row>
    <row r="1351" spans="1:7">
      <c r="A1351" t="s">
        <v>166</v>
      </c>
      <c r="B1351" t="s">
        <v>28</v>
      </c>
      <c r="C1351" t="s">
        <v>97</v>
      </c>
      <c r="D1351" t="s">
        <v>193</v>
      </c>
      <c r="E1351" t="s">
        <v>37</v>
      </c>
      <c r="F1351" t="s">
        <v>37</v>
      </c>
      <c r="G1351" t="str">
        <f>IF(ISERROR(MATCH(A1351,LUs!A:A,0)),"n","y")</f>
        <v>n</v>
      </c>
    </row>
    <row r="1352" spans="1:7">
      <c r="A1352" t="s">
        <v>166</v>
      </c>
      <c r="B1352" t="s">
        <v>28</v>
      </c>
      <c r="C1352" t="s">
        <v>98</v>
      </c>
      <c r="D1352" t="s">
        <v>193</v>
      </c>
      <c r="E1352" t="s">
        <v>86</v>
      </c>
      <c r="F1352" t="s">
        <v>86</v>
      </c>
      <c r="G1352" t="str">
        <f>IF(ISERROR(MATCH(A1352,LUs!A:A,0)),"n","y")</f>
        <v>n</v>
      </c>
    </row>
    <row r="1353" spans="1:7">
      <c r="A1353" t="s">
        <v>166</v>
      </c>
      <c r="B1353" t="s">
        <v>28</v>
      </c>
      <c r="C1353" t="s">
        <v>97</v>
      </c>
      <c r="D1353" t="s">
        <v>194</v>
      </c>
      <c r="E1353" t="s">
        <v>36</v>
      </c>
      <c r="F1353" t="s">
        <v>37</v>
      </c>
      <c r="G1353" t="str">
        <f>IF(ISERROR(MATCH(A1353,LUs!A:A,0)),"n","y")</f>
        <v>n</v>
      </c>
    </row>
    <row r="1354" spans="1:7">
      <c r="A1354" t="s">
        <v>166</v>
      </c>
      <c r="B1354" t="s">
        <v>28</v>
      </c>
      <c r="C1354" t="s">
        <v>97</v>
      </c>
      <c r="D1354" t="s">
        <v>194</v>
      </c>
      <c r="E1354" t="s">
        <v>37</v>
      </c>
      <c r="F1354" t="s">
        <v>36</v>
      </c>
      <c r="G1354" t="str">
        <f>IF(ISERROR(MATCH(A1354,LUs!A:A,0)),"n","y")</f>
        <v>n</v>
      </c>
    </row>
    <row r="1355" spans="1:7">
      <c r="A1355" t="s">
        <v>166</v>
      </c>
      <c r="B1355" t="s">
        <v>28</v>
      </c>
      <c r="C1355" t="s">
        <v>97</v>
      </c>
      <c r="D1355" t="s">
        <v>194</v>
      </c>
      <c r="E1355" t="s">
        <v>36</v>
      </c>
      <c r="F1355" t="s">
        <v>36</v>
      </c>
      <c r="G1355" t="str">
        <f>IF(ISERROR(MATCH(A1355,LUs!A:A,0)),"n","y")</f>
        <v>n</v>
      </c>
    </row>
    <row r="1356" spans="1:7">
      <c r="A1356" t="s">
        <v>166</v>
      </c>
      <c r="B1356" t="s">
        <v>28</v>
      </c>
      <c r="C1356" t="s">
        <v>97</v>
      </c>
      <c r="D1356" t="s">
        <v>194</v>
      </c>
      <c r="E1356" t="s">
        <v>37</v>
      </c>
      <c r="F1356" t="s">
        <v>37</v>
      </c>
      <c r="G1356" t="str">
        <f>IF(ISERROR(MATCH(A1356,LUs!A:A,0)),"n","y")</f>
        <v>n</v>
      </c>
    </row>
    <row r="1357" spans="1:7">
      <c r="A1357" t="s">
        <v>166</v>
      </c>
      <c r="B1357" t="s">
        <v>31</v>
      </c>
      <c r="C1357" t="s">
        <v>97</v>
      </c>
      <c r="D1357" t="s">
        <v>191</v>
      </c>
      <c r="E1357" t="s">
        <v>36</v>
      </c>
      <c r="F1357" t="s">
        <v>37</v>
      </c>
      <c r="G1357" t="str">
        <f>IF(ISERROR(MATCH(A1357,LUs!A:A,0)),"n","y")</f>
        <v>n</v>
      </c>
    </row>
    <row r="1358" spans="1:7">
      <c r="A1358" t="s">
        <v>166</v>
      </c>
      <c r="B1358" t="s">
        <v>31</v>
      </c>
      <c r="C1358" t="s">
        <v>97</v>
      </c>
      <c r="D1358" t="s">
        <v>191</v>
      </c>
      <c r="E1358" t="s">
        <v>37</v>
      </c>
      <c r="F1358" t="s">
        <v>36</v>
      </c>
      <c r="G1358" t="str">
        <f>IF(ISERROR(MATCH(A1358,LUs!A:A,0)),"n","y")</f>
        <v>n</v>
      </c>
    </row>
    <row r="1359" spans="1:7">
      <c r="A1359" t="s">
        <v>166</v>
      </c>
      <c r="B1359" t="s">
        <v>31</v>
      </c>
      <c r="C1359" t="s">
        <v>97</v>
      </c>
      <c r="D1359" t="s">
        <v>191</v>
      </c>
      <c r="E1359" t="s">
        <v>36</v>
      </c>
      <c r="F1359" t="s">
        <v>36</v>
      </c>
      <c r="G1359" t="str">
        <f>IF(ISERROR(MATCH(A1359,LUs!A:A,0)),"n","y")</f>
        <v>n</v>
      </c>
    </row>
    <row r="1360" spans="1:7">
      <c r="A1360" t="s">
        <v>166</v>
      </c>
      <c r="B1360" t="s">
        <v>31</v>
      </c>
      <c r="C1360" t="s">
        <v>97</v>
      </c>
      <c r="D1360" t="s">
        <v>191</v>
      </c>
      <c r="E1360" t="s">
        <v>37</v>
      </c>
      <c r="F1360" t="s">
        <v>37</v>
      </c>
      <c r="G1360" t="str">
        <f>IF(ISERROR(MATCH(A1360,LUs!A:A,0)),"n","y")</f>
        <v>n</v>
      </c>
    </row>
    <row r="1361" spans="1:7">
      <c r="A1361" t="s">
        <v>166</v>
      </c>
      <c r="B1361" t="s">
        <v>31</v>
      </c>
      <c r="C1361" t="s">
        <v>97</v>
      </c>
      <c r="D1361" t="s">
        <v>192</v>
      </c>
      <c r="E1361" t="s">
        <v>36</v>
      </c>
      <c r="F1361" t="s">
        <v>36</v>
      </c>
      <c r="G1361" t="str">
        <f>IF(ISERROR(MATCH(A1361,LUs!A:A,0)),"n","y")</f>
        <v>n</v>
      </c>
    </row>
    <row r="1362" spans="1:7">
      <c r="A1362" t="s">
        <v>166</v>
      </c>
      <c r="B1362" t="s">
        <v>31</v>
      </c>
      <c r="C1362" t="s">
        <v>97</v>
      </c>
      <c r="D1362" t="s">
        <v>192</v>
      </c>
      <c r="E1362" t="s">
        <v>37</v>
      </c>
      <c r="F1362" t="s">
        <v>37</v>
      </c>
      <c r="G1362" t="str">
        <f>IF(ISERROR(MATCH(A1362,LUs!A:A,0)),"n","y")</f>
        <v>n</v>
      </c>
    </row>
    <row r="1363" spans="1:7">
      <c r="A1363" t="s">
        <v>167</v>
      </c>
      <c r="B1363" t="s">
        <v>12</v>
      </c>
      <c r="C1363" t="s">
        <v>97</v>
      </c>
      <c r="D1363" t="s">
        <v>191</v>
      </c>
      <c r="E1363" t="s">
        <v>36</v>
      </c>
      <c r="F1363" t="s">
        <v>36</v>
      </c>
      <c r="G1363" t="str">
        <f>IF(ISERROR(MATCH(A1363,LUs!A:A,0)),"n","y")</f>
        <v>n</v>
      </c>
    </row>
    <row r="1364" spans="1:7">
      <c r="A1364" t="s">
        <v>167</v>
      </c>
      <c r="B1364" t="s">
        <v>12</v>
      </c>
      <c r="C1364" t="s">
        <v>97</v>
      </c>
      <c r="D1364" t="s">
        <v>191</v>
      </c>
      <c r="E1364" t="s">
        <v>37</v>
      </c>
      <c r="F1364" t="s">
        <v>37</v>
      </c>
      <c r="G1364" t="str">
        <f>IF(ISERROR(MATCH(A1364,LUs!A:A,0)),"n","y")</f>
        <v>n</v>
      </c>
    </row>
    <row r="1365" spans="1:7">
      <c r="A1365" t="s">
        <v>167</v>
      </c>
      <c r="B1365" t="s">
        <v>12</v>
      </c>
      <c r="C1365" t="s">
        <v>97</v>
      </c>
      <c r="D1365" t="s">
        <v>191</v>
      </c>
      <c r="E1365" t="s">
        <v>36</v>
      </c>
      <c r="F1365" t="s">
        <v>36</v>
      </c>
      <c r="G1365" t="str">
        <f>IF(ISERROR(MATCH(A1365,LUs!A:A,0)),"n","y")</f>
        <v>n</v>
      </c>
    </row>
    <row r="1366" spans="1:7">
      <c r="A1366" t="s">
        <v>167</v>
      </c>
      <c r="B1366" t="s">
        <v>12</v>
      </c>
      <c r="C1366" t="s">
        <v>97</v>
      </c>
      <c r="D1366" t="s">
        <v>191</v>
      </c>
      <c r="E1366" t="s">
        <v>37</v>
      </c>
      <c r="F1366" t="s">
        <v>37</v>
      </c>
      <c r="G1366" t="str">
        <f>IF(ISERROR(MATCH(A1366,LUs!A:A,0)),"n","y")</f>
        <v>n</v>
      </c>
    </row>
    <row r="1367" spans="1:7">
      <c r="A1367" t="s">
        <v>167</v>
      </c>
      <c r="B1367" t="s">
        <v>12</v>
      </c>
      <c r="C1367" t="s">
        <v>97</v>
      </c>
      <c r="D1367" t="s">
        <v>192</v>
      </c>
      <c r="E1367" t="s">
        <v>36</v>
      </c>
      <c r="F1367" t="s">
        <v>36</v>
      </c>
      <c r="G1367" t="str">
        <f>IF(ISERROR(MATCH(A1367,LUs!A:A,0)),"n","y")</f>
        <v>n</v>
      </c>
    </row>
    <row r="1368" spans="1:7">
      <c r="A1368" t="s">
        <v>167</v>
      </c>
      <c r="B1368" t="s">
        <v>12</v>
      </c>
      <c r="C1368" t="s">
        <v>97</v>
      </c>
      <c r="D1368" t="s">
        <v>192</v>
      </c>
      <c r="E1368" t="s">
        <v>37</v>
      </c>
      <c r="F1368" t="s">
        <v>37</v>
      </c>
      <c r="G1368" t="str">
        <f>IF(ISERROR(MATCH(A1368,LUs!A:A,0)),"n","y")</f>
        <v>n</v>
      </c>
    </row>
    <row r="1369" spans="1:7">
      <c r="A1369" t="s">
        <v>167</v>
      </c>
      <c r="B1369" t="s">
        <v>23</v>
      </c>
      <c r="C1369" t="s">
        <v>97</v>
      </c>
      <c r="D1369" t="s">
        <v>191</v>
      </c>
      <c r="E1369" t="s">
        <v>36</v>
      </c>
      <c r="F1369" t="s">
        <v>36</v>
      </c>
      <c r="G1369" t="str">
        <f>IF(ISERROR(MATCH(A1369,LUs!A:A,0)),"n","y")</f>
        <v>n</v>
      </c>
    </row>
    <row r="1370" spans="1:7">
      <c r="A1370" t="s">
        <v>167</v>
      </c>
      <c r="B1370" t="s">
        <v>23</v>
      </c>
      <c r="C1370" t="s">
        <v>97</v>
      </c>
      <c r="D1370" t="s">
        <v>191</v>
      </c>
      <c r="E1370" t="s">
        <v>37</v>
      </c>
      <c r="F1370" t="s">
        <v>37</v>
      </c>
      <c r="G1370" t="str">
        <f>IF(ISERROR(MATCH(A1370,LUs!A:A,0)),"n","y")</f>
        <v>n</v>
      </c>
    </row>
    <row r="1371" spans="1:7">
      <c r="A1371" t="s">
        <v>167</v>
      </c>
      <c r="B1371" t="s">
        <v>23</v>
      </c>
      <c r="C1371" t="s">
        <v>97</v>
      </c>
      <c r="D1371" t="s">
        <v>191</v>
      </c>
      <c r="E1371" t="s">
        <v>36</v>
      </c>
      <c r="F1371" t="s">
        <v>36</v>
      </c>
      <c r="G1371" t="str">
        <f>IF(ISERROR(MATCH(A1371,LUs!A:A,0)),"n","y")</f>
        <v>n</v>
      </c>
    </row>
    <row r="1372" spans="1:7">
      <c r="A1372" t="s">
        <v>167</v>
      </c>
      <c r="B1372" t="s">
        <v>23</v>
      </c>
      <c r="C1372" t="s">
        <v>97</v>
      </c>
      <c r="D1372" t="s">
        <v>191</v>
      </c>
      <c r="E1372" t="s">
        <v>37</v>
      </c>
      <c r="F1372" t="s">
        <v>37</v>
      </c>
      <c r="G1372" t="str">
        <f>IF(ISERROR(MATCH(A1372,LUs!A:A,0)),"n","y")</f>
        <v>n</v>
      </c>
    </row>
    <row r="1373" spans="1:7">
      <c r="A1373" t="s">
        <v>167</v>
      </c>
      <c r="B1373" t="s">
        <v>23</v>
      </c>
      <c r="C1373" t="s">
        <v>97</v>
      </c>
      <c r="D1373" t="s">
        <v>192</v>
      </c>
      <c r="E1373" t="s">
        <v>36</v>
      </c>
      <c r="F1373" t="s">
        <v>36</v>
      </c>
      <c r="G1373" t="str">
        <f>IF(ISERROR(MATCH(A1373,LUs!A:A,0)),"n","y")</f>
        <v>n</v>
      </c>
    </row>
    <row r="1374" spans="1:7">
      <c r="A1374" t="s">
        <v>167</v>
      </c>
      <c r="B1374" t="s">
        <v>23</v>
      </c>
      <c r="C1374" t="s">
        <v>97</v>
      </c>
      <c r="D1374" t="s">
        <v>192</v>
      </c>
      <c r="E1374" t="s">
        <v>37</v>
      </c>
      <c r="F1374" t="s">
        <v>37</v>
      </c>
      <c r="G1374" t="str">
        <f>IF(ISERROR(MATCH(A1374,LUs!A:A,0)),"n","y")</f>
        <v>n</v>
      </c>
    </row>
    <row r="1375" spans="1:7">
      <c r="A1375" t="s">
        <v>167</v>
      </c>
      <c r="B1375" t="s">
        <v>23</v>
      </c>
      <c r="C1375" t="s">
        <v>97</v>
      </c>
      <c r="D1375" t="s">
        <v>194</v>
      </c>
      <c r="E1375" t="s">
        <v>36</v>
      </c>
      <c r="F1375" t="s">
        <v>36</v>
      </c>
      <c r="G1375" t="str">
        <f>IF(ISERROR(MATCH(A1375,LUs!A:A,0)),"n","y")</f>
        <v>n</v>
      </c>
    </row>
    <row r="1376" spans="1:7">
      <c r="A1376" t="s">
        <v>167</v>
      </c>
      <c r="B1376" t="s">
        <v>23</v>
      </c>
      <c r="C1376" t="s">
        <v>97</v>
      </c>
      <c r="D1376" t="s">
        <v>194</v>
      </c>
      <c r="E1376" t="s">
        <v>37</v>
      </c>
      <c r="F1376" t="s">
        <v>37</v>
      </c>
      <c r="G1376" t="str">
        <f>IF(ISERROR(MATCH(A1376,LUs!A:A,0)),"n","y")</f>
        <v>n</v>
      </c>
    </row>
    <row r="1377" spans="1:7">
      <c r="A1377" t="s">
        <v>167</v>
      </c>
      <c r="B1377" t="s">
        <v>23</v>
      </c>
      <c r="C1377" t="s">
        <v>97</v>
      </c>
      <c r="D1377" t="s">
        <v>194</v>
      </c>
      <c r="E1377" t="s">
        <v>36</v>
      </c>
      <c r="F1377" t="s">
        <v>36</v>
      </c>
      <c r="G1377" t="str">
        <f>IF(ISERROR(MATCH(A1377,LUs!A:A,0)),"n","y")</f>
        <v>n</v>
      </c>
    </row>
    <row r="1378" spans="1:7">
      <c r="A1378" t="s">
        <v>167</v>
      </c>
      <c r="B1378" t="s">
        <v>23</v>
      </c>
      <c r="C1378" t="s">
        <v>97</v>
      </c>
      <c r="D1378" t="s">
        <v>194</v>
      </c>
      <c r="E1378" t="s">
        <v>37</v>
      </c>
      <c r="F1378" t="s">
        <v>37</v>
      </c>
      <c r="G1378" t="str">
        <f>IF(ISERROR(MATCH(A1378,LUs!A:A,0)),"n","y")</f>
        <v>n</v>
      </c>
    </row>
    <row r="1379" spans="1:7">
      <c r="A1379" t="s">
        <v>167</v>
      </c>
      <c r="B1379" t="s">
        <v>23</v>
      </c>
      <c r="C1379" t="s">
        <v>97</v>
      </c>
      <c r="D1379" t="s">
        <v>195</v>
      </c>
      <c r="E1379" t="s">
        <v>36</v>
      </c>
      <c r="F1379" t="s">
        <v>36</v>
      </c>
      <c r="G1379" t="str">
        <f>IF(ISERROR(MATCH(A1379,LUs!A:A,0)),"n","y")</f>
        <v>n</v>
      </c>
    </row>
    <row r="1380" spans="1:7">
      <c r="A1380" t="s">
        <v>167</v>
      </c>
      <c r="B1380" t="s">
        <v>23</v>
      </c>
      <c r="C1380" t="s">
        <v>97</v>
      </c>
      <c r="D1380" t="s">
        <v>195</v>
      </c>
      <c r="E1380" t="s">
        <v>37</v>
      </c>
      <c r="F1380" t="s">
        <v>37</v>
      </c>
      <c r="G1380" t="str">
        <f>IF(ISERROR(MATCH(A1380,LUs!A:A,0)),"n","y")</f>
        <v>n</v>
      </c>
    </row>
    <row r="1381" spans="1:7">
      <c r="A1381" t="s">
        <v>167</v>
      </c>
      <c r="B1381" t="s">
        <v>23</v>
      </c>
      <c r="C1381" t="s">
        <v>97</v>
      </c>
      <c r="D1381" t="s">
        <v>195</v>
      </c>
      <c r="E1381" t="s">
        <v>36</v>
      </c>
      <c r="F1381" t="s">
        <v>36</v>
      </c>
      <c r="G1381" t="str">
        <f>IF(ISERROR(MATCH(A1381,LUs!A:A,0)),"n","y")</f>
        <v>n</v>
      </c>
    </row>
    <row r="1382" spans="1:7">
      <c r="A1382" t="s">
        <v>167</v>
      </c>
      <c r="B1382" t="s">
        <v>23</v>
      </c>
      <c r="C1382" t="s">
        <v>97</v>
      </c>
      <c r="D1382" t="s">
        <v>195</v>
      </c>
      <c r="E1382" t="s">
        <v>37</v>
      </c>
      <c r="F1382" t="s">
        <v>37</v>
      </c>
      <c r="G1382" t="str">
        <f>IF(ISERROR(MATCH(A1382,LUs!A:A,0)),"n","y")</f>
        <v>n</v>
      </c>
    </row>
    <row r="1383" spans="1:7">
      <c r="A1383" t="s">
        <v>167</v>
      </c>
      <c r="B1383" t="s">
        <v>23</v>
      </c>
      <c r="C1383" t="s">
        <v>97</v>
      </c>
      <c r="D1383" t="s">
        <v>196</v>
      </c>
      <c r="E1383" t="s">
        <v>36</v>
      </c>
      <c r="F1383" t="s">
        <v>36</v>
      </c>
      <c r="G1383" t="str">
        <f>IF(ISERROR(MATCH(A1383,LUs!A:A,0)),"n","y")</f>
        <v>n</v>
      </c>
    </row>
    <row r="1384" spans="1:7">
      <c r="A1384" t="s">
        <v>167</v>
      </c>
      <c r="B1384" t="s">
        <v>23</v>
      </c>
      <c r="C1384" t="s">
        <v>97</v>
      </c>
      <c r="D1384" t="s">
        <v>196</v>
      </c>
      <c r="E1384" t="s">
        <v>37</v>
      </c>
      <c r="F1384" t="s">
        <v>37</v>
      </c>
      <c r="G1384" t="str">
        <f>IF(ISERROR(MATCH(A1384,LUs!A:A,0)),"n","y")</f>
        <v>n</v>
      </c>
    </row>
    <row r="1385" spans="1:7">
      <c r="A1385" t="s">
        <v>167</v>
      </c>
      <c r="B1385" t="s">
        <v>27</v>
      </c>
      <c r="C1385" t="s">
        <v>97</v>
      </c>
      <c r="D1385" t="s">
        <v>193</v>
      </c>
      <c r="E1385" t="s">
        <v>36</v>
      </c>
      <c r="F1385" t="s">
        <v>36</v>
      </c>
      <c r="G1385" t="str">
        <f>IF(ISERROR(MATCH(A1385,LUs!A:A,0)),"n","y")</f>
        <v>n</v>
      </c>
    </row>
    <row r="1386" spans="1:7">
      <c r="A1386" t="s">
        <v>167</v>
      </c>
      <c r="B1386" t="s">
        <v>27</v>
      </c>
      <c r="C1386" t="s">
        <v>97</v>
      </c>
      <c r="D1386" t="s">
        <v>193</v>
      </c>
      <c r="E1386" t="s">
        <v>37</v>
      </c>
      <c r="F1386" t="s">
        <v>37</v>
      </c>
      <c r="G1386" t="str">
        <f>IF(ISERROR(MATCH(A1386,LUs!A:A,0)),"n","y")</f>
        <v>n</v>
      </c>
    </row>
    <row r="1387" spans="1:7">
      <c r="A1387" t="s">
        <v>167</v>
      </c>
      <c r="B1387" t="s">
        <v>27</v>
      </c>
      <c r="C1387" t="s">
        <v>97</v>
      </c>
      <c r="D1387" t="s">
        <v>193</v>
      </c>
      <c r="E1387" t="s">
        <v>36</v>
      </c>
      <c r="F1387" t="s">
        <v>36</v>
      </c>
      <c r="G1387" t="str">
        <f>IF(ISERROR(MATCH(A1387,LUs!A:A,0)),"n","y")</f>
        <v>n</v>
      </c>
    </row>
    <row r="1388" spans="1:7">
      <c r="A1388" t="s">
        <v>167</v>
      </c>
      <c r="B1388" t="s">
        <v>27</v>
      </c>
      <c r="C1388" t="s">
        <v>97</v>
      </c>
      <c r="D1388" t="s">
        <v>193</v>
      </c>
      <c r="E1388" t="s">
        <v>37</v>
      </c>
      <c r="F1388" t="s">
        <v>37</v>
      </c>
      <c r="G1388" t="str">
        <f>IF(ISERROR(MATCH(A1388,LUs!A:A,0)),"n","y")</f>
        <v>n</v>
      </c>
    </row>
    <row r="1389" spans="1:7">
      <c r="A1389" t="s">
        <v>167</v>
      </c>
      <c r="B1389" t="s">
        <v>27</v>
      </c>
      <c r="C1389" t="s">
        <v>97</v>
      </c>
      <c r="D1389" t="s">
        <v>194</v>
      </c>
      <c r="E1389" t="s">
        <v>36</v>
      </c>
      <c r="F1389" t="s">
        <v>36</v>
      </c>
      <c r="G1389" t="str">
        <f>IF(ISERROR(MATCH(A1389,LUs!A:A,0)),"n","y")</f>
        <v>n</v>
      </c>
    </row>
    <row r="1390" spans="1:7">
      <c r="A1390" t="s">
        <v>167</v>
      </c>
      <c r="B1390" t="s">
        <v>27</v>
      </c>
      <c r="C1390" t="s">
        <v>97</v>
      </c>
      <c r="D1390" t="s">
        <v>194</v>
      </c>
      <c r="E1390" t="s">
        <v>37</v>
      </c>
      <c r="F1390" t="s">
        <v>37</v>
      </c>
      <c r="G1390" t="str">
        <f>IF(ISERROR(MATCH(A1390,LUs!A:A,0)),"n","y")</f>
        <v>n</v>
      </c>
    </row>
    <row r="1391" spans="1:7">
      <c r="A1391" t="s">
        <v>167</v>
      </c>
      <c r="B1391" t="s">
        <v>27</v>
      </c>
      <c r="C1391" t="s">
        <v>97</v>
      </c>
      <c r="D1391" t="s">
        <v>194</v>
      </c>
      <c r="E1391" t="s">
        <v>36</v>
      </c>
      <c r="F1391" t="s">
        <v>36</v>
      </c>
      <c r="G1391" t="str">
        <f>IF(ISERROR(MATCH(A1391,LUs!A:A,0)),"n","y")</f>
        <v>n</v>
      </c>
    </row>
    <row r="1392" spans="1:7">
      <c r="A1392" t="s">
        <v>167</v>
      </c>
      <c r="B1392" t="s">
        <v>27</v>
      </c>
      <c r="C1392" t="s">
        <v>97</v>
      </c>
      <c r="D1392" t="s">
        <v>194</v>
      </c>
      <c r="E1392" t="s">
        <v>37</v>
      </c>
      <c r="F1392" t="s">
        <v>37</v>
      </c>
      <c r="G1392" t="str">
        <f>IF(ISERROR(MATCH(A1392,LUs!A:A,0)),"n","y")</f>
        <v>n</v>
      </c>
    </row>
    <row r="1393" spans="1:7">
      <c r="A1393" t="s">
        <v>167</v>
      </c>
      <c r="B1393" t="s">
        <v>90</v>
      </c>
      <c r="C1393" t="s">
        <v>97</v>
      </c>
      <c r="D1393" t="s">
        <v>191</v>
      </c>
      <c r="E1393" t="s">
        <v>396</v>
      </c>
      <c r="F1393" t="s">
        <v>36</v>
      </c>
      <c r="G1393" t="str">
        <f>IF(ISERROR(MATCH(A1393,LUs!A:A,0)),"n","y")</f>
        <v>n</v>
      </c>
    </row>
    <row r="1394" spans="1:7">
      <c r="A1394" t="s">
        <v>167</v>
      </c>
      <c r="B1394" t="s">
        <v>90</v>
      </c>
      <c r="C1394" t="s">
        <v>97</v>
      </c>
      <c r="D1394" t="s">
        <v>191</v>
      </c>
      <c r="E1394" t="s">
        <v>396</v>
      </c>
      <c r="F1394" t="s">
        <v>36</v>
      </c>
      <c r="G1394" t="str">
        <f>IF(ISERROR(MATCH(A1394,LUs!A:A,0)),"n","y")</f>
        <v>n</v>
      </c>
    </row>
    <row r="1395" spans="1:7">
      <c r="A1395" t="s">
        <v>167</v>
      </c>
      <c r="B1395" t="s">
        <v>90</v>
      </c>
      <c r="C1395" t="s">
        <v>97</v>
      </c>
      <c r="D1395" t="s">
        <v>192</v>
      </c>
      <c r="E1395" t="s">
        <v>396</v>
      </c>
      <c r="F1395" t="s">
        <v>37</v>
      </c>
      <c r="G1395" t="str">
        <f>IF(ISERROR(MATCH(A1395,LUs!A:A,0)),"n","y")</f>
        <v>n</v>
      </c>
    </row>
    <row r="1396" spans="1:7">
      <c r="A1396" t="s">
        <v>167</v>
      </c>
      <c r="B1396" t="s">
        <v>90</v>
      </c>
      <c r="C1396" t="s">
        <v>97</v>
      </c>
      <c r="D1396" t="s">
        <v>192</v>
      </c>
      <c r="E1396" t="s">
        <v>396</v>
      </c>
      <c r="F1396" t="s">
        <v>36</v>
      </c>
      <c r="G1396" t="str">
        <f>IF(ISERROR(MATCH(A1396,LUs!A:A,0)),"n","y")</f>
        <v>n</v>
      </c>
    </row>
    <row r="1397" spans="1:7">
      <c r="A1397" t="s">
        <v>167</v>
      </c>
      <c r="B1397" t="s">
        <v>90</v>
      </c>
      <c r="C1397" t="s">
        <v>97</v>
      </c>
      <c r="D1397" t="s">
        <v>193</v>
      </c>
      <c r="E1397" t="s">
        <v>396</v>
      </c>
      <c r="F1397" t="s">
        <v>36</v>
      </c>
      <c r="G1397" t="str">
        <f>IF(ISERROR(MATCH(A1397,LUs!A:A,0)),"n","y")</f>
        <v>n</v>
      </c>
    </row>
    <row r="1398" spans="1:7">
      <c r="A1398" t="s">
        <v>167</v>
      </c>
      <c r="B1398" t="s">
        <v>90</v>
      </c>
      <c r="C1398" t="s">
        <v>97</v>
      </c>
      <c r="D1398" t="s">
        <v>193</v>
      </c>
      <c r="E1398" t="s">
        <v>396</v>
      </c>
      <c r="F1398" t="s">
        <v>36</v>
      </c>
      <c r="G1398" t="str">
        <f>IF(ISERROR(MATCH(A1398,LUs!A:A,0)),"n","y")</f>
        <v>n</v>
      </c>
    </row>
    <row r="1399" spans="1:7">
      <c r="A1399" t="s">
        <v>167</v>
      </c>
      <c r="B1399" t="s">
        <v>90</v>
      </c>
      <c r="C1399" t="s">
        <v>97</v>
      </c>
      <c r="D1399" t="s">
        <v>194</v>
      </c>
      <c r="E1399" t="s">
        <v>396</v>
      </c>
      <c r="F1399" t="s">
        <v>37</v>
      </c>
      <c r="G1399" t="str">
        <f>IF(ISERROR(MATCH(A1399,LUs!A:A,0)),"n","y")</f>
        <v>n</v>
      </c>
    </row>
    <row r="1400" spans="1:7">
      <c r="A1400" t="s">
        <v>167</v>
      </c>
      <c r="B1400" t="s">
        <v>90</v>
      </c>
      <c r="C1400" t="s">
        <v>97</v>
      </c>
      <c r="D1400" t="s">
        <v>194</v>
      </c>
      <c r="E1400" t="s">
        <v>396</v>
      </c>
      <c r="F1400" t="s">
        <v>36</v>
      </c>
      <c r="G1400" t="str">
        <f>IF(ISERROR(MATCH(A1400,LUs!A:A,0)),"n","y")</f>
        <v>n</v>
      </c>
    </row>
    <row r="1401" spans="1:7">
      <c r="A1401" t="s">
        <v>167</v>
      </c>
      <c r="B1401" t="s">
        <v>90</v>
      </c>
      <c r="C1401" t="s">
        <v>97</v>
      </c>
      <c r="D1401" t="s">
        <v>195</v>
      </c>
      <c r="E1401" t="s">
        <v>396</v>
      </c>
      <c r="F1401" t="s">
        <v>36</v>
      </c>
      <c r="G1401" t="str">
        <f>IF(ISERROR(MATCH(A1401,LUs!A:A,0)),"n","y")</f>
        <v>n</v>
      </c>
    </row>
    <row r="1402" spans="1:7">
      <c r="A1402" t="s">
        <v>167</v>
      </c>
      <c r="B1402" t="s">
        <v>90</v>
      </c>
      <c r="C1402" t="s">
        <v>97</v>
      </c>
      <c r="D1402" t="s">
        <v>195</v>
      </c>
      <c r="E1402" t="s">
        <v>396</v>
      </c>
      <c r="F1402" t="s">
        <v>36</v>
      </c>
      <c r="G1402" t="str">
        <f>IF(ISERROR(MATCH(A1402,LUs!A:A,0)),"n","y")</f>
        <v>n</v>
      </c>
    </row>
    <row r="1403" spans="1:7">
      <c r="A1403" t="s">
        <v>167</v>
      </c>
      <c r="B1403" t="s">
        <v>90</v>
      </c>
      <c r="C1403" t="s">
        <v>97</v>
      </c>
      <c r="D1403" t="s">
        <v>196</v>
      </c>
      <c r="E1403" t="s">
        <v>396</v>
      </c>
      <c r="F1403" t="s">
        <v>36</v>
      </c>
      <c r="G1403" t="str">
        <f>IF(ISERROR(MATCH(A1403,LUs!A:A,0)),"n","y")</f>
        <v>n</v>
      </c>
    </row>
    <row r="1404" spans="1:7">
      <c r="A1404" t="s">
        <v>168</v>
      </c>
      <c r="B1404" t="s">
        <v>17</v>
      </c>
      <c r="C1404" t="s">
        <v>97</v>
      </c>
      <c r="D1404" t="s">
        <v>193</v>
      </c>
      <c r="E1404" t="s">
        <v>36</v>
      </c>
      <c r="F1404" t="s">
        <v>37</v>
      </c>
      <c r="G1404" t="str">
        <f>IF(ISERROR(MATCH(A1404,LUs!A:A,0)),"n","y")</f>
        <v>n</v>
      </c>
    </row>
    <row r="1405" spans="1:7">
      <c r="A1405" t="s">
        <v>168</v>
      </c>
      <c r="B1405" t="s">
        <v>17</v>
      </c>
      <c r="C1405" t="s">
        <v>97</v>
      </c>
      <c r="D1405" t="s">
        <v>193</v>
      </c>
      <c r="E1405" t="s">
        <v>37</v>
      </c>
      <c r="F1405" t="s">
        <v>36</v>
      </c>
      <c r="G1405" t="str">
        <f>IF(ISERROR(MATCH(A1405,LUs!A:A,0)),"n","y")</f>
        <v>n</v>
      </c>
    </row>
    <row r="1406" spans="1:7">
      <c r="A1406" t="s">
        <v>168</v>
      </c>
      <c r="B1406" t="s">
        <v>17</v>
      </c>
      <c r="C1406" t="s">
        <v>98</v>
      </c>
      <c r="D1406" t="s">
        <v>193</v>
      </c>
      <c r="E1406" t="s">
        <v>86</v>
      </c>
      <c r="F1406" t="s">
        <v>37</v>
      </c>
      <c r="G1406" t="str">
        <f>IF(ISERROR(MATCH(A1406,LUs!A:A,0)),"n","y")</f>
        <v>n</v>
      </c>
    </row>
    <row r="1407" spans="1:7">
      <c r="A1407" t="s">
        <v>168</v>
      </c>
      <c r="B1407" t="s">
        <v>17</v>
      </c>
      <c r="C1407" t="s">
        <v>97</v>
      </c>
      <c r="D1407" t="s">
        <v>193</v>
      </c>
      <c r="E1407" t="s">
        <v>36</v>
      </c>
      <c r="F1407" t="s">
        <v>36</v>
      </c>
      <c r="G1407" t="str">
        <f>IF(ISERROR(MATCH(A1407,LUs!A:A,0)),"n","y")</f>
        <v>n</v>
      </c>
    </row>
    <row r="1408" spans="1:7">
      <c r="A1408" t="s">
        <v>168</v>
      </c>
      <c r="B1408" t="s">
        <v>17</v>
      </c>
      <c r="C1408" t="s">
        <v>97</v>
      </c>
      <c r="D1408" t="s">
        <v>193</v>
      </c>
      <c r="E1408" t="s">
        <v>37</v>
      </c>
      <c r="F1408" t="s">
        <v>37</v>
      </c>
      <c r="G1408" t="str">
        <f>IF(ISERROR(MATCH(A1408,LUs!A:A,0)),"n","y")</f>
        <v>n</v>
      </c>
    </row>
    <row r="1409" spans="1:7">
      <c r="A1409" t="s">
        <v>168</v>
      </c>
      <c r="B1409" t="s">
        <v>17</v>
      </c>
      <c r="C1409" t="s">
        <v>98</v>
      </c>
      <c r="D1409" t="s">
        <v>193</v>
      </c>
      <c r="E1409" t="s">
        <v>86</v>
      </c>
      <c r="F1409" t="s">
        <v>86</v>
      </c>
      <c r="G1409" t="str">
        <f>IF(ISERROR(MATCH(A1409,LUs!A:A,0)),"n","y")</f>
        <v>n</v>
      </c>
    </row>
    <row r="1410" spans="1:7">
      <c r="A1410" t="s">
        <v>168</v>
      </c>
      <c r="B1410" t="s">
        <v>17</v>
      </c>
      <c r="C1410" t="s">
        <v>97</v>
      </c>
      <c r="D1410" t="s">
        <v>194</v>
      </c>
      <c r="E1410" t="s">
        <v>36</v>
      </c>
      <c r="F1410" t="s">
        <v>37</v>
      </c>
      <c r="G1410" t="str">
        <f>IF(ISERROR(MATCH(A1410,LUs!A:A,0)),"n","y")</f>
        <v>n</v>
      </c>
    </row>
    <row r="1411" spans="1:7">
      <c r="A1411" t="s">
        <v>168</v>
      </c>
      <c r="B1411" t="s">
        <v>17</v>
      </c>
      <c r="C1411" t="s">
        <v>97</v>
      </c>
      <c r="D1411" t="s">
        <v>194</v>
      </c>
      <c r="E1411" t="s">
        <v>37</v>
      </c>
      <c r="F1411" t="s">
        <v>36</v>
      </c>
      <c r="G1411" t="str">
        <f>IF(ISERROR(MATCH(A1411,LUs!A:A,0)),"n","y")</f>
        <v>n</v>
      </c>
    </row>
    <row r="1412" spans="1:7">
      <c r="A1412" t="s">
        <v>168</v>
      </c>
      <c r="B1412" t="s">
        <v>17</v>
      </c>
      <c r="C1412" t="s">
        <v>98</v>
      </c>
      <c r="D1412" t="s">
        <v>194</v>
      </c>
      <c r="E1412" t="s">
        <v>86</v>
      </c>
      <c r="F1412" t="s">
        <v>36</v>
      </c>
      <c r="G1412" t="str">
        <f>IF(ISERROR(MATCH(A1412,LUs!A:A,0)),"n","y")</f>
        <v>n</v>
      </c>
    </row>
    <row r="1413" spans="1:7">
      <c r="A1413" t="s">
        <v>168</v>
      </c>
      <c r="B1413" t="s">
        <v>17</v>
      </c>
      <c r="C1413" t="s">
        <v>97</v>
      </c>
      <c r="D1413" t="s">
        <v>194</v>
      </c>
      <c r="E1413" t="s">
        <v>36</v>
      </c>
      <c r="F1413" t="s">
        <v>36</v>
      </c>
      <c r="G1413" t="str">
        <f>IF(ISERROR(MATCH(A1413,LUs!A:A,0)),"n","y")</f>
        <v>n</v>
      </c>
    </row>
    <row r="1414" spans="1:7">
      <c r="A1414" t="s">
        <v>168</v>
      </c>
      <c r="B1414" t="s">
        <v>17</v>
      </c>
      <c r="C1414" t="s">
        <v>97</v>
      </c>
      <c r="D1414" t="s">
        <v>194</v>
      </c>
      <c r="E1414" t="s">
        <v>37</v>
      </c>
      <c r="F1414" t="s">
        <v>37</v>
      </c>
      <c r="G1414" t="str">
        <f>IF(ISERROR(MATCH(A1414,LUs!A:A,0)),"n","y")</f>
        <v>n</v>
      </c>
    </row>
    <row r="1415" spans="1:7">
      <c r="A1415" t="s">
        <v>168</v>
      </c>
      <c r="B1415" t="s">
        <v>17</v>
      </c>
      <c r="C1415" t="s">
        <v>98</v>
      </c>
      <c r="D1415" t="s">
        <v>194</v>
      </c>
      <c r="E1415" t="s">
        <v>86</v>
      </c>
      <c r="F1415" t="s">
        <v>86</v>
      </c>
      <c r="G1415" t="str">
        <f>IF(ISERROR(MATCH(A1415,LUs!A:A,0)),"n","y")</f>
        <v>n</v>
      </c>
    </row>
    <row r="1416" spans="1:7">
      <c r="A1416" t="s">
        <v>168</v>
      </c>
      <c r="B1416" t="s">
        <v>23</v>
      </c>
      <c r="C1416" t="s">
        <v>97</v>
      </c>
      <c r="D1416" t="s">
        <v>191</v>
      </c>
      <c r="E1416" t="s">
        <v>36</v>
      </c>
      <c r="F1416" t="s">
        <v>37</v>
      </c>
      <c r="G1416" t="str">
        <f>IF(ISERROR(MATCH(A1416,LUs!A:A,0)),"n","y")</f>
        <v>n</v>
      </c>
    </row>
    <row r="1417" spans="1:7">
      <c r="A1417" t="s">
        <v>168</v>
      </c>
      <c r="B1417" t="s">
        <v>23</v>
      </c>
      <c r="C1417" t="s">
        <v>97</v>
      </c>
      <c r="D1417" t="s">
        <v>191</v>
      </c>
      <c r="E1417" t="s">
        <v>37</v>
      </c>
      <c r="F1417" t="s">
        <v>36</v>
      </c>
      <c r="G1417" t="str">
        <f>IF(ISERROR(MATCH(A1417,LUs!A:A,0)),"n","y")</f>
        <v>n</v>
      </c>
    </row>
    <row r="1418" spans="1:7">
      <c r="A1418" t="s">
        <v>168</v>
      </c>
      <c r="B1418" t="s">
        <v>23</v>
      </c>
      <c r="C1418" t="s">
        <v>97</v>
      </c>
      <c r="D1418" t="s">
        <v>191</v>
      </c>
      <c r="E1418" t="s">
        <v>36</v>
      </c>
      <c r="F1418" t="s">
        <v>36</v>
      </c>
      <c r="G1418" t="str">
        <f>IF(ISERROR(MATCH(A1418,LUs!A:A,0)),"n","y")</f>
        <v>n</v>
      </c>
    </row>
    <row r="1419" spans="1:7">
      <c r="A1419" t="s">
        <v>168</v>
      </c>
      <c r="B1419" t="s">
        <v>23</v>
      </c>
      <c r="C1419" t="s">
        <v>97</v>
      </c>
      <c r="D1419" t="s">
        <v>191</v>
      </c>
      <c r="E1419" t="s">
        <v>37</v>
      </c>
      <c r="F1419" t="s">
        <v>37</v>
      </c>
      <c r="G1419" t="str">
        <f>IF(ISERROR(MATCH(A1419,LUs!A:A,0)),"n","y")</f>
        <v>n</v>
      </c>
    </row>
    <row r="1420" spans="1:7">
      <c r="A1420" t="s">
        <v>168</v>
      </c>
      <c r="B1420" t="s">
        <v>27</v>
      </c>
      <c r="C1420" t="s">
        <v>97</v>
      </c>
      <c r="D1420" t="s">
        <v>191</v>
      </c>
      <c r="E1420" t="s">
        <v>36</v>
      </c>
      <c r="F1420" t="s">
        <v>37</v>
      </c>
      <c r="G1420" t="str">
        <f>IF(ISERROR(MATCH(A1420,LUs!A:A,0)),"n","y")</f>
        <v>n</v>
      </c>
    </row>
    <row r="1421" spans="1:7">
      <c r="A1421" t="s">
        <v>168</v>
      </c>
      <c r="B1421" t="s">
        <v>27</v>
      </c>
      <c r="C1421" t="s">
        <v>97</v>
      </c>
      <c r="D1421" t="s">
        <v>191</v>
      </c>
      <c r="E1421" t="s">
        <v>37</v>
      </c>
      <c r="F1421" t="s">
        <v>36</v>
      </c>
      <c r="G1421" t="str">
        <f>IF(ISERROR(MATCH(A1421,LUs!A:A,0)),"n","y")</f>
        <v>n</v>
      </c>
    </row>
    <row r="1422" spans="1:7">
      <c r="A1422" t="s">
        <v>168</v>
      </c>
      <c r="B1422" t="s">
        <v>27</v>
      </c>
      <c r="C1422" t="s">
        <v>97</v>
      </c>
      <c r="D1422" t="s">
        <v>191</v>
      </c>
      <c r="E1422" t="s">
        <v>36</v>
      </c>
      <c r="F1422" t="s">
        <v>36</v>
      </c>
      <c r="G1422" t="str">
        <f>IF(ISERROR(MATCH(A1422,LUs!A:A,0)),"n","y")</f>
        <v>n</v>
      </c>
    </row>
    <row r="1423" spans="1:7">
      <c r="A1423" t="s">
        <v>168</v>
      </c>
      <c r="B1423" t="s">
        <v>27</v>
      </c>
      <c r="C1423" t="s">
        <v>97</v>
      </c>
      <c r="D1423" t="s">
        <v>191</v>
      </c>
      <c r="E1423" t="s">
        <v>37</v>
      </c>
      <c r="F1423" t="s">
        <v>37</v>
      </c>
      <c r="G1423" t="str">
        <f>IF(ISERROR(MATCH(A1423,LUs!A:A,0)),"n","y")</f>
        <v>n</v>
      </c>
    </row>
    <row r="1424" spans="1:7">
      <c r="A1424" t="s">
        <v>168</v>
      </c>
      <c r="B1424" t="s">
        <v>27</v>
      </c>
      <c r="C1424" t="s">
        <v>97</v>
      </c>
      <c r="D1424" t="s">
        <v>192</v>
      </c>
      <c r="E1424" t="s">
        <v>36</v>
      </c>
      <c r="F1424" t="s">
        <v>37</v>
      </c>
      <c r="G1424" t="str">
        <f>IF(ISERROR(MATCH(A1424,LUs!A:A,0)),"n","y")</f>
        <v>n</v>
      </c>
    </row>
    <row r="1425" spans="1:7">
      <c r="A1425" t="s">
        <v>168</v>
      </c>
      <c r="B1425" t="s">
        <v>27</v>
      </c>
      <c r="C1425" t="s">
        <v>97</v>
      </c>
      <c r="D1425" t="s">
        <v>192</v>
      </c>
      <c r="E1425" t="s">
        <v>37</v>
      </c>
      <c r="F1425" t="s">
        <v>36</v>
      </c>
      <c r="G1425" t="str">
        <f>IF(ISERROR(MATCH(A1425,LUs!A:A,0)),"n","y")</f>
        <v>n</v>
      </c>
    </row>
    <row r="1426" spans="1:7">
      <c r="A1426" t="s">
        <v>168</v>
      </c>
      <c r="B1426" t="s">
        <v>27</v>
      </c>
      <c r="C1426" t="s">
        <v>97</v>
      </c>
      <c r="D1426" t="s">
        <v>192</v>
      </c>
      <c r="E1426" t="s">
        <v>36</v>
      </c>
      <c r="F1426" t="s">
        <v>36</v>
      </c>
      <c r="G1426" t="str">
        <f>IF(ISERROR(MATCH(A1426,LUs!A:A,0)),"n","y")</f>
        <v>n</v>
      </c>
    </row>
    <row r="1427" spans="1:7">
      <c r="A1427" t="s">
        <v>168</v>
      </c>
      <c r="B1427" t="s">
        <v>27</v>
      </c>
      <c r="C1427" t="s">
        <v>97</v>
      </c>
      <c r="D1427" t="s">
        <v>192</v>
      </c>
      <c r="E1427" t="s">
        <v>37</v>
      </c>
      <c r="F1427" t="s">
        <v>37</v>
      </c>
      <c r="G1427" t="str">
        <f>IF(ISERROR(MATCH(A1427,LUs!A:A,0)),"n","y")</f>
        <v>n</v>
      </c>
    </row>
    <row r="1428" spans="1:7">
      <c r="A1428" t="s">
        <v>168</v>
      </c>
      <c r="B1428" t="s">
        <v>27</v>
      </c>
      <c r="C1428" t="s">
        <v>97</v>
      </c>
      <c r="D1428" t="s">
        <v>193</v>
      </c>
      <c r="E1428" t="s">
        <v>36</v>
      </c>
      <c r="F1428" t="s">
        <v>37</v>
      </c>
      <c r="G1428" t="str">
        <f>IF(ISERROR(MATCH(A1428,LUs!A:A,0)),"n","y")</f>
        <v>n</v>
      </c>
    </row>
    <row r="1429" spans="1:7">
      <c r="A1429" t="s">
        <v>168</v>
      </c>
      <c r="B1429" t="s">
        <v>27</v>
      </c>
      <c r="C1429" t="s">
        <v>97</v>
      </c>
      <c r="D1429" t="s">
        <v>193</v>
      </c>
      <c r="E1429" t="s">
        <v>37</v>
      </c>
      <c r="F1429" t="s">
        <v>36</v>
      </c>
      <c r="G1429" t="str">
        <f>IF(ISERROR(MATCH(A1429,LUs!A:A,0)),"n","y")</f>
        <v>n</v>
      </c>
    </row>
    <row r="1430" spans="1:7">
      <c r="A1430" t="s">
        <v>168</v>
      </c>
      <c r="B1430" t="s">
        <v>27</v>
      </c>
      <c r="C1430" t="s">
        <v>97</v>
      </c>
      <c r="D1430" t="s">
        <v>193</v>
      </c>
      <c r="E1430" t="s">
        <v>36</v>
      </c>
      <c r="F1430" t="s">
        <v>36</v>
      </c>
      <c r="G1430" t="str">
        <f>IF(ISERROR(MATCH(A1430,LUs!A:A,0)),"n","y")</f>
        <v>n</v>
      </c>
    </row>
    <row r="1431" spans="1:7">
      <c r="A1431" t="s">
        <v>168</v>
      </c>
      <c r="B1431" t="s">
        <v>27</v>
      </c>
      <c r="C1431" t="s">
        <v>97</v>
      </c>
      <c r="D1431" t="s">
        <v>193</v>
      </c>
      <c r="E1431" t="s">
        <v>37</v>
      </c>
      <c r="F1431" t="s">
        <v>37</v>
      </c>
      <c r="G1431" t="str">
        <f>IF(ISERROR(MATCH(A1431,LUs!A:A,0)),"n","y")</f>
        <v>n</v>
      </c>
    </row>
    <row r="1432" spans="1:7">
      <c r="A1432" t="s">
        <v>168</v>
      </c>
      <c r="B1432" t="s">
        <v>27</v>
      </c>
      <c r="C1432" t="s">
        <v>97</v>
      </c>
      <c r="D1432" t="s">
        <v>194</v>
      </c>
      <c r="E1432" t="s">
        <v>36</v>
      </c>
      <c r="F1432" t="s">
        <v>37</v>
      </c>
      <c r="G1432" t="str">
        <f>IF(ISERROR(MATCH(A1432,LUs!A:A,0)),"n","y")</f>
        <v>n</v>
      </c>
    </row>
    <row r="1433" spans="1:7">
      <c r="A1433" t="s">
        <v>168</v>
      </c>
      <c r="B1433" t="s">
        <v>27</v>
      </c>
      <c r="C1433" t="s">
        <v>97</v>
      </c>
      <c r="D1433" t="s">
        <v>194</v>
      </c>
      <c r="E1433" t="s">
        <v>37</v>
      </c>
      <c r="F1433" t="s">
        <v>36</v>
      </c>
      <c r="G1433" t="str">
        <f>IF(ISERROR(MATCH(A1433,LUs!A:A,0)),"n","y")</f>
        <v>n</v>
      </c>
    </row>
    <row r="1434" spans="1:7">
      <c r="A1434" t="s">
        <v>168</v>
      </c>
      <c r="B1434" t="s">
        <v>27</v>
      </c>
      <c r="C1434" t="s">
        <v>97</v>
      </c>
      <c r="D1434" t="s">
        <v>194</v>
      </c>
      <c r="E1434" t="s">
        <v>36</v>
      </c>
      <c r="F1434" t="s">
        <v>36</v>
      </c>
      <c r="G1434" t="str">
        <f>IF(ISERROR(MATCH(A1434,LUs!A:A,0)),"n","y")</f>
        <v>n</v>
      </c>
    </row>
    <row r="1435" spans="1:7">
      <c r="A1435" t="s">
        <v>168</v>
      </c>
      <c r="B1435" t="s">
        <v>27</v>
      </c>
      <c r="C1435" t="s">
        <v>97</v>
      </c>
      <c r="D1435" t="s">
        <v>194</v>
      </c>
      <c r="E1435" t="s">
        <v>37</v>
      </c>
      <c r="F1435" t="s">
        <v>37</v>
      </c>
      <c r="G1435" t="str">
        <f>IF(ISERROR(MATCH(A1435,LUs!A:A,0)),"n","y")</f>
        <v>n</v>
      </c>
    </row>
    <row r="1436" spans="1:7">
      <c r="A1436" t="s">
        <v>168</v>
      </c>
      <c r="B1436" t="s">
        <v>90</v>
      </c>
      <c r="C1436" t="s">
        <v>97</v>
      </c>
      <c r="D1436" t="s">
        <v>191</v>
      </c>
      <c r="E1436" t="s">
        <v>396</v>
      </c>
      <c r="F1436" t="s">
        <v>37</v>
      </c>
      <c r="G1436" t="str">
        <f>IF(ISERROR(MATCH(A1436,LUs!A:A,0)),"n","y")</f>
        <v>n</v>
      </c>
    </row>
    <row r="1437" spans="1:7">
      <c r="A1437" t="s">
        <v>168</v>
      </c>
      <c r="B1437" t="s">
        <v>90</v>
      </c>
      <c r="C1437" t="s">
        <v>97</v>
      </c>
      <c r="D1437" t="s">
        <v>191</v>
      </c>
      <c r="E1437" t="s">
        <v>396</v>
      </c>
      <c r="F1437" t="s">
        <v>36</v>
      </c>
      <c r="G1437" t="str">
        <f>IF(ISERROR(MATCH(A1437,LUs!A:A,0)),"n","y")</f>
        <v>n</v>
      </c>
    </row>
    <row r="1438" spans="1:7">
      <c r="A1438" t="s">
        <v>168</v>
      </c>
      <c r="B1438" t="s">
        <v>90</v>
      </c>
      <c r="C1438" t="s">
        <v>97</v>
      </c>
      <c r="D1438" t="s">
        <v>192</v>
      </c>
      <c r="E1438" t="s">
        <v>396</v>
      </c>
      <c r="F1438" t="s">
        <v>36</v>
      </c>
      <c r="G1438" t="str">
        <f>IF(ISERROR(MATCH(A1438,LUs!A:A,0)),"n","y")</f>
        <v>n</v>
      </c>
    </row>
    <row r="1439" spans="1:7">
      <c r="A1439" t="s">
        <v>168</v>
      </c>
      <c r="B1439" t="s">
        <v>90</v>
      </c>
      <c r="C1439" t="s">
        <v>97</v>
      </c>
      <c r="D1439" t="s">
        <v>192</v>
      </c>
      <c r="E1439" t="s">
        <v>396</v>
      </c>
      <c r="F1439" t="s">
        <v>36</v>
      </c>
      <c r="G1439" t="str">
        <f>IF(ISERROR(MATCH(A1439,LUs!A:A,0)),"n","y")</f>
        <v>n</v>
      </c>
    </row>
    <row r="1440" spans="1:7">
      <c r="A1440" t="s">
        <v>168</v>
      </c>
      <c r="B1440" t="s">
        <v>90</v>
      </c>
      <c r="C1440" t="s">
        <v>97</v>
      </c>
      <c r="D1440" t="s">
        <v>193</v>
      </c>
      <c r="E1440" t="s">
        <v>396</v>
      </c>
      <c r="F1440" t="s">
        <v>37</v>
      </c>
      <c r="G1440" t="str">
        <f>IF(ISERROR(MATCH(A1440,LUs!A:A,0)),"n","y")</f>
        <v>n</v>
      </c>
    </row>
    <row r="1441" spans="1:7">
      <c r="A1441" t="s">
        <v>168</v>
      </c>
      <c r="B1441" t="s">
        <v>90</v>
      </c>
      <c r="C1441" t="s">
        <v>97</v>
      </c>
      <c r="D1441" t="s">
        <v>193</v>
      </c>
      <c r="E1441" t="s">
        <v>396</v>
      </c>
      <c r="F1441" t="s">
        <v>36</v>
      </c>
      <c r="G1441" t="str">
        <f>IF(ISERROR(MATCH(A1441,LUs!A:A,0)),"n","y")</f>
        <v>n</v>
      </c>
    </row>
    <row r="1442" spans="1:7">
      <c r="A1442" t="s">
        <v>168</v>
      </c>
      <c r="B1442" t="s">
        <v>90</v>
      </c>
      <c r="C1442" t="s">
        <v>97</v>
      </c>
      <c r="D1442" t="s">
        <v>194</v>
      </c>
      <c r="E1442" t="s">
        <v>396</v>
      </c>
      <c r="F1442" t="s">
        <v>36</v>
      </c>
      <c r="G1442" t="str">
        <f>IF(ISERROR(MATCH(A1442,LUs!A:A,0)),"n","y")</f>
        <v>n</v>
      </c>
    </row>
    <row r="1443" spans="1:7">
      <c r="A1443" t="s">
        <v>168</v>
      </c>
      <c r="B1443" t="s">
        <v>90</v>
      </c>
      <c r="C1443" t="s">
        <v>97</v>
      </c>
      <c r="D1443" t="s">
        <v>194</v>
      </c>
      <c r="E1443" t="s">
        <v>396</v>
      </c>
      <c r="F1443" t="s">
        <v>36</v>
      </c>
      <c r="G1443" t="str">
        <f>IF(ISERROR(MATCH(A1443,LUs!A:A,0)),"n","y")</f>
        <v>n</v>
      </c>
    </row>
    <row r="1444" spans="1:7">
      <c r="A1444" t="s">
        <v>170</v>
      </c>
      <c r="B1444" t="s">
        <v>16</v>
      </c>
      <c r="C1444" t="s">
        <v>97</v>
      </c>
      <c r="D1444" t="s">
        <v>191</v>
      </c>
      <c r="E1444" t="s">
        <v>36</v>
      </c>
      <c r="F1444" t="s">
        <v>86</v>
      </c>
      <c r="G1444" t="str">
        <f>IF(ISERROR(MATCH(A1444,LUs!A:A,0)),"n","y")</f>
        <v>n</v>
      </c>
    </row>
    <row r="1445" spans="1:7">
      <c r="A1445" t="s">
        <v>170</v>
      </c>
      <c r="B1445" t="s">
        <v>16</v>
      </c>
      <c r="C1445" t="s">
        <v>97</v>
      </c>
      <c r="D1445" t="s">
        <v>191</v>
      </c>
      <c r="E1445" t="s">
        <v>37</v>
      </c>
      <c r="F1445" t="s">
        <v>36</v>
      </c>
      <c r="G1445" t="str">
        <f>IF(ISERROR(MATCH(A1445,LUs!A:A,0)),"n","y")</f>
        <v>n</v>
      </c>
    </row>
    <row r="1446" spans="1:7">
      <c r="A1446" t="s">
        <v>170</v>
      </c>
      <c r="B1446" t="s">
        <v>16</v>
      </c>
      <c r="C1446" t="s">
        <v>97</v>
      </c>
      <c r="D1446" t="s">
        <v>192</v>
      </c>
      <c r="E1446" t="s">
        <v>36</v>
      </c>
      <c r="F1446" t="s">
        <v>36</v>
      </c>
      <c r="G1446" t="str">
        <f>IF(ISERROR(MATCH(A1446,LUs!A:A,0)),"n","y")</f>
        <v>n</v>
      </c>
    </row>
    <row r="1447" spans="1:7">
      <c r="A1447" t="s">
        <v>170</v>
      </c>
      <c r="B1447" t="s">
        <v>16</v>
      </c>
      <c r="C1447" t="s">
        <v>97</v>
      </c>
      <c r="D1447" t="s">
        <v>192</v>
      </c>
      <c r="E1447" t="s">
        <v>37</v>
      </c>
      <c r="F1447" t="s">
        <v>36</v>
      </c>
      <c r="G1447" t="str">
        <f>IF(ISERROR(MATCH(A1447,LUs!A:A,0)),"n","y")</f>
        <v>n</v>
      </c>
    </row>
    <row r="1448" spans="1:7">
      <c r="A1448" t="s">
        <v>170</v>
      </c>
      <c r="B1448" t="s">
        <v>16</v>
      </c>
      <c r="C1448" t="s">
        <v>98</v>
      </c>
      <c r="D1448" t="s">
        <v>192</v>
      </c>
      <c r="E1448" t="s">
        <v>86</v>
      </c>
      <c r="F1448" t="s">
        <v>36</v>
      </c>
      <c r="G1448" t="str">
        <f>IF(ISERROR(MATCH(A1448,LUs!A:A,0)),"n","y")</f>
        <v>n</v>
      </c>
    </row>
    <row r="1449" spans="1:7">
      <c r="A1449" t="s">
        <v>170</v>
      </c>
      <c r="B1449" t="s">
        <v>16</v>
      </c>
      <c r="C1449" t="s">
        <v>97</v>
      </c>
      <c r="D1449" t="s">
        <v>193</v>
      </c>
      <c r="E1449" t="s">
        <v>36</v>
      </c>
      <c r="F1449" t="s">
        <v>36</v>
      </c>
      <c r="G1449" t="str">
        <f>IF(ISERROR(MATCH(A1449,LUs!A:A,0)),"n","y")</f>
        <v>n</v>
      </c>
    </row>
    <row r="1450" spans="1:7">
      <c r="A1450" t="s">
        <v>170</v>
      </c>
      <c r="B1450" t="s">
        <v>16</v>
      </c>
      <c r="C1450" t="s">
        <v>97</v>
      </c>
      <c r="D1450" t="s">
        <v>193</v>
      </c>
      <c r="E1450" t="s">
        <v>37</v>
      </c>
      <c r="F1450" t="s">
        <v>37</v>
      </c>
      <c r="G1450" t="str">
        <f>IF(ISERROR(MATCH(A1450,LUs!A:A,0)),"n","y")</f>
        <v>n</v>
      </c>
    </row>
    <row r="1451" spans="1:7">
      <c r="A1451" t="s">
        <v>170</v>
      </c>
      <c r="B1451" t="s">
        <v>16</v>
      </c>
      <c r="C1451" t="s">
        <v>98</v>
      </c>
      <c r="D1451" t="s">
        <v>194</v>
      </c>
      <c r="E1451" t="s">
        <v>86</v>
      </c>
      <c r="F1451" t="s">
        <v>37</v>
      </c>
      <c r="G1451" t="str">
        <f>IF(ISERROR(MATCH(A1451,LUs!A:A,0)),"n","y")</f>
        <v>n</v>
      </c>
    </row>
    <row r="1452" spans="1:7">
      <c r="A1452" t="s">
        <v>170</v>
      </c>
      <c r="B1452" t="s">
        <v>19</v>
      </c>
      <c r="C1452" t="s">
        <v>97</v>
      </c>
      <c r="D1452" t="s">
        <v>191</v>
      </c>
      <c r="E1452" t="s">
        <v>36</v>
      </c>
      <c r="F1452" t="s">
        <v>36</v>
      </c>
      <c r="G1452" t="str">
        <f>IF(ISERROR(MATCH(A1452,LUs!A:A,0)),"n","y")</f>
        <v>n</v>
      </c>
    </row>
    <row r="1453" spans="1:7">
      <c r="A1453" t="s">
        <v>170</v>
      </c>
      <c r="B1453" t="s">
        <v>19</v>
      </c>
      <c r="C1453" t="s">
        <v>97</v>
      </c>
      <c r="D1453" t="s">
        <v>191</v>
      </c>
      <c r="E1453" t="s">
        <v>37</v>
      </c>
      <c r="F1453" t="s">
        <v>37</v>
      </c>
      <c r="G1453" t="str">
        <f>IF(ISERROR(MATCH(A1453,LUs!A:A,0)),"n","y")</f>
        <v>n</v>
      </c>
    </row>
    <row r="1454" spans="1:7">
      <c r="A1454" t="s">
        <v>170</v>
      </c>
      <c r="B1454" t="s">
        <v>19</v>
      </c>
      <c r="C1454" t="s">
        <v>98</v>
      </c>
      <c r="D1454" t="s">
        <v>191</v>
      </c>
      <c r="E1454" t="s">
        <v>86</v>
      </c>
      <c r="F1454" t="s">
        <v>36</v>
      </c>
      <c r="G1454" t="str">
        <f>IF(ISERROR(MATCH(A1454,LUs!A:A,0)),"n","y")</f>
        <v>n</v>
      </c>
    </row>
    <row r="1455" spans="1:7">
      <c r="A1455" t="s">
        <v>170</v>
      </c>
      <c r="B1455" t="s">
        <v>19</v>
      </c>
      <c r="C1455" t="s">
        <v>97</v>
      </c>
      <c r="D1455" t="s">
        <v>192</v>
      </c>
      <c r="E1455" t="s">
        <v>36</v>
      </c>
      <c r="F1455" t="s">
        <v>36</v>
      </c>
      <c r="G1455" t="str">
        <f>IF(ISERROR(MATCH(A1455,LUs!A:A,0)),"n","y")</f>
        <v>n</v>
      </c>
    </row>
    <row r="1456" spans="1:7">
      <c r="A1456" t="s">
        <v>170</v>
      </c>
      <c r="B1456" t="s">
        <v>19</v>
      </c>
      <c r="C1456" t="s">
        <v>97</v>
      </c>
      <c r="D1456" t="s">
        <v>192</v>
      </c>
      <c r="E1456" t="s">
        <v>37</v>
      </c>
      <c r="F1456" t="s">
        <v>37</v>
      </c>
      <c r="G1456" t="str">
        <f>IF(ISERROR(MATCH(A1456,LUs!A:A,0)),"n","y")</f>
        <v>n</v>
      </c>
    </row>
    <row r="1457" spans="1:7">
      <c r="A1457" t="s">
        <v>170</v>
      </c>
      <c r="B1457" t="s">
        <v>19</v>
      </c>
      <c r="C1457" t="s">
        <v>98</v>
      </c>
      <c r="D1457" t="s">
        <v>192</v>
      </c>
      <c r="E1457" t="s">
        <v>86</v>
      </c>
      <c r="F1457" t="s">
        <v>37</v>
      </c>
      <c r="G1457" t="str">
        <f>IF(ISERROR(MATCH(A1457,LUs!A:A,0)),"n","y")</f>
        <v>n</v>
      </c>
    </row>
    <row r="1458" spans="1:7">
      <c r="A1458" t="s">
        <v>170</v>
      </c>
      <c r="B1458" t="s">
        <v>19</v>
      </c>
      <c r="C1458" t="s">
        <v>97</v>
      </c>
      <c r="D1458" t="s">
        <v>193</v>
      </c>
      <c r="E1458" t="s">
        <v>36</v>
      </c>
      <c r="F1458" t="s">
        <v>36</v>
      </c>
      <c r="G1458" t="str">
        <f>IF(ISERROR(MATCH(A1458,LUs!A:A,0)),"n","y")</f>
        <v>n</v>
      </c>
    </row>
    <row r="1459" spans="1:7">
      <c r="A1459" t="s">
        <v>170</v>
      </c>
      <c r="B1459" t="s">
        <v>19</v>
      </c>
      <c r="C1459" t="s">
        <v>97</v>
      </c>
      <c r="D1459" t="s">
        <v>193</v>
      </c>
      <c r="E1459" t="s">
        <v>37</v>
      </c>
      <c r="F1459" t="s">
        <v>37</v>
      </c>
      <c r="G1459" t="str">
        <f>IF(ISERROR(MATCH(A1459,LUs!A:A,0)),"n","y")</f>
        <v>n</v>
      </c>
    </row>
    <row r="1460" spans="1:7">
      <c r="A1460" t="s">
        <v>170</v>
      </c>
      <c r="B1460" t="s">
        <v>19</v>
      </c>
      <c r="C1460" t="s">
        <v>98</v>
      </c>
      <c r="D1460" t="s">
        <v>193</v>
      </c>
      <c r="E1460" t="s">
        <v>86</v>
      </c>
      <c r="F1460" t="s">
        <v>36</v>
      </c>
      <c r="G1460" t="str">
        <f>IF(ISERROR(MATCH(A1460,LUs!A:A,0)),"n","y")</f>
        <v>n</v>
      </c>
    </row>
    <row r="1461" spans="1:7">
      <c r="A1461" t="s">
        <v>170</v>
      </c>
      <c r="B1461" t="s">
        <v>19</v>
      </c>
      <c r="C1461" t="s">
        <v>97</v>
      </c>
      <c r="D1461" t="s">
        <v>194</v>
      </c>
      <c r="E1461" t="s">
        <v>36</v>
      </c>
      <c r="F1461" t="s">
        <v>36</v>
      </c>
      <c r="G1461" t="str">
        <f>IF(ISERROR(MATCH(A1461,LUs!A:A,0)),"n","y")</f>
        <v>n</v>
      </c>
    </row>
    <row r="1462" spans="1:7">
      <c r="A1462" t="s">
        <v>170</v>
      </c>
      <c r="B1462" t="s">
        <v>19</v>
      </c>
      <c r="C1462" t="s">
        <v>97</v>
      </c>
      <c r="D1462" t="s">
        <v>194</v>
      </c>
      <c r="E1462" t="s">
        <v>37</v>
      </c>
      <c r="F1462" t="s">
        <v>37</v>
      </c>
      <c r="G1462" t="str">
        <f>IF(ISERROR(MATCH(A1462,LUs!A:A,0)),"n","y")</f>
        <v>n</v>
      </c>
    </row>
    <row r="1463" spans="1:7">
      <c r="A1463" t="s">
        <v>170</v>
      </c>
      <c r="B1463" t="s">
        <v>19</v>
      </c>
      <c r="C1463" t="s">
        <v>98</v>
      </c>
      <c r="D1463" t="s">
        <v>194</v>
      </c>
      <c r="E1463" t="s">
        <v>86</v>
      </c>
      <c r="F1463" t="s">
        <v>37</v>
      </c>
      <c r="G1463" t="str">
        <f>IF(ISERROR(MATCH(A1463,LUs!A:A,0)),"n","y")</f>
        <v>n</v>
      </c>
    </row>
    <row r="1464" spans="1:7">
      <c r="A1464" t="s">
        <v>170</v>
      </c>
      <c r="B1464" t="s">
        <v>26</v>
      </c>
      <c r="C1464" t="s">
        <v>97</v>
      </c>
      <c r="D1464" t="s">
        <v>192</v>
      </c>
      <c r="E1464" t="s">
        <v>36</v>
      </c>
      <c r="F1464" t="s">
        <v>36</v>
      </c>
      <c r="G1464" t="str">
        <f>IF(ISERROR(MATCH(A1464,LUs!A:A,0)),"n","y")</f>
        <v>n</v>
      </c>
    </row>
    <row r="1465" spans="1:7">
      <c r="A1465" t="s">
        <v>170</v>
      </c>
      <c r="B1465" t="s">
        <v>26</v>
      </c>
      <c r="C1465" t="s">
        <v>97</v>
      </c>
      <c r="D1465" t="s">
        <v>192</v>
      </c>
      <c r="E1465" t="s">
        <v>37</v>
      </c>
      <c r="F1465" t="s">
        <v>37</v>
      </c>
      <c r="G1465" t="str">
        <f>IF(ISERROR(MATCH(A1465,LUs!A:A,0)),"n","y")</f>
        <v>n</v>
      </c>
    </row>
    <row r="1466" spans="1:7">
      <c r="A1466" t="s">
        <v>170</v>
      </c>
      <c r="B1466" t="s">
        <v>27</v>
      </c>
      <c r="C1466" t="s">
        <v>97</v>
      </c>
      <c r="D1466" t="s">
        <v>192</v>
      </c>
      <c r="E1466" t="s">
        <v>36</v>
      </c>
      <c r="F1466" t="s">
        <v>36</v>
      </c>
      <c r="G1466" t="str">
        <f>IF(ISERROR(MATCH(A1466,LUs!A:A,0)),"n","y")</f>
        <v>n</v>
      </c>
    </row>
    <row r="1467" spans="1:7">
      <c r="A1467" t="s">
        <v>170</v>
      </c>
      <c r="B1467" t="s">
        <v>27</v>
      </c>
      <c r="C1467" t="s">
        <v>97</v>
      </c>
      <c r="D1467" t="s">
        <v>192</v>
      </c>
      <c r="E1467" t="s">
        <v>37</v>
      </c>
      <c r="F1467" t="s">
        <v>37</v>
      </c>
      <c r="G1467" t="str">
        <f>IF(ISERROR(MATCH(A1467,LUs!A:A,0)),"n","y")</f>
        <v>n</v>
      </c>
    </row>
    <row r="1468" spans="1:7">
      <c r="A1468" t="s">
        <v>170</v>
      </c>
      <c r="B1468" t="s">
        <v>27</v>
      </c>
      <c r="C1468" t="s">
        <v>97</v>
      </c>
      <c r="D1468" t="s">
        <v>193</v>
      </c>
      <c r="E1468" t="s">
        <v>36</v>
      </c>
      <c r="F1468" t="s">
        <v>36</v>
      </c>
      <c r="G1468" t="str">
        <f>IF(ISERROR(MATCH(A1468,LUs!A:A,0)),"n","y")</f>
        <v>n</v>
      </c>
    </row>
    <row r="1469" spans="1:7">
      <c r="A1469" t="s">
        <v>170</v>
      </c>
      <c r="B1469" t="s">
        <v>27</v>
      </c>
      <c r="C1469" t="s">
        <v>97</v>
      </c>
      <c r="D1469" t="s">
        <v>193</v>
      </c>
      <c r="E1469" t="s">
        <v>37</v>
      </c>
      <c r="F1469" t="s">
        <v>37</v>
      </c>
      <c r="G1469" t="str">
        <f>IF(ISERROR(MATCH(A1469,LUs!A:A,0)),"n","y")</f>
        <v>n</v>
      </c>
    </row>
    <row r="1470" spans="1:7">
      <c r="A1470" t="s">
        <v>171</v>
      </c>
      <c r="B1470" t="s">
        <v>17</v>
      </c>
      <c r="C1470" t="s">
        <v>97</v>
      </c>
      <c r="D1470" t="s">
        <v>191</v>
      </c>
      <c r="E1470" t="s">
        <v>36</v>
      </c>
      <c r="F1470" t="s">
        <v>36</v>
      </c>
      <c r="G1470" t="str">
        <f>IF(ISERROR(MATCH(A1470,LUs!A:A,0)),"n","y")</f>
        <v>n</v>
      </c>
    </row>
    <row r="1471" spans="1:7">
      <c r="A1471" t="s">
        <v>171</v>
      </c>
      <c r="B1471" t="s">
        <v>17</v>
      </c>
      <c r="C1471" t="s">
        <v>97</v>
      </c>
      <c r="D1471" t="s">
        <v>191</v>
      </c>
      <c r="E1471" t="s">
        <v>37</v>
      </c>
      <c r="F1471" t="s">
        <v>37</v>
      </c>
      <c r="G1471" t="str">
        <f>IF(ISERROR(MATCH(A1471,LUs!A:A,0)),"n","y")</f>
        <v>n</v>
      </c>
    </row>
    <row r="1472" spans="1:7">
      <c r="A1472" t="s">
        <v>171</v>
      </c>
      <c r="B1472" t="s">
        <v>17</v>
      </c>
      <c r="C1472" t="s">
        <v>98</v>
      </c>
      <c r="D1472" t="s">
        <v>191</v>
      </c>
      <c r="E1472" t="s">
        <v>86</v>
      </c>
      <c r="F1472" t="s">
        <v>36</v>
      </c>
      <c r="G1472" t="str">
        <f>IF(ISERROR(MATCH(A1472,LUs!A:A,0)),"n","y")</f>
        <v>n</v>
      </c>
    </row>
    <row r="1473" spans="1:7">
      <c r="A1473" t="s">
        <v>171</v>
      </c>
      <c r="B1473" t="s">
        <v>17</v>
      </c>
      <c r="C1473" t="s">
        <v>97</v>
      </c>
      <c r="D1473" t="s">
        <v>191</v>
      </c>
      <c r="E1473" t="s">
        <v>36</v>
      </c>
      <c r="F1473" t="s">
        <v>36</v>
      </c>
      <c r="G1473" t="str">
        <f>IF(ISERROR(MATCH(A1473,LUs!A:A,0)),"n","y")</f>
        <v>n</v>
      </c>
    </row>
    <row r="1474" spans="1:7">
      <c r="A1474" t="s">
        <v>171</v>
      </c>
      <c r="B1474" t="s">
        <v>17</v>
      </c>
      <c r="C1474" t="s">
        <v>97</v>
      </c>
      <c r="D1474" t="s">
        <v>191</v>
      </c>
      <c r="E1474" t="s">
        <v>37</v>
      </c>
      <c r="F1474" t="s">
        <v>37</v>
      </c>
      <c r="G1474" t="str">
        <f>IF(ISERROR(MATCH(A1474,LUs!A:A,0)),"n","y")</f>
        <v>n</v>
      </c>
    </row>
    <row r="1475" spans="1:7">
      <c r="A1475" t="s">
        <v>171</v>
      </c>
      <c r="B1475" t="s">
        <v>17</v>
      </c>
      <c r="C1475" t="s">
        <v>98</v>
      </c>
      <c r="D1475" t="s">
        <v>191</v>
      </c>
      <c r="E1475" t="s">
        <v>86</v>
      </c>
      <c r="F1475" t="s">
        <v>86</v>
      </c>
      <c r="G1475" t="str">
        <f>IF(ISERROR(MATCH(A1475,LUs!A:A,0)),"n","y")</f>
        <v>n</v>
      </c>
    </row>
    <row r="1476" spans="1:7">
      <c r="A1476" t="s">
        <v>171</v>
      </c>
      <c r="B1476" t="s">
        <v>17</v>
      </c>
      <c r="C1476" t="s">
        <v>97</v>
      </c>
      <c r="D1476" t="s">
        <v>192</v>
      </c>
      <c r="E1476" t="s">
        <v>36</v>
      </c>
      <c r="F1476" t="s">
        <v>36</v>
      </c>
      <c r="G1476" t="str">
        <f>IF(ISERROR(MATCH(A1476,LUs!A:A,0)),"n","y")</f>
        <v>n</v>
      </c>
    </row>
    <row r="1477" spans="1:7">
      <c r="A1477" t="s">
        <v>171</v>
      </c>
      <c r="B1477" t="s">
        <v>17</v>
      </c>
      <c r="C1477" t="s">
        <v>97</v>
      </c>
      <c r="D1477" t="s">
        <v>192</v>
      </c>
      <c r="E1477" t="s">
        <v>37</v>
      </c>
      <c r="F1477" t="s">
        <v>37</v>
      </c>
      <c r="G1477" t="str">
        <f>IF(ISERROR(MATCH(A1477,LUs!A:A,0)),"n","y")</f>
        <v>n</v>
      </c>
    </row>
    <row r="1478" spans="1:7">
      <c r="A1478" t="s">
        <v>171</v>
      </c>
      <c r="B1478" t="s">
        <v>17</v>
      </c>
      <c r="C1478" t="s">
        <v>98</v>
      </c>
      <c r="D1478" t="s">
        <v>192</v>
      </c>
      <c r="E1478" t="s">
        <v>86</v>
      </c>
      <c r="F1478" t="s">
        <v>37</v>
      </c>
      <c r="G1478" t="str">
        <f>IF(ISERROR(MATCH(A1478,LUs!A:A,0)),"n","y")</f>
        <v>n</v>
      </c>
    </row>
    <row r="1479" spans="1:7">
      <c r="A1479" t="s">
        <v>171</v>
      </c>
      <c r="B1479" t="s">
        <v>17</v>
      </c>
      <c r="C1479" t="s">
        <v>97</v>
      </c>
      <c r="D1479" t="s">
        <v>192</v>
      </c>
      <c r="E1479" t="s">
        <v>36</v>
      </c>
      <c r="F1479" t="s">
        <v>36</v>
      </c>
      <c r="G1479" t="str">
        <f>IF(ISERROR(MATCH(A1479,LUs!A:A,0)),"n","y")</f>
        <v>n</v>
      </c>
    </row>
    <row r="1480" spans="1:7">
      <c r="A1480" t="s">
        <v>171</v>
      </c>
      <c r="B1480" t="s">
        <v>17</v>
      </c>
      <c r="C1480" t="s">
        <v>97</v>
      </c>
      <c r="D1480" t="s">
        <v>192</v>
      </c>
      <c r="E1480" t="s">
        <v>37</v>
      </c>
      <c r="F1480" t="s">
        <v>37</v>
      </c>
      <c r="G1480" t="str">
        <f>IF(ISERROR(MATCH(A1480,LUs!A:A,0)),"n","y")</f>
        <v>n</v>
      </c>
    </row>
    <row r="1481" spans="1:7">
      <c r="A1481" t="s">
        <v>171</v>
      </c>
      <c r="B1481" t="s">
        <v>17</v>
      </c>
      <c r="C1481" t="s">
        <v>98</v>
      </c>
      <c r="D1481" t="s">
        <v>192</v>
      </c>
      <c r="E1481" t="s">
        <v>86</v>
      </c>
      <c r="F1481" t="s">
        <v>86</v>
      </c>
      <c r="G1481" t="str">
        <f>IF(ISERROR(MATCH(A1481,LUs!A:A,0)),"n","y")</f>
        <v>n</v>
      </c>
    </row>
    <row r="1482" spans="1:7">
      <c r="A1482" t="s">
        <v>171</v>
      </c>
      <c r="B1482" t="s">
        <v>17</v>
      </c>
      <c r="C1482" t="s">
        <v>97</v>
      </c>
      <c r="D1482" t="s">
        <v>193</v>
      </c>
      <c r="E1482" t="s">
        <v>36</v>
      </c>
      <c r="F1482" t="s">
        <v>36</v>
      </c>
      <c r="G1482" t="str">
        <f>IF(ISERROR(MATCH(A1482,LUs!A:A,0)),"n","y")</f>
        <v>n</v>
      </c>
    </row>
    <row r="1483" spans="1:7">
      <c r="A1483" t="s">
        <v>171</v>
      </c>
      <c r="B1483" t="s">
        <v>17</v>
      </c>
      <c r="C1483" t="s">
        <v>97</v>
      </c>
      <c r="D1483" t="s">
        <v>193</v>
      </c>
      <c r="E1483" t="s">
        <v>37</v>
      </c>
      <c r="F1483" t="s">
        <v>37</v>
      </c>
      <c r="G1483" t="str">
        <f>IF(ISERROR(MATCH(A1483,LUs!A:A,0)),"n","y")</f>
        <v>n</v>
      </c>
    </row>
    <row r="1484" spans="1:7">
      <c r="A1484" t="s">
        <v>171</v>
      </c>
      <c r="B1484" t="s">
        <v>17</v>
      </c>
      <c r="C1484" t="s">
        <v>97</v>
      </c>
      <c r="D1484" t="s">
        <v>193</v>
      </c>
      <c r="E1484" t="s">
        <v>36</v>
      </c>
      <c r="F1484" t="s">
        <v>36</v>
      </c>
      <c r="G1484" t="str">
        <f>IF(ISERROR(MATCH(A1484,LUs!A:A,0)),"n","y")</f>
        <v>n</v>
      </c>
    </row>
    <row r="1485" spans="1:7">
      <c r="A1485" t="s">
        <v>171</v>
      </c>
      <c r="B1485" t="s">
        <v>17</v>
      </c>
      <c r="C1485" t="s">
        <v>97</v>
      </c>
      <c r="D1485" t="s">
        <v>193</v>
      </c>
      <c r="E1485" t="s">
        <v>37</v>
      </c>
      <c r="F1485" t="s">
        <v>37</v>
      </c>
      <c r="G1485" t="str">
        <f>IF(ISERROR(MATCH(A1485,LUs!A:A,0)),"n","y")</f>
        <v>n</v>
      </c>
    </row>
    <row r="1486" spans="1:7">
      <c r="A1486" t="s">
        <v>171</v>
      </c>
      <c r="B1486" t="s">
        <v>17</v>
      </c>
      <c r="C1486" t="s">
        <v>98</v>
      </c>
      <c r="D1486" t="s">
        <v>193</v>
      </c>
      <c r="E1486" t="s">
        <v>86</v>
      </c>
      <c r="F1486" t="s">
        <v>86</v>
      </c>
      <c r="G1486" t="str">
        <f>IF(ISERROR(MATCH(A1486,LUs!A:A,0)),"n","y")</f>
        <v>n</v>
      </c>
    </row>
    <row r="1487" spans="1:7">
      <c r="A1487" t="s">
        <v>171</v>
      </c>
      <c r="B1487" t="s">
        <v>17</v>
      </c>
      <c r="C1487" t="s">
        <v>97</v>
      </c>
      <c r="D1487" t="s">
        <v>194</v>
      </c>
      <c r="E1487" t="s">
        <v>36</v>
      </c>
      <c r="F1487" t="s">
        <v>36</v>
      </c>
      <c r="G1487" t="str">
        <f>IF(ISERROR(MATCH(A1487,LUs!A:A,0)),"n","y")</f>
        <v>n</v>
      </c>
    </row>
    <row r="1488" spans="1:7">
      <c r="A1488" t="s">
        <v>171</v>
      </c>
      <c r="B1488" t="s">
        <v>17</v>
      </c>
      <c r="C1488" t="s">
        <v>97</v>
      </c>
      <c r="D1488" t="s">
        <v>194</v>
      </c>
      <c r="E1488" t="s">
        <v>37</v>
      </c>
      <c r="F1488" t="s">
        <v>37</v>
      </c>
      <c r="G1488" t="str">
        <f>IF(ISERROR(MATCH(A1488,LUs!A:A,0)),"n","y")</f>
        <v>n</v>
      </c>
    </row>
    <row r="1489" spans="1:7">
      <c r="A1489" t="s">
        <v>171</v>
      </c>
      <c r="B1489" t="s">
        <v>17</v>
      </c>
      <c r="C1489" t="s">
        <v>97</v>
      </c>
      <c r="D1489" t="s">
        <v>194</v>
      </c>
      <c r="E1489" t="s">
        <v>36</v>
      </c>
      <c r="F1489" t="s">
        <v>36</v>
      </c>
      <c r="G1489" t="str">
        <f>IF(ISERROR(MATCH(A1489,LUs!A:A,0)),"n","y")</f>
        <v>n</v>
      </c>
    </row>
    <row r="1490" spans="1:7">
      <c r="A1490" t="s">
        <v>171</v>
      </c>
      <c r="B1490" t="s">
        <v>17</v>
      </c>
      <c r="C1490" t="s">
        <v>97</v>
      </c>
      <c r="D1490" t="s">
        <v>194</v>
      </c>
      <c r="E1490" t="s">
        <v>37</v>
      </c>
      <c r="F1490" t="s">
        <v>37</v>
      </c>
      <c r="G1490" t="str">
        <f>IF(ISERROR(MATCH(A1490,LUs!A:A,0)),"n","y")</f>
        <v>n</v>
      </c>
    </row>
    <row r="1491" spans="1:7">
      <c r="A1491" t="s">
        <v>171</v>
      </c>
      <c r="B1491" t="s">
        <v>17</v>
      </c>
      <c r="C1491" t="s">
        <v>98</v>
      </c>
      <c r="D1491" t="s">
        <v>194</v>
      </c>
      <c r="E1491" t="s">
        <v>86</v>
      </c>
      <c r="F1491" t="s">
        <v>86</v>
      </c>
      <c r="G1491" t="str">
        <f>IF(ISERROR(MATCH(A1491,LUs!A:A,0)),"n","y")</f>
        <v>n</v>
      </c>
    </row>
    <row r="1492" spans="1:7">
      <c r="A1492" t="s">
        <v>171</v>
      </c>
      <c r="B1492" t="s">
        <v>17</v>
      </c>
      <c r="C1492" t="s">
        <v>97</v>
      </c>
      <c r="D1492" t="s">
        <v>195</v>
      </c>
      <c r="E1492" t="s">
        <v>36</v>
      </c>
      <c r="F1492" t="s">
        <v>36</v>
      </c>
      <c r="G1492" t="str">
        <f>IF(ISERROR(MATCH(A1492,LUs!A:A,0)),"n","y")</f>
        <v>n</v>
      </c>
    </row>
    <row r="1493" spans="1:7">
      <c r="A1493" t="s">
        <v>171</v>
      </c>
      <c r="B1493" t="s">
        <v>17</v>
      </c>
      <c r="C1493" t="s">
        <v>97</v>
      </c>
      <c r="D1493" t="s">
        <v>195</v>
      </c>
      <c r="E1493" t="s">
        <v>37</v>
      </c>
      <c r="F1493" t="s">
        <v>37</v>
      </c>
      <c r="G1493" t="str">
        <f>IF(ISERROR(MATCH(A1493,LUs!A:A,0)),"n","y")</f>
        <v>n</v>
      </c>
    </row>
    <row r="1494" spans="1:7">
      <c r="A1494" t="s">
        <v>171</v>
      </c>
      <c r="B1494" t="s">
        <v>17</v>
      </c>
      <c r="C1494" t="s">
        <v>98</v>
      </c>
      <c r="D1494" t="s">
        <v>195</v>
      </c>
      <c r="E1494" t="s">
        <v>86</v>
      </c>
      <c r="F1494" t="s">
        <v>36</v>
      </c>
      <c r="G1494" t="str">
        <f>IF(ISERROR(MATCH(A1494,LUs!A:A,0)),"n","y")</f>
        <v>n</v>
      </c>
    </row>
    <row r="1495" spans="1:7">
      <c r="A1495" t="s">
        <v>171</v>
      </c>
      <c r="B1495" t="s">
        <v>17</v>
      </c>
      <c r="C1495" t="s">
        <v>97</v>
      </c>
      <c r="D1495" t="s">
        <v>195</v>
      </c>
      <c r="E1495" t="s">
        <v>36</v>
      </c>
      <c r="F1495" t="s">
        <v>36</v>
      </c>
      <c r="G1495" t="str">
        <f>IF(ISERROR(MATCH(A1495,LUs!A:A,0)),"n","y")</f>
        <v>n</v>
      </c>
    </row>
    <row r="1496" spans="1:7">
      <c r="A1496" t="s">
        <v>171</v>
      </c>
      <c r="B1496" t="s">
        <v>17</v>
      </c>
      <c r="C1496" t="s">
        <v>97</v>
      </c>
      <c r="D1496" t="s">
        <v>195</v>
      </c>
      <c r="E1496" t="s">
        <v>37</v>
      </c>
      <c r="F1496" t="s">
        <v>37</v>
      </c>
      <c r="G1496" t="str">
        <f>IF(ISERROR(MATCH(A1496,LUs!A:A,0)),"n","y")</f>
        <v>n</v>
      </c>
    </row>
    <row r="1497" spans="1:7">
      <c r="A1497" t="s">
        <v>171</v>
      </c>
      <c r="B1497" t="s">
        <v>17</v>
      </c>
      <c r="C1497" t="s">
        <v>98</v>
      </c>
      <c r="D1497" t="s">
        <v>195</v>
      </c>
      <c r="E1497" t="s">
        <v>86</v>
      </c>
      <c r="F1497" t="s">
        <v>86</v>
      </c>
      <c r="G1497" t="str">
        <f>IF(ISERROR(MATCH(A1497,LUs!A:A,0)),"n","y")</f>
        <v>n</v>
      </c>
    </row>
    <row r="1498" spans="1:7">
      <c r="A1498" t="s">
        <v>171</v>
      </c>
      <c r="B1498" t="s">
        <v>19</v>
      </c>
      <c r="C1498" t="s">
        <v>97</v>
      </c>
      <c r="D1498" t="s">
        <v>191</v>
      </c>
      <c r="E1498" t="s">
        <v>36</v>
      </c>
      <c r="F1498" t="s">
        <v>37</v>
      </c>
      <c r="G1498" t="str">
        <f>IF(ISERROR(MATCH(A1498,LUs!A:A,0)),"n","y")</f>
        <v>n</v>
      </c>
    </row>
    <row r="1499" spans="1:7">
      <c r="A1499" t="s">
        <v>171</v>
      </c>
      <c r="B1499" t="s">
        <v>19</v>
      </c>
      <c r="C1499" t="s">
        <v>97</v>
      </c>
      <c r="D1499" t="s">
        <v>191</v>
      </c>
      <c r="E1499" t="s">
        <v>37</v>
      </c>
      <c r="F1499" t="s">
        <v>36</v>
      </c>
      <c r="G1499" t="str">
        <f>IF(ISERROR(MATCH(A1499,LUs!A:A,0)),"n","y")</f>
        <v>n</v>
      </c>
    </row>
    <row r="1500" spans="1:7">
      <c r="A1500" t="s">
        <v>171</v>
      </c>
      <c r="B1500" t="s">
        <v>19</v>
      </c>
      <c r="C1500" t="s">
        <v>98</v>
      </c>
      <c r="D1500" t="s">
        <v>191</v>
      </c>
      <c r="E1500" t="s">
        <v>86</v>
      </c>
      <c r="F1500" t="s">
        <v>37</v>
      </c>
      <c r="G1500" t="str">
        <f>IF(ISERROR(MATCH(A1500,LUs!A:A,0)),"n","y")</f>
        <v>n</v>
      </c>
    </row>
    <row r="1501" spans="1:7">
      <c r="A1501" t="s">
        <v>171</v>
      </c>
      <c r="B1501" t="s">
        <v>19</v>
      </c>
      <c r="C1501" t="s">
        <v>97</v>
      </c>
      <c r="D1501" t="s">
        <v>191</v>
      </c>
      <c r="E1501" t="s">
        <v>36</v>
      </c>
      <c r="F1501" t="s">
        <v>36</v>
      </c>
      <c r="G1501" t="str">
        <f>IF(ISERROR(MATCH(A1501,LUs!A:A,0)),"n","y")</f>
        <v>n</v>
      </c>
    </row>
    <row r="1502" spans="1:7">
      <c r="A1502" t="s">
        <v>171</v>
      </c>
      <c r="B1502" t="s">
        <v>19</v>
      </c>
      <c r="C1502" t="s">
        <v>97</v>
      </c>
      <c r="D1502" t="s">
        <v>191</v>
      </c>
      <c r="E1502" t="s">
        <v>37</v>
      </c>
      <c r="F1502" t="s">
        <v>37</v>
      </c>
      <c r="G1502" t="str">
        <f>IF(ISERROR(MATCH(A1502,LUs!A:A,0)),"n","y")</f>
        <v>n</v>
      </c>
    </row>
    <row r="1503" spans="1:7">
      <c r="A1503" t="s">
        <v>171</v>
      </c>
      <c r="B1503" t="s">
        <v>19</v>
      </c>
      <c r="C1503" t="s">
        <v>98</v>
      </c>
      <c r="D1503" t="s">
        <v>191</v>
      </c>
      <c r="E1503" t="s">
        <v>86</v>
      </c>
      <c r="F1503" t="s">
        <v>86</v>
      </c>
      <c r="G1503" t="str">
        <f>IF(ISERROR(MATCH(A1503,LUs!A:A,0)),"n","y")</f>
        <v>n</v>
      </c>
    </row>
    <row r="1504" spans="1:7">
      <c r="A1504" t="s">
        <v>171</v>
      </c>
      <c r="B1504" t="s">
        <v>19</v>
      </c>
      <c r="C1504" t="s">
        <v>98</v>
      </c>
      <c r="D1504" t="s">
        <v>192</v>
      </c>
      <c r="E1504" t="s">
        <v>86</v>
      </c>
      <c r="F1504" t="s">
        <v>36</v>
      </c>
      <c r="G1504" t="str">
        <f>IF(ISERROR(MATCH(A1504,LUs!A:A,0)),"n","y")</f>
        <v>n</v>
      </c>
    </row>
    <row r="1505" spans="1:7">
      <c r="A1505" t="s">
        <v>171</v>
      </c>
      <c r="B1505" t="s">
        <v>19</v>
      </c>
      <c r="C1505" t="s">
        <v>97</v>
      </c>
      <c r="D1505" t="s">
        <v>192</v>
      </c>
      <c r="E1505" t="s">
        <v>36</v>
      </c>
      <c r="F1505" t="s">
        <v>36</v>
      </c>
      <c r="G1505" t="str">
        <f>IF(ISERROR(MATCH(A1505,LUs!A:A,0)),"n","y")</f>
        <v>n</v>
      </c>
    </row>
    <row r="1506" spans="1:7">
      <c r="A1506" t="s">
        <v>171</v>
      </c>
      <c r="B1506" t="s">
        <v>19</v>
      </c>
      <c r="C1506" t="s">
        <v>97</v>
      </c>
      <c r="D1506" t="s">
        <v>192</v>
      </c>
      <c r="E1506" t="s">
        <v>37</v>
      </c>
      <c r="F1506" t="s">
        <v>37</v>
      </c>
      <c r="G1506" t="str">
        <f>IF(ISERROR(MATCH(A1506,LUs!A:A,0)),"n","y")</f>
        <v>n</v>
      </c>
    </row>
    <row r="1507" spans="1:7">
      <c r="A1507" t="s">
        <v>171</v>
      </c>
      <c r="B1507" t="s">
        <v>19</v>
      </c>
      <c r="C1507" t="s">
        <v>98</v>
      </c>
      <c r="D1507" t="s">
        <v>192</v>
      </c>
      <c r="E1507" t="s">
        <v>86</v>
      </c>
      <c r="F1507" t="s">
        <v>86</v>
      </c>
      <c r="G1507" t="str">
        <f>IF(ISERROR(MATCH(A1507,LUs!A:A,0)),"n","y")</f>
        <v>n</v>
      </c>
    </row>
    <row r="1508" spans="1:7">
      <c r="A1508" t="s">
        <v>171</v>
      </c>
      <c r="B1508" t="s">
        <v>27</v>
      </c>
      <c r="C1508" t="s">
        <v>97</v>
      </c>
      <c r="D1508" t="s">
        <v>193</v>
      </c>
      <c r="E1508" t="s">
        <v>36</v>
      </c>
      <c r="F1508" t="s">
        <v>37</v>
      </c>
      <c r="G1508" t="str">
        <f>IF(ISERROR(MATCH(A1508,LUs!A:A,0)),"n","y")</f>
        <v>n</v>
      </c>
    </row>
    <row r="1509" spans="1:7">
      <c r="A1509" t="s">
        <v>171</v>
      </c>
      <c r="B1509" t="s">
        <v>27</v>
      </c>
      <c r="C1509" t="s">
        <v>97</v>
      </c>
      <c r="D1509" t="s">
        <v>193</v>
      </c>
      <c r="E1509" t="s">
        <v>37</v>
      </c>
      <c r="F1509" t="s">
        <v>36</v>
      </c>
      <c r="G1509" t="str">
        <f>IF(ISERROR(MATCH(A1509,LUs!A:A,0)),"n","y")</f>
        <v>n</v>
      </c>
    </row>
    <row r="1510" spans="1:7">
      <c r="A1510" t="s">
        <v>171</v>
      </c>
      <c r="B1510" t="s">
        <v>27</v>
      </c>
      <c r="C1510" t="s">
        <v>97</v>
      </c>
      <c r="D1510" t="s">
        <v>193</v>
      </c>
      <c r="E1510" t="s">
        <v>36</v>
      </c>
      <c r="F1510" t="s">
        <v>36</v>
      </c>
      <c r="G1510" t="str">
        <f>IF(ISERROR(MATCH(A1510,LUs!A:A,0)),"n","y")</f>
        <v>n</v>
      </c>
    </row>
    <row r="1511" spans="1:7">
      <c r="A1511" t="s">
        <v>171</v>
      </c>
      <c r="B1511" t="s">
        <v>27</v>
      </c>
      <c r="C1511" t="s">
        <v>97</v>
      </c>
      <c r="D1511" t="s">
        <v>193</v>
      </c>
      <c r="E1511" t="s">
        <v>37</v>
      </c>
      <c r="F1511" t="s">
        <v>37</v>
      </c>
      <c r="G1511" t="str">
        <f>IF(ISERROR(MATCH(A1511,LUs!A:A,0)),"n","y")</f>
        <v>n</v>
      </c>
    </row>
    <row r="1512" spans="1:7">
      <c r="A1512" t="s">
        <v>171</v>
      </c>
      <c r="B1512" t="s">
        <v>27</v>
      </c>
      <c r="C1512" t="s">
        <v>97</v>
      </c>
      <c r="D1512" t="s">
        <v>194</v>
      </c>
      <c r="E1512" t="s">
        <v>36</v>
      </c>
      <c r="F1512" t="s">
        <v>37</v>
      </c>
      <c r="G1512" t="str">
        <f>IF(ISERROR(MATCH(A1512,LUs!A:A,0)),"n","y")</f>
        <v>n</v>
      </c>
    </row>
    <row r="1513" spans="1:7">
      <c r="A1513" t="s">
        <v>171</v>
      </c>
      <c r="B1513" t="s">
        <v>27</v>
      </c>
      <c r="C1513" t="s">
        <v>97</v>
      </c>
      <c r="D1513" t="s">
        <v>194</v>
      </c>
      <c r="E1513" t="s">
        <v>37</v>
      </c>
      <c r="F1513" t="s">
        <v>36</v>
      </c>
      <c r="G1513" t="str">
        <f>IF(ISERROR(MATCH(A1513,LUs!A:A,0)),"n","y")</f>
        <v>n</v>
      </c>
    </row>
    <row r="1514" spans="1:7">
      <c r="A1514" t="s">
        <v>171</v>
      </c>
      <c r="B1514" t="s">
        <v>27</v>
      </c>
      <c r="C1514" t="s">
        <v>97</v>
      </c>
      <c r="D1514" t="s">
        <v>194</v>
      </c>
      <c r="E1514" t="s">
        <v>36</v>
      </c>
      <c r="F1514" t="s">
        <v>36</v>
      </c>
      <c r="G1514" t="str">
        <f>IF(ISERROR(MATCH(A1514,LUs!A:A,0)),"n","y")</f>
        <v>n</v>
      </c>
    </row>
    <row r="1515" spans="1:7">
      <c r="A1515" t="s">
        <v>171</v>
      </c>
      <c r="B1515" t="s">
        <v>27</v>
      </c>
      <c r="C1515" t="s">
        <v>97</v>
      </c>
      <c r="D1515" t="s">
        <v>194</v>
      </c>
      <c r="E1515" t="s">
        <v>37</v>
      </c>
      <c r="F1515" t="s">
        <v>37</v>
      </c>
      <c r="G1515" t="str">
        <f>IF(ISERROR(MATCH(A1515,LUs!A:A,0)),"n","y")</f>
        <v>n</v>
      </c>
    </row>
    <row r="1516" spans="1:7">
      <c r="A1516" t="s">
        <v>171</v>
      </c>
      <c r="B1516" t="s">
        <v>27</v>
      </c>
      <c r="C1516" t="s">
        <v>97</v>
      </c>
      <c r="D1516" t="s">
        <v>195</v>
      </c>
      <c r="E1516" t="s">
        <v>36</v>
      </c>
      <c r="F1516" t="s">
        <v>37</v>
      </c>
      <c r="G1516" t="str">
        <f>IF(ISERROR(MATCH(A1516,LUs!A:A,0)),"n","y")</f>
        <v>n</v>
      </c>
    </row>
    <row r="1517" spans="1:7">
      <c r="A1517" t="s">
        <v>171</v>
      </c>
      <c r="B1517" t="s">
        <v>27</v>
      </c>
      <c r="C1517" t="s">
        <v>97</v>
      </c>
      <c r="D1517" t="s">
        <v>195</v>
      </c>
      <c r="E1517" t="s">
        <v>37</v>
      </c>
      <c r="F1517" t="s">
        <v>36</v>
      </c>
      <c r="G1517" t="str">
        <f>IF(ISERROR(MATCH(A1517,LUs!A:A,0)),"n","y")</f>
        <v>n</v>
      </c>
    </row>
    <row r="1518" spans="1:7">
      <c r="A1518" t="s">
        <v>171</v>
      </c>
      <c r="B1518" t="s">
        <v>27</v>
      </c>
      <c r="C1518" t="s">
        <v>97</v>
      </c>
      <c r="D1518" t="s">
        <v>195</v>
      </c>
      <c r="E1518" t="s">
        <v>36</v>
      </c>
      <c r="F1518" t="s">
        <v>36</v>
      </c>
      <c r="G1518" t="str">
        <f>IF(ISERROR(MATCH(A1518,LUs!A:A,0)),"n","y")</f>
        <v>n</v>
      </c>
    </row>
    <row r="1519" spans="1:7">
      <c r="A1519" t="s">
        <v>171</v>
      </c>
      <c r="B1519" t="s">
        <v>27</v>
      </c>
      <c r="C1519" t="s">
        <v>97</v>
      </c>
      <c r="D1519" t="s">
        <v>195</v>
      </c>
      <c r="E1519" t="s">
        <v>37</v>
      </c>
      <c r="F1519" t="s">
        <v>37</v>
      </c>
      <c r="G1519" t="str">
        <f>IF(ISERROR(MATCH(A1519,LUs!A:A,0)),"n","y")</f>
        <v>n</v>
      </c>
    </row>
    <row r="1520" spans="1:7">
      <c r="A1520" t="s">
        <v>171</v>
      </c>
      <c r="B1520" t="s">
        <v>27</v>
      </c>
      <c r="C1520" t="s">
        <v>98</v>
      </c>
      <c r="D1520" t="s">
        <v>195</v>
      </c>
      <c r="E1520" t="s">
        <v>86</v>
      </c>
      <c r="F1520" t="s">
        <v>86</v>
      </c>
      <c r="G1520" t="str">
        <f>IF(ISERROR(MATCH(A1520,LUs!A:A,0)),"n","y")</f>
        <v>n</v>
      </c>
    </row>
    <row r="1521" spans="1:7">
      <c r="A1521" t="s">
        <v>171</v>
      </c>
      <c r="B1521" t="s">
        <v>90</v>
      </c>
      <c r="C1521" t="s">
        <v>97</v>
      </c>
      <c r="D1521" t="s">
        <v>192</v>
      </c>
      <c r="E1521" t="s">
        <v>396</v>
      </c>
      <c r="F1521" t="s">
        <v>36</v>
      </c>
      <c r="G1521" t="str">
        <f>IF(ISERROR(MATCH(A1521,LUs!A:A,0)),"n","y")</f>
        <v>n</v>
      </c>
    </row>
    <row r="1522" spans="1:7">
      <c r="A1522" t="s">
        <v>171</v>
      </c>
      <c r="B1522" t="s">
        <v>90</v>
      </c>
      <c r="C1522" t="s">
        <v>97</v>
      </c>
      <c r="D1522" t="s">
        <v>193</v>
      </c>
      <c r="E1522" t="s">
        <v>396</v>
      </c>
      <c r="F1522" t="s">
        <v>37</v>
      </c>
      <c r="G1522" t="str">
        <f>IF(ISERROR(MATCH(A1522,LUs!A:A,0)),"n","y")</f>
        <v>n</v>
      </c>
    </row>
    <row r="1523" spans="1:7">
      <c r="A1523" t="s">
        <v>171</v>
      </c>
      <c r="B1523" t="s">
        <v>90</v>
      </c>
      <c r="C1523" t="s">
        <v>97</v>
      </c>
      <c r="D1523" t="s">
        <v>193</v>
      </c>
      <c r="E1523" t="s">
        <v>396</v>
      </c>
      <c r="F1523" t="s">
        <v>36</v>
      </c>
      <c r="G1523" t="str">
        <f>IF(ISERROR(MATCH(A1523,LUs!A:A,0)),"n","y")</f>
        <v>n</v>
      </c>
    </row>
    <row r="1524" spans="1:7">
      <c r="A1524" t="s">
        <v>171</v>
      </c>
      <c r="B1524" t="s">
        <v>90</v>
      </c>
      <c r="C1524" t="s">
        <v>97</v>
      </c>
      <c r="D1524" t="s">
        <v>194</v>
      </c>
      <c r="E1524" t="s">
        <v>396</v>
      </c>
      <c r="F1524" t="s">
        <v>36</v>
      </c>
      <c r="G1524" t="str">
        <f>IF(ISERROR(MATCH(A1524,LUs!A:A,0)),"n","y")</f>
        <v>n</v>
      </c>
    </row>
    <row r="1525" spans="1:7">
      <c r="A1525" t="s">
        <v>171</v>
      </c>
      <c r="B1525" t="s">
        <v>90</v>
      </c>
      <c r="C1525" t="s">
        <v>97</v>
      </c>
      <c r="D1525" t="s">
        <v>194</v>
      </c>
      <c r="E1525" t="s">
        <v>396</v>
      </c>
      <c r="F1525" t="s">
        <v>36</v>
      </c>
      <c r="G1525" t="str">
        <f>IF(ISERROR(MATCH(A1525,LUs!A:A,0)),"n","y")</f>
        <v>n</v>
      </c>
    </row>
    <row r="1526" spans="1:7">
      <c r="A1526" t="s">
        <v>171</v>
      </c>
      <c r="B1526" t="s">
        <v>90</v>
      </c>
      <c r="C1526" t="s">
        <v>97</v>
      </c>
      <c r="D1526" t="s">
        <v>195</v>
      </c>
      <c r="E1526" t="s">
        <v>396</v>
      </c>
      <c r="F1526" t="s">
        <v>37</v>
      </c>
      <c r="G1526" t="str">
        <f>IF(ISERROR(MATCH(A1526,LUs!A:A,0)),"n","y")</f>
        <v>n</v>
      </c>
    </row>
    <row r="1527" spans="1:7">
      <c r="A1527" t="s">
        <v>171</v>
      </c>
      <c r="B1527" t="s">
        <v>90</v>
      </c>
      <c r="C1527" t="s">
        <v>97</v>
      </c>
      <c r="D1527" t="s">
        <v>195</v>
      </c>
      <c r="E1527" t="s">
        <v>396</v>
      </c>
      <c r="F1527" t="s">
        <v>36</v>
      </c>
      <c r="G1527" t="str">
        <f>IF(ISERROR(MATCH(A1527,LUs!A:A,0)),"n","y")</f>
        <v>n</v>
      </c>
    </row>
    <row r="1528" spans="1:7">
      <c r="A1528" t="s">
        <v>172</v>
      </c>
      <c r="B1528" t="s">
        <v>17</v>
      </c>
      <c r="C1528" t="s">
        <v>97</v>
      </c>
      <c r="D1528" t="s">
        <v>191</v>
      </c>
      <c r="E1528" t="s">
        <v>36</v>
      </c>
      <c r="F1528" t="s">
        <v>36</v>
      </c>
      <c r="G1528" t="str">
        <f>IF(ISERROR(MATCH(A1528,LUs!A:A,0)),"n","y")</f>
        <v>n</v>
      </c>
    </row>
    <row r="1529" spans="1:7">
      <c r="A1529" t="s">
        <v>172</v>
      </c>
      <c r="B1529" t="s">
        <v>17</v>
      </c>
      <c r="C1529" t="s">
        <v>97</v>
      </c>
      <c r="D1529" t="s">
        <v>191</v>
      </c>
      <c r="E1529" t="s">
        <v>37</v>
      </c>
      <c r="F1529" t="s">
        <v>37</v>
      </c>
      <c r="G1529" t="str">
        <f>IF(ISERROR(MATCH(A1529,LUs!A:A,0)),"n","y")</f>
        <v>n</v>
      </c>
    </row>
    <row r="1530" spans="1:7">
      <c r="A1530" t="s">
        <v>172</v>
      </c>
      <c r="B1530" t="s">
        <v>17</v>
      </c>
      <c r="C1530" t="s">
        <v>97</v>
      </c>
      <c r="D1530" t="s">
        <v>191</v>
      </c>
      <c r="E1530" t="s">
        <v>36</v>
      </c>
      <c r="F1530" t="s">
        <v>36</v>
      </c>
      <c r="G1530" t="str">
        <f>IF(ISERROR(MATCH(A1530,LUs!A:A,0)),"n","y")</f>
        <v>n</v>
      </c>
    </row>
    <row r="1531" spans="1:7">
      <c r="A1531" t="s">
        <v>172</v>
      </c>
      <c r="B1531" t="s">
        <v>17</v>
      </c>
      <c r="C1531" t="s">
        <v>97</v>
      </c>
      <c r="D1531" t="s">
        <v>191</v>
      </c>
      <c r="E1531" t="s">
        <v>37</v>
      </c>
      <c r="F1531" t="s">
        <v>37</v>
      </c>
      <c r="G1531" t="str">
        <f>IF(ISERROR(MATCH(A1531,LUs!A:A,0)),"n","y")</f>
        <v>n</v>
      </c>
    </row>
    <row r="1532" spans="1:7">
      <c r="A1532" t="s">
        <v>172</v>
      </c>
      <c r="B1532" t="s">
        <v>17</v>
      </c>
      <c r="C1532" t="s">
        <v>98</v>
      </c>
      <c r="D1532" t="s">
        <v>191</v>
      </c>
      <c r="E1532" t="s">
        <v>86</v>
      </c>
      <c r="F1532" t="s">
        <v>86</v>
      </c>
      <c r="G1532" t="str">
        <f>IF(ISERROR(MATCH(A1532,LUs!A:A,0)),"n","y")</f>
        <v>n</v>
      </c>
    </row>
    <row r="1533" spans="1:7">
      <c r="A1533" t="s">
        <v>172</v>
      </c>
      <c r="B1533" t="s">
        <v>17</v>
      </c>
      <c r="C1533" t="s">
        <v>97</v>
      </c>
      <c r="D1533" t="s">
        <v>192</v>
      </c>
      <c r="E1533" t="s">
        <v>36</v>
      </c>
      <c r="F1533" t="s">
        <v>86</v>
      </c>
      <c r="G1533" t="str">
        <f>IF(ISERROR(MATCH(A1533,LUs!A:A,0)),"n","y")</f>
        <v>n</v>
      </c>
    </row>
    <row r="1534" spans="1:7">
      <c r="A1534" t="s">
        <v>172</v>
      </c>
      <c r="B1534" t="s">
        <v>17</v>
      </c>
      <c r="C1534" t="s">
        <v>97</v>
      </c>
      <c r="D1534" t="s">
        <v>192</v>
      </c>
      <c r="E1534" t="s">
        <v>37</v>
      </c>
      <c r="F1534" t="s">
        <v>36</v>
      </c>
      <c r="G1534" t="str">
        <f>IF(ISERROR(MATCH(A1534,LUs!A:A,0)),"n","y")</f>
        <v>n</v>
      </c>
    </row>
    <row r="1535" spans="1:7">
      <c r="A1535" t="s">
        <v>172</v>
      </c>
      <c r="B1535" t="s">
        <v>17</v>
      </c>
      <c r="C1535" t="s">
        <v>98</v>
      </c>
      <c r="D1535" t="s">
        <v>192</v>
      </c>
      <c r="E1535" t="s">
        <v>86</v>
      </c>
      <c r="F1535" t="s">
        <v>36</v>
      </c>
      <c r="G1535" t="str">
        <f>IF(ISERROR(MATCH(A1535,LUs!A:A,0)),"n","y")</f>
        <v>n</v>
      </c>
    </row>
    <row r="1536" spans="1:7">
      <c r="A1536" t="s">
        <v>172</v>
      </c>
      <c r="B1536" t="s">
        <v>17</v>
      </c>
      <c r="C1536" t="s">
        <v>97</v>
      </c>
      <c r="D1536" t="s">
        <v>192</v>
      </c>
      <c r="E1536" t="s">
        <v>36</v>
      </c>
      <c r="F1536" t="s">
        <v>36</v>
      </c>
      <c r="G1536" t="str">
        <f>IF(ISERROR(MATCH(A1536,LUs!A:A,0)),"n","y")</f>
        <v>n</v>
      </c>
    </row>
    <row r="1537" spans="1:7">
      <c r="A1537" t="s">
        <v>172</v>
      </c>
      <c r="B1537" t="s">
        <v>17</v>
      </c>
      <c r="C1537" t="s">
        <v>97</v>
      </c>
      <c r="D1537" t="s">
        <v>192</v>
      </c>
      <c r="E1537" t="s">
        <v>37</v>
      </c>
      <c r="F1537" t="s">
        <v>37</v>
      </c>
      <c r="G1537" t="str">
        <f>IF(ISERROR(MATCH(A1537,LUs!A:A,0)),"n","y")</f>
        <v>n</v>
      </c>
    </row>
    <row r="1538" spans="1:7">
      <c r="A1538" t="s">
        <v>172</v>
      </c>
      <c r="B1538" t="s">
        <v>17</v>
      </c>
      <c r="C1538" t="s">
        <v>98</v>
      </c>
      <c r="D1538" t="s">
        <v>192</v>
      </c>
      <c r="E1538" t="s">
        <v>86</v>
      </c>
      <c r="F1538" t="s">
        <v>86</v>
      </c>
      <c r="G1538" t="str">
        <f>IF(ISERROR(MATCH(A1538,LUs!A:A,0)),"n","y")</f>
        <v>n</v>
      </c>
    </row>
    <row r="1539" spans="1:7">
      <c r="A1539" t="s">
        <v>172</v>
      </c>
      <c r="B1539" t="s">
        <v>17</v>
      </c>
      <c r="C1539" t="s">
        <v>97</v>
      </c>
      <c r="D1539" t="s">
        <v>193</v>
      </c>
      <c r="E1539" t="s">
        <v>36</v>
      </c>
      <c r="F1539" t="s">
        <v>36</v>
      </c>
      <c r="G1539" t="str">
        <f>IF(ISERROR(MATCH(A1539,LUs!A:A,0)),"n","y")</f>
        <v>n</v>
      </c>
    </row>
    <row r="1540" spans="1:7">
      <c r="A1540" t="s">
        <v>172</v>
      </c>
      <c r="B1540" t="s">
        <v>17</v>
      </c>
      <c r="C1540" t="s">
        <v>97</v>
      </c>
      <c r="D1540" t="s">
        <v>193</v>
      </c>
      <c r="E1540" t="s">
        <v>37</v>
      </c>
      <c r="F1540" t="s">
        <v>37</v>
      </c>
      <c r="G1540" t="str">
        <f>IF(ISERROR(MATCH(A1540,LUs!A:A,0)),"n","y")</f>
        <v>n</v>
      </c>
    </row>
    <row r="1541" spans="1:7">
      <c r="A1541" t="s">
        <v>172</v>
      </c>
      <c r="B1541" t="s">
        <v>17</v>
      </c>
      <c r="C1541" t="s">
        <v>98</v>
      </c>
      <c r="D1541" t="s">
        <v>193</v>
      </c>
      <c r="E1541" t="s">
        <v>86</v>
      </c>
      <c r="F1541" t="s">
        <v>37</v>
      </c>
      <c r="G1541" t="str">
        <f>IF(ISERROR(MATCH(A1541,LUs!A:A,0)),"n","y")</f>
        <v>n</v>
      </c>
    </row>
    <row r="1542" spans="1:7">
      <c r="A1542" t="s">
        <v>172</v>
      </c>
      <c r="B1542" t="s">
        <v>17</v>
      </c>
      <c r="C1542" t="s">
        <v>97</v>
      </c>
      <c r="D1542" t="s">
        <v>193</v>
      </c>
      <c r="E1542" t="s">
        <v>36</v>
      </c>
      <c r="F1542" t="s">
        <v>36</v>
      </c>
      <c r="G1542" t="str">
        <f>IF(ISERROR(MATCH(A1542,LUs!A:A,0)),"n","y")</f>
        <v>n</v>
      </c>
    </row>
    <row r="1543" spans="1:7">
      <c r="A1543" t="s">
        <v>172</v>
      </c>
      <c r="B1543" t="s">
        <v>17</v>
      </c>
      <c r="C1543" t="s">
        <v>97</v>
      </c>
      <c r="D1543" t="s">
        <v>193</v>
      </c>
      <c r="E1543" t="s">
        <v>37</v>
      </c>
      <c r="F1543" t="s">
        <v>37</v>
      </c>
      <c r="G1543" t="str">
        <f>IF(ISERROR(MATCH(A1543,LUs!A:A,0)),"n","y")</f>
        <v>n</v>
      </c>
    </row>
    <row r="1544" spans="1:7">
      <c r="A1544" t="s">
        <v>172</v>
      </c>
      <c r="B1544" t="s">
        <v>17</v>
      </c>
      <c r="C1544" t="s">
        <v>98</v>
      </c>
      <c r="D1544" t="s">
        <v>193</v>
      </c>
      <c r="E1544" t="s">
        <v>86</v>
      </c>
      <c r="F1544" t="s">
        <v>86</v>
      </c>
      <c r="G1544" t="str">
        <f>IF(ISERROR(MATCH(A1544,LUs!A:A,0)),"n","y")</f>
        <v>n</v>
      </c>
    </row>
    <row r="1545" spans="1:7">
      <c r="A1545" t="s">
        <v>172</v>
      </c>
      <c r="B1545" t="s">
        <v>17</v>
      </c>
      <c r="C1545" t="s">
        <v>97</v>
      </c>
      <c r="D1545" t="s">
        <v>194</v>
      </c>
      <c r="E1545" t="s">
        <v>36</v>
      </c>
      <c r="F1545" t="s">
        <v>36</v>
      </c>
      <c r="G1545" t="str">
        <f>IF(ISERROR(MATCH(A1545,LUs!A:A,0)),"n","y")</f>
        <v>n</v>
      </c>
    </row>
    <row r="1546" spans="1:7">
      <c r="A1546" t="s">
        <v>172</v>
      </c>
      <c r="B1546" t="s">
        <v>17</v>
      </c>
      <c r="C1546" t="s">
        <v>97</v>
      </c>
      <c r="D1546" t="s">
        <v>194</v>
      </c>
      <c r="E1546" t="s">
        <v>37</v>
      </c>
      <c r="F1546" t="s">
        <v>37</v>
      </c>
      <c r="G1546" t="str">
        <f>IF(ISERROR(MATCH(A1546,LUs!A:A,0)),"n","y")</f>
        <v>n</v>
      </c>
    </row>
    <row r="1547" spans="1:7">
      <c r="A1547" t="s">
        <v>172</v>
      </c>
      <c r="B1547" t="s">
        <v>17</v>
      </c>
      <c r="C1547" t="s">
        <v>98</v>
      </c>
      <c r="D1547" t="s">
        <v>194</v>
      </c>
      <c r="E1547" t="s">
        <v>86</v>
      </c>
      <c r="F1547" t="s">
        <v>36</v>
      </c>
      <c r="G1547" t="str">
        <f>IF(ISERROR(MATCH(A1547,LUs!A:A,0)),"n","y")</f>
        <v>n</v>
      </c>
    </row>
    <row r="1548" spans="1:7">
      <c r="A1548" t="s">
        <v>172</v>
      </c>
      <c r="B1548" t="s">
        <v>17</v>
      </c>
      <c r="C1548" t="s">
        <v>97</v>
      </c>
      <c r="D1548" t="s">
        <v>194</v>
      </c>
      <c r="E1548" t="s">
        <v>36</v>
      </c>
      <c r="F1548" t="s">
        <v>36</v>
      </c>
      <c r="G1548" t="str">
        <f>IF(ISERROR(MATCH(A1548,LUs!A:A,0)),"n","y")</f>
        <v>n</v>
      </c>
    </row>
    <row r="1549" spans="1:7">
      <c r="A1549" t="s">
        <v>172</v>
      </c>
      <c r="B1549" t="s">
        <v>17</v>
      </c>
      <c r="C1549" t="s">
        <v>97</v>
      </c>
      <c r="D1549" t="s">
        <v>194</v>
      </c>
      <c r="E1549" t="s">
        <v>37</v>
      </c>
      <c r="F1549" t="s">
        <v>37</v>
      </c>
      <c r="G1549" t="str">
        <f>IF(ISERROR(MATCH(A1549,LUs!A:A,0)),"n","y")</f>
        <v>n</v>
      </c>
    </row>
    <row r="1550" spans="1:7">
      <c r="A1550" t="s">
        <v>172</v>
      </c>
      <c r="B1550" t="s">
        <v>17</v>
      </c>
      <c r="C1550" t="s">
        <v>98</v>
      </c>
      <c r="D1550" t="s">
        <v>194</v>
      </c>
      <c r="E1550" t="s">
        <v>86</v>
      </c>
      <c r="F1550" t="s">
        <v>86</v>
      </c>
      <c r="G1550" t="str">
        <f>IF(ISERROR(MATCH(A1550,LUs!A:A,0)),"n","y")</f>
        <v>n</v>
      </c>
    </row>
    <row r="1551" spans="1:7">
      <c r="A1551" t="s">
        <v>172</v>
      </c>
      <c r="B1551" t="s">
        <v>17</v>
      </c>
      <c r="C1551" t="s">
        <v>97</v>
      </c>
      <c r="D1551" t="s">
        <v>195</v>
      </c>
      <c r="E1551" t="s">
        <v>36</v>
      </c>
      <c r="F1551" t="s">
        <v>36</v>
      </c>
      <c r="G1551" t="str">
        <f>IF(ISERROR(MATCH(A1551,LUs!A:A,0)),"n","y")</f>
        <v>n</v>
      </c>
    </row>
    <row r="1552" spans="1:7">
      <c r="A1552" t="s">
        <v>172</v>
      </c>
      <c r="B1552" t="s">
        <v>17</v>
      </c>
      <c r="C1552" t="s">
        <v>97</v>
      </c>
      <c r="D1552" t="s">
        <v>195</v>
      </c>
      <c r="E1552" t="s">
        <v>37</v>
      </c>
      <c r="F1552" t="s">
        <v>37</v>
      </c>
      <c r="G1552" t="str">
        <f>IF(ISERROR(MATCH(A1552,LUs!A:A,0)),"n","y")</f>
        <v>n</v>
      </c>
    </row>
    <row r="1553" spans="1:7">
      <c r="A1553" t="s">
        <v>172</v>
      </c>
      <c r="B1553" t="s">
        <v>17</v>
      </c>
      <c r="C1553" t="s">
        <v>98</v>
      </c>
      <c r="D1553" t="s">
        <v>195</v>
      </c>
      <c r="E1553" t="s">
        <v>86</v>
      </c>
      <c r="F1553" t="s">
        <v>37</v>
      </c>
      <c r="G1553" t="str">
        <f>IF(ISERROR(MATCH(A1553,LUs!A:A,0)),"n","y")</f>
        <v>n</v>
      </c>
    </row>
    <row r="1554" spans="1:7">
      <c r="A1554" t="s">
        <v>172</v>
      </c>
      <c r="B1554" t="s">
        <v>17</v>
      </c>
      <c r="C1554" t="s">
        <v>97</v>
      </c>
      <c r="D1554" t="s">
        <v>195</v>
      </c>
      <c r="E1554" t="s">
        <v>36</v>
      </c>
      <c r="F1554" t="s">
        <v>36</v>
      </c>
      <c r="G1554" t="str">
        <f>IF(ISERROR(MATCH(A1554,LUs!A:A,0)),"n","y")</f>
        <v>n</v>
      </c>
    </row>
    <row r="1555" spans="1:7">
      <c r="A1555" t="s">
        <v>172</v>
      </c>
      <c r="B1555" t="s">
        <v>17</v>
      </c>
      <c r="C1555" t="s">
        <v>97</v>
      </c>
      <c r="D1555" t="s">
        <v>195</v>
      </c>
      <c r="E1555" t="s">
        <v>37</v>
      </c>
      <c r="F1555" t="s">
        <v>37</v>
      </c>
      <c r="G1555" t="str">
        <f>IF(ISERROR(MATCH(A1555,LUs!A:A,0)),"n","y")</f>
        <v>n</v>
      </c>
    </row>
    <row r="1556" spans="1:7">
      <c r="A1556" t="s">
        <v>172</v>
      </c>
      <c r="B1556" t="s">
        <v>17</v>
      </c>
      <c r="C1556" t="s">
        <v>98</v>
      </c>
      <c r="D1556" t="s">
        <v>195</v>
      </c>
      <c r="E1556" t="s">
        <v>86</v>
      </c>
      <c r="F1556" t="s">
        <v>86</v>
      </c>
      <c r="G1556" t="str">
        <f>IF(ISERROR(MATCH(A1556,LUs!A:A,0)),"n","y")</f>
        <v>n</v>
      </c>
    </row>
    <row r="1557" spans="1:7">
      <c r="A1557" t="s">
        <v>172</v>
      </c>
      <c r="B1557" t="s">
        <v>19</v>
      </c>
      <c r="C1557" t="s">
        <v>98</v>
      </c>
      <c r="D1557" t="s">
        <v>192</v>
      </c>
      <c r="E1557" t="s">
        <v>86</v>
      </c>
      <c r="F1557" t="s">
        <v>36</v>
      </c>
      <c r="G1557" t="str">
        <f>IF(ISERROR(MATCH(A1557,LUs!A:A,0)),"n","y")</f>
        <v>n</v>
      </c>
    </row>
    <row r="1558" spans="1:7">
      <c r="A1558" t="s">
        <v>172</v>
      </c>
      <c r="B1558" t="s">
        <v>19</v>
      </c>
      <c r="C1558" t="s">
        <v>97</v>
      </c>
      <c r="D1558" t="s">
        <v>192</v>
      </c>
      <c r="E1558" t="s">
        <v>36</v>
      </c>
      <c r="F1558" t="s">
        <v>36</v>
      </c>
      <c r="G1558" t="str">
        <f>IF(ISERROR(MATCH(A1558,LUs!A:A,0)),"n","y")</f>
        <v>n</v>
      </c>
    </row>
    <row r="1559" spans="1:7">
      <c r="A1559" t="s">
        <v>172</v>
      </c>
      <c r="B1559" t="s">
        <v>19</v>
      </c>
      <c r="C1559" t="s">
        <v>97</v>
      </c>
      <c r="D1559" t="s">
        <v>192</v>
      </c>
      <c r="E1559" t="s">
        <v>37</v>
      </c>
      <c r="F1559" t="s">
        <v>37</v>
      </c>
      <c r="G1559" t="str">
        <f>IF(ISERROR(MATCH(A1559,LUs!A:A,0)),"n","y")</f>
        <v>n</v>
      </c>
    </row>
    <row r="1560" spans="1:7">
      <c r="A1560" t="s">
        <v>172</v>
      </c>
      <c r="B1560" t="s">
        <v>19</v>
      </c>
      <c r="C1560" t="s">
        <v>98</v>
      </c>
      <c r="D1560" t="s">
        <v>192</v>
      </c>
      <c r="E1560" t="s">
        <v>86</v>
      </c>
      <c r="F1560" t="s">
        <v>86</v>
      </c>
      <c r="G1560" t="str">
        <f>IF(ISERROR(MATCH(A1560,LUs!A:A,0)),"n","y")</f>
        <v>n</v>
      </c>
    </row>
    <row r="1561" spans="1:7">
      <c r="A1561" t="s">
        <v>172</v>
      </c>
      <c r="B1561" t="s">
        <v>19</v>
      </c>
      <c r="C1561" t="s">
        <v>97</v>
      </c>
      <c r="D1561" t="s">
        <v>193</v>
      </c>
      <c r="E1561" t="s">
        <v>36</v>
      </c>
      <c r="F1561" t="s">
        <v>36</v>
      </c>
      <c r="G1561" t="str">
        <f>IF(ISERROR(MATCH(A1561,LUs!A:A,0)),"n","y")</f>
        <v>n</v>
      </c>
    </row>
    <row r="1562" spans="1:7">
      <c r="A1562" t="s">
        <v>172</v>
      </c>
      <c r="B1562" t="s">
        <v>19</v>
      </c>
      <c r="C1562" t="s">
        <v>97</v>
      </c>
      <c r="D1562" t="s">
        <v>193</v>
      </c>
      <c r="E1562" t="s">
        <v>37</v>
      </c>
      <c r="F1562" t="s">
        <v>37</v>
      </c>
      <c r="G1562" t="str">
        <f>IF(ISERROR(MATCH(A1562,LUs!A:A,0)),"n","y")</f>
        <v>n</v>
      </c>
    </row>
    <row r="1563" spans="1:7">
      <c r="A1563" t="s">
        <v>172</v>
      </c>
      <c r="B1563" t="s">
        <v>19</v>
      </c>
      <c r="C1563" t="s">
        <v>98</v>
      </c>
      <c r="D1563" t="s">
        <v>193</v>
      </c>
      <c r="E1563" t="s">
        <v>86</v>
      </c>
      <c r="F1563" t="s">
        <v>37</v>
      </c>
      <c r="G1563" t="str">
        <f>IF(ISERROR(MATCH(A1563,LUs!A:A,0)),"n","y")</f>
        <v>n</v>
      </c>
    </row>
    <row r="1564" spans="1:7">
      <c r="A1564" t="s">
        <v>172</v>
      </c>
      <c r="B1564" t="s">
        <v>19</v>
      </c>
      <c r="C1564" t="s">
        <v>97</v>
      </c>
      <c r="D1564" t="s">
        <v>193</v>
      </c>
      <c r="E1564" t="s">
        <v>36</v>
      </c>
      <c r="F1564" t="s">
        <v>36</v>
      </c>
      <c r="G1564" t="str">
        <f>IF(ISERROR(MATCH(A1564,LUs!A:A,0)),"n","y")</f>
        <v>n</v>
      </c>
    </row>
    <row r="1565" spans="1:7">
      <c r="A1565" t="s">
        <v>172</v>
      </c>
      <c r="B1565" t="s">
        <v>19</v>
      </c>
      <c r="C1565" t="s">
        <v>97</v>
      </c>
      <c r="D1565" t="s">
        <v>193</v>
      </c>
      <c r="E1565" t="s">
        <v>37</v>
      </c>
      <c r="F1565" t="s">
        <v>37</v>
      </c>
      <c r="G1565" t="str">
        <f>IF(ISERROR(MATCH(A1565,LUs!A:A,0)),"n","y")</f>
        <v>n</v>
      </c>
    </row>
    <row r="1566" spans="1:7">
      <c r="A1566" t="s">
        <v>172</v>
      </c>
      <c r="B1566" t="s">
        <v>19</v>
      </c>
      <c r="C1566" t="s">
        <v>98</v>
      </c>
      <c r="D1566" t="s">
        <v>193</v>
      </c>
      <c r="E1566" t="s">
        <v>86</v>
      </c>
      <c r="F1566" t="s">
        <v>86</v>
      </c>
      <c r="G1566" t="str">
        <f>IF(ISERROR(MATCH(A1566,LUs!A:A,0)),"n","y")</f>
        <v>n</v>
      </c>
    </row>
    <row r="1567" spans="1:7">
      <c r="A1567" t="s">
        <v>172</v>
      </c>
      <c r="B1567" t="s">
        <v>19</v>
      </c>
      <c r="C1567" t="s">
        <v>98</v>
      </c>
      <c r="D1567" t="s">
        <v>194</v>
      </c>
      <c r="E1567" t="s">
        <v>86</v>
      </c>
      <c r="F1567" t="s">
        <v>86</v>
      </c>
      <c r="G1567" t="str">
        <f>IF(ISERROR(MATCH(A1567,LUs!A:A,0)),"n","y")</f>
        <v>n</v>
      </c>
    </row>
    <row r="1568" spans="1:7">
      <c r="A1568" t="s">
        <v>172</v>
      </c>
      <c r="B1568" t="s">
        <v>19</v>
      </c>
      <c r="C1568" t="s">
        <v>98</v>
      </c>
      <c r="D1568" t="s">
        <v>195</v>
      </c>
      <c r="E1568" t="s">
        <v>86</v>
      </c>
      <c r="F1568" t="s">
        <v>36</v>
      </c>
      <c r="G1568" t="str">
        <f>IF(ISERROR(MATCH(A1568,LUs!A:A,0)),"n","y")</f>
        <v>n</v>
      </c>
    </row>
    <row r="1569" spans="1:7">
      <c r="A1569" t="s">
        <v>172</v>
      </c>
      <c r="B1569" t="s">
        <v>19</v>
      </c>
      <c r="C1569" t="s">
        <v>97</v>
      </c>
      <c r="D1569" t="s">
        <v>195</v>
      </c>
      <c r="E1569" t="s">
        <v>36</v>
      </c>
      <c r="F1569" t="s">
        <v>36</v>
      </c>
      <c r="G1569" t="str">
        <f>IF(ISERROR(MATCH(A1569,LUs!A:A,0)),"n","y")</f>
        <v>n</v>
      </c>
    </row>
    <row r="1570" spans="1:7">
      <c r="A1570" t="s">
        <v>172</v>
      </c>
      <c r="B1570" t="s">
        <v>19</v>
      </c>
      <c r="C1570" t="s">
        <v>97</v>
      </c>
      <c r="D1570" t="s">
        <v>195</v>
      </c>
      <c r="E1570" t="s">
        <v>37</v>
      </c>
      <c r="F1570" t="s">
        <v>37</v>
      </c>
      <c r="G1570" t="str">
        <f>IF(ISERROR(MATCH(A1570,LUs!A:A,0)),"n","y")</f>
        <v>n</v>
      </c>
    </row>
    <row r="1571" spans="1:7">
      <c r="A1571" t="s">
        <v>172</v>
      </c>
      <c r="B1571" t="s">
        <v>19</v>
      </c>
      <c r="C1571" t="s">
        <v>98</v>
      </c>
      <c r="D1571" t="s">
        <v>195</v>
      </c>
      <c r="E1571" t="s">
        <v>86</v>
      </c>
      <c r="F1571" t="s">
        <v>86</v>
      </c>
      <c r="G1571" t="str">
        <f>IF(ISERROR(MATCH(A1571,LUs!A:A,0)),"n","y")</f>
        <v>n</v>
      </c>
    </row>
    <row r="1572" spans="1:7">
      <c r="A1572" t="s">
        <v>172</v>
      </c>
      <c r="B1572" t="s">
        <v>27</v>
      </c>
      <c r="C1572" t="s">
        <v>97</v>
      </c>
      <c r="D1572" t="s">
        <v>191</v>
      </c>
      <c r="E1572" t="s">
        <v>36</v>
      </c>
      <c r="F1572" t="s">
        <v>37</v>
      </c>
      <c r="G1572" t="str">
        <f>IF(ISERROR(MATCH(A1572,LUs!A:A,0)),"n","y")</f>
        <v>n</v>
      </c>
    </row>
    <row r="1573" spans="1:7">
      <c r="A1573" t="s">
        <v>172</v>
      </c>
      <c r="B1573" t="s">
        <v>27</v>
      </c>
      <c r="C1573" t="s">
        <v>97</v>
      </c>
      <c r="D1573" t="s">
        <v>191</v>
      </c>
      <c r="E1573" t="s">
        <v>37</v>
      </c>
      <c r="F1573" t="s">
        <v>36</v>
      </c>
      <c r="G1573" t="str">
        <f>IF(ISERROR(MATCH(A1573,LUs!A:A,0)),"n","y")</f>
        <v>n</v>
      </c>
    </row>
    <row r="1574" spans="1:7">
      <c r="A1574" t="s">
        <v>172</v>
      </c>
      <c r="B1574" t="s">
        <v>27</v>
      </c>
      <c r="C1574" t="s">
        <v>97</v>
      </c>
      <c r="D1574" t="s">
        <v>191</v>
      </c>
      <c r="E1574" t="s">
        <v>36</v>
      </c>
      <c r="F1574" t="s">
        <v>36</v>
      </c>
      <c r="G1574" t="str">
        <f>IF(ISERROR(MATCH(A1574,LUs!A:A,0)),"n","y")</f>
        <v>n</v>
      </c>
    </row>
    <row r="1575" spans="1:7">
      <c r="A1575" t="s">
        <v>172</v>
      </c>
      <c r="B1575" t="s">
        <v>27</v>
      </c>
      <c r="C1575" t="s">
        <v>97</v>
      </c>
      <c r="D1575" t="s">
        <v>191</v>
      </c>
      <c r="E1575" t="s">
        <v>37</v>
      </c>
      <c r="F1575" t="s">
        <v>37</v>
      </c>
      <c r="G1575" t="str">
        <f>IF(ISERROR(MATCH(A1575,LUs!A:A,0)),"n","y")</f>
        <v>n</v>
      </c>
    </row>
    <row r="1576" spans="1:7">
      <c r="A1576" t="s">
        <v>172</v>
      </c>
      <c r="B1576" t="s">
        <v>27</v>
      </c>
      <c r="C1576" t="s">
        <v>97</v>
      </c>
      <c r="D1576" t="s">
        <v>192</v>
      </c>
      <c r="E1576" t="s">
        <v>36</v>
      </c>
      <c r="F1576" t="s">
        <v>37</v>
      </c>
      <c r="G1576" t="str">
        <f>IF(ISERROR(MATCH(A1576,LUs!A:A,0)),"n","y")</f>
        <v>n</v>
      </c>
    </row>
    <row r="1577" spans="1:7">
      <c r="A1577" t="s">
        <v>172</v>
      </c>
      <c r="B1577" t="s">
        <v>27</v>
      </c>
      <c r="C1577" t="s">
        <v>97</v>
      </c>
      <c r="D1577" t="s">
        <v>192</v>
      </c>
      <c r="E1577" t="s">
        <v>37</v>
      </c>
      <c r="F1577" t="s">
        <v>36</v>
      </c>
      <c r="G1577" t="str">
        <f>IF(ISERROR(MATCH(A1577,LUs!A:A,0)),"n","y")</f>
        <v>n</v>
      </c>
    </row>
    <row r="1578" spans="1:7">
      <c r="A1578" t="s">
        <v>172</v>
      </c>
      <c r="B1578" t="s">
        <v>27</v>
      </c>
      <c r="C1578" t="s">
        <v>97</v>
      </c>
      <c r="D1578" t="s">
        <v>192</v>
      </c>
      <c r="E1578" t="s">
        <v>36</v>
      </c>
      <c r="F1578" t="s">
        <v>36</v>
      </c>
      <c r="G1578" t="str">
        <f>IF(ISERROR(MATCH(A1578,LUs!A:A,0)),"n","y")</f>
        <v>n</v>
      </c>
    </row>
    <row r="1579" spans="1:7">
      <c r="A1579" t="s">
        <v>172</v>
      </c>
      <c r="B1579" t="s">
        <v>27</v>
      </c>
      <c r="C1579" t="s">
        <v>97</v>
      </c>
      <c r="D1579" t="s">
        <v>192</v>
      </c>
      <c r="E1579" t="s">
        <v>37</v>
      </c>
      <c r="F1579" t="s">
        <v>37</v>
      </c>
      <c r="G1579" t="str">
        <f>IF(ISERROR(MATCH(A1579,LUs!A:A,0)),"n","y")</f>
        <v>n</v>
      </c>
    </row>
    <row r="1580" spans="1:7">
      <c r="A1580" t="s">
        <v>172</v>
      </c>
      <c r="B1580" t="s">
        <v>90</v>
      </c>
      <c r="C1580" t="s">
        <v>97</v>
      </c>
      <c r="D1580" t="s">
        <v>191</v>
      </c>
      <c r="E1580" t="s">
        <v>396</v>
      </c>
      <c r="F1580" t="s">
        <v>36</v>
      </c>
      <c r="G1580" t="str">
        <f>IF(ISERROR(MATCH(A1580,LUs!A:A,0)),"n","y")</f>
        <v>n</v>
      </c>
    </row>
    <row r="1581" spans="1:7">
      <c r="A1581" t="s">
        <v>172</v>
      </c>
      <c r="B1581" t="s">
        <v>90</v>
      </c>
      <c r="C1581" t="s">
        <v>97</v>
      </c>
      <c r="D1581" t="s">
        <v>192</v>
      </c>
      <c r="E1581" t="s">
        <v>396</v>
      </c>
      <c r="F1581" t="s">
        <v>36</v>
      </c>
      <c r="G1581" t="str">
        <f>IF(ISERROR(MATCH(A1581,LUs!A:A,0)),"n","y")</f>
        <v>n</v>
      </c>
    </row>
    <row r="1582" spans="1:7">
      <c r="A1582" t="s">
        <v>172</v>
      </c>
      <c r="B1582" t="s">
        <v>90</v>
      </c>
      <c r="C1582" t="s">
        <v>97</v>
      </c>
      <c r="D1582" t="s">
        <v>193</v>
      </c>
      <c r="E1582" t="s">
        <v>396</v>
      </c>
      <c r="F1582" t="s">
        <v>36</v>
      </c>
      <c r="G1582" t="str">
        <f>IF(ISERROR(MATCH(A1582,LUs!A:A,0)),"n","y")</f>
        <v>n</v>
      </c>
    </row>
    <row r="1583" spans="1:7">
      <c r="A1583" t="s">
        <v>173</v>
      </c>
      <c r="B1583" t="s">
        <v>12</v>
      </c>
      <c r="C1583" t="s">
        <v>97</v>
      </c>
      <c r="D1583" t="s">
        <v>192</v>
      </c>
      <c r="E1583" t="s">
        <v>36</v>
      </c>
      <c r="F1583" t="s">
        <v>36</v>
      </c>
      <c r="G1583" t="str">
        <f>IF(ISERROR(MATCH(A1583,LUs!A:A,0)),"n","y")</f>
        <v>n</v>
      </c>
    </row>
    <row r="1584" spans="1:7">
      <c r="A1584" t="s">
        <v>173</v>
      </c>
      <c r="B1584" t="s">
        <v>12</v>
      </c>
      <c r="C1584" t="s">
        <v>97</v>
      </c>
      <c r="D1584" t="s">
        <v>192</v>
      </c>
      <c r="E1584" t="s">
        <v>37</v>
      </c>
      <c r="F1584" t="s">
        <v>37</v>
      </c>
      <c r="G1584" t="str">
        <f>IF(ISERROR(MATCH(A1584,LUs!A:A,0)),"n","y")</f>
        <v>n</v>
      </c>
    </row>
    <row r="1585" spans="1:7">
      <c r="A1585" t="s">
        <v>173</v>
      </c>
      <c r="B1585" t="s">
        <v>12</v>
      </c>
      <c r="C1585" t="s">
        <v>97</v>
      </c>
      <c r="D1585" t="s">
        <v>192</v>
      </c>
      <c r="E1585" t="s">
        <v>36</v>
      </c>
      <c r="F1585" t="s">
        <v>36</v>
      </c>
      <c r="G1585" t="str">
        <f>IF(ISERROR(MATCH(A1585,LUs!A:A,0)),"n","y")</f>
        <v>n</v>
      </c>
    </row>
    <row r="1586" spans="1:7">
      <c r="A1586" t="s">
        <v>173</v>
      </c>
      <c r="B1586" t="s">
        <v>12</v>
      </c>
      <c r="C1586" t="s">
        <v>97</v>
      </c>
      <c r="D1586" t="s">
        <v>192</v>
      </c>
      <c r="E1586" t="s">
        <v>37</v>
      </c>
      <c r="F1586" t="s">
        <v>37</v>
      </c>
      <c r="G1586" t="str">
        <f>IF(ISERROR(MATCH(A1586,LUs!A:A,0)),"n","y")</f>
        <v>n</v>
      </c>
    </row>
    <row r="1587" spans="1:7">
      <c r="A1587" t="s">
        <v>173</v>
      </c>
      <c r="B1587" t="s">
        <v>12</v>
      </c>
      <c r="C1587" t="s">
        <v>97</v>
      </c>
      <c r="D1587" t="s">
        <v>193</v>
      </c>
      <c r="E1587" t="s">
        <v>36</v>
      </c>
      <c r="F1587" t="s">
        <v>36</v>
      </c>
      <c r="G1587" t="str">
        <f>IF(ISERROR(MATCH(A1587,LUs!A:A,0)),"n","y")</f>
        <v>n</v>
      </c>
    </row>
    <row r="1588" spans="1:7">
      <c r="A1588" t="s">
        <v>173</v>
      </c>
      <c r="B1588" t="s">
        <v>12</v>
      </c>
      <c r="C1588" t="s">
        <v>97</v>
      </c>
      <c r="D1588" t="s">
        <v>193</v>
      </c>
      <c r="E1588" t="s">
        <v>37</v>
      </c>
      <c r="F1588" t="s">
        <v>37</v>
      </c>
      <c r="G1588" t="str">
        <f>IF(ISERROR(MATCH(A1588,LUs!A:A,0)),"n","y")</f>
        <v>n</v>
      </c>
    </row>
    <row r="1589" spans="1:7">
      <c r="A1589" t="s">
        <v>173</v>
      </c>
      <c r="B1589" t="s">
        <v>12</v>
      </c>
      <c r="C1589" t="s">
        <v>97</v>
      </c>
      <c r="D1589" t="s">
        <v>193</v>
      </c>
      <c r="E1589" t="s">
        <v>36</v>
      </c>
      <c r="F1589" t="s">
        <v>36</v>
      </c>
      <c r="G1589" t="str">
        <f>IF(ISERROR(MATCH(A1589,LUs!A:A,0)),"n","y")</f>
        <v>n</v>
      </c>
    </row>
    <row r="1590" spans="1:7">
      <c r="A1590" t="s">
        <v>173</v>
      </c>
      <c r="B1590" t="s">
        <v>12</v>
      </c>
      <c r="C1590" t="s">
        <v>97</v>
      </c>
      <c r="D1590" t="s">
        <v>193</v>
      </c>
      <c r="E1590" t="s">
        <v>37</v>
      </c>
      <c r="F1590" t="s">
        <v>37</v>
      </c>
      <c r="G1590" t="str">
        <f>IF(ISERROR(MATCH(A1590,LUs!A:A,0)),"n","y")</f>
        <v>n</v>
      </c>
    </row>
    <row r="1591" spans="1:7">
      <c r="A1591" t="s">
        <v>173</v>
      </c>
      <c r="B1591" t="s">
        <v>21</v>
      </c>
      <c r="C1591" t="s">
        <v>97</v>
      </c>
      <c r="D1591" t="s">
        <v>192</v>
      </c>
      <c r="E1591" t="s">
        <v>36</v>
      </c>
      <c r="F1591" t="s">
        <v>36</v>
      </c>
      <c r="G1591" t="str">
        <f>IF(ISERROR(MATCH(A1591,LUs!A:A,0)),"n","y")</f>
        <v>n</v>
      </c>
    </row>
    <row r="1592" spans="1:7">
      <c r="A1592" t="s">
        <v>173</v>
      </c>
      <c r="B1592" t="s">
        <v>21</v>
      </c>
      <c r="C1592" t="s">
        <v>97</v>
      </c>
      <c r="D1592" t="s">
        <v>192</v>
      </c>
      <c r="E1592" t="s">
        <v>37</v>
      </c>
      <c r="F1592" t="s">
        <v>37</v>
      </c>
      <c r="G1592" t="str">
        <f>IF(ISERROR(MATCH(A1592,LUs!A:A,0)),"n","y")</f>
        <v>n</v>
      </c>
    </row>
    <row r="1593" spans="1:7">
      <c r="A1593" t="s">
        <v>173</v>
      </c>
      <c r="B1593" t="s">
        <v>21</v>
      </c>
      <c r="C1593" t="s">
        <v>97</v>
      </c>
      <c r="D1593" t="s">
        <v>192</v>
      </c>
      <c r="E1593" t="s">
        <v>36</v>
      </c>
      <c r="F1593" t="s">
        <v>36</v>
      </c>
      <c r="G1593" t="str">
        <f>IF(ISERROR(MATCH(A1593,LUs!A:A,0)),"n","y")</f>
        <v>n</v>
      </c>
    </row>
    <row r="1594" spans="1:7">
      <c r="A1594" t="s">
        <v>173</v>
      </c>
      <c r="B1594" t="s">
        <v>21</v>
      </c>
      <c r="C1594" t="s">
        <v>97</v>
      </c>
      <c r="D1594" t="s">
        <v>192</v>
      </c>
      <c r="E1594" t="s">
        <v>37</v>
      </c>
      <c r="F1594" t="s">
        <v>37</v>
      </c>
      <c r="G1594" t="str">
        <f>IF(ISERROR(MATCH(A1594,LUs!A:A,0)),"n","y")</f>
        <v>n</v>
      </c>
    </row>
    <row r="1595" spans="1:7">
      <c r="A1595" t="s">
        <v>173</v>
      </c>
      <c r="B1595" t="s">
        <v>21</v>
      </c>
      <c r="C1595" t="s">
        <v>97</v>
      </c>
      <c r="D1595" t="s">
        <v>193</v>
      </c>
      <c r="E1595" t="s">
        <v>36</v>
      </c>
      <c r="F1595" t="s">
        <v>36</v>
      </c>
      <c r="G1595" t="str">
        <f>IF(ISERROR(MATCH(A1595,LUs!A:A,0)),"n","y")</f>
        <v>n</v>
      </c>
    </row>
    <row r="1596" spans="1:7">
      <c r="A1596" t="s">
        <v>173</v>
      </c>
      <c r="B1596" t="s">
        <v>21</v>
      </c>
      <c r="C1596" t="s">
        <v>97</v>
      </c>
      <c r="D1596" t="s">
        <v>193</v>
      </c>
      <c r="E1596" t="s">
        <v>37</v>
      </c>
      <c r="F1596" t="s">
        <v>37</v>
      </c>
      <c r="G1596" t="str">
        <f>IF(ISERROR(MATCH(A1596,LUs!A:A,0)),"n","y")</f>
        <v>n</v>
      </c>
    </row>
    <row r="1597" spans="1:7">
      <c r="A1597" t="s">
        <v>173</v>
      </c>
      <c r="B1597" t="s">
        <v>21</v>
      </c>
      <c r="C1597" t="s">
        <v>97</v>
      </c>
      <c r="D1597" t="s">
        <v>193</v>
      </c>
      <c r="E1597" t="s">
        <v>36</v>
      </c>
      <c r="F1597" t="s">
        <v>36</v>
      </c>
      <c r="G1597" t="str">
        <f>IF(ISERROR(MATCH(A1597,LUs!A:A,0)),"n","y")</f>
        <v>n</v>
      </c>
    </row>
    <row r="1598" spans="1:7">
      <c r="A1598" t="s">
        <v>173</v>
      </c>
      <c r="B1598" t="s">
        <v>21</v>
      </c>
      <c r="C1598" t="s">
        <v>97</v>
      </c>
      <c r="D1598" t="s">
        <v>193</v>
      </c>
      <c r="E1598" t="s">
        <v>37</v>
      </c>
      <c r="F1598" t="s">
        <v>37</v>
      </c>
      <c r="G1598" t="str">
        <f>IF(ISERROR(MATCH(A1598,LUs!A:A,0)),"n","y")</f>
        <v>n</v>
      </c>
    </row>
    <row r="1599" spans="1:7">
      <c r="A1599" t="s">
        <v>173</v>
      </c>
      <c r="B1599" t="s">
        <v>90</v>
      </c>
      <c r="C1599" t="s">
        <v>97</v>
      </c>
      <c r="D1599" t="s">
        <v>192</v>
      </c>
      <c r="E1599" t="s">
        <v>396</v>
      </c>
      <c r="F1599" t="s">
        <v>36</v>
      </c>
      <c r="G1599" t="str">
        <f>IF(ISERROR(MATCH(A1599,LUs!A:A,0)),"n","y")</f>
        <v>n</v>
      </c>
    </row>
    <row r="1600" spans="1:7">
      <c r="A1600" t="s">
        <v>173</v>
      </c>
      <c r="B1600" t="s">
        <v>90</v>
      </c>
      <c r="C1600" t="s">
        <v>97</v>
      </c>
      <c r="D1600" t="s">
        <v>192</v>
      </c>
      <c r="E1600" t="s">
        <v>396</v>
      </c>
      <c r="F1600" t="s">
        <v>36</v>
      </c>
      <c r="G1600" t="str">
        <f>IF(ISERROR(MATCH(A1600,LUs!A:A,0)),"n","y")</f>
        <v>n</v>
      </c>
    </row>
    <row r="1601" spans="1:7">
      <c r="A1601" t="s">
        <v>173</v>
      </c>
      <c r="B1601" t="s">
        <v>90</v>
      </c>
      <c r="C1601" t="s">
        <v>97</v>
      </c>
      <c r="D1601" t="s">
        <v>193</v>
      </c>
      <c r="E1601" t="s">
        <v>396</v>
      </c>
      <c r="F1601" t="s">
        <v>37</v>
      </c>
      <c r="G1601" t="str">
        <f>IF(ISERROR(MATCH(A1601,LUs!A:A,0)),"n","y")</f>
        <v>n</v>
      </c>
    </row>
    <row r="1602" spans="1:7">
      <c r="A1602" t="s">
        <v>173</v>
      </c>
      <c r="B1602" t="s">
        <v>90</v>
      </c>
      <c r="C1602" t="s">
        <v>97</v>
      </c>
      <c r="D1602" t="s">
        <v>193</v>
      </c>
      <c r="E1602" t="s">
        <v>396</v>
      </c>
      <c r="F1602" t="s">
        <v>36</v>
      </c>
      <c r="G1602" t="str">
        <f>IF(ISERROR(MATCH(A1602,LUs!A:A,0)),"n","y")</f>
        <v>n</v>
      </c>
    </row>
    <row r="1603" spans="1:7">
      <c r="A1603" t="s">
        <v>174</v>
      </c>
      <c r="B1603" t="s">
        <v>12</v>
      </c>
      <c r="C1603" t="s">
        <v>97</v>
      </c>
      <c r="D1603" t="s">
        <v>191</v>
      </c>
      <c r="E1603" t="s">
        <v>36</v>
      </c>
      <c r="F1603" t="s">
        <v>36</v>
      </c>
      <c r="G1603" t="str">
        <f>IF(ISERROR(MATCH(A1603,LUs!A:A,0)),"n","y")</f>
        <v>n</v>
      </c>
    </row>
    <row r="1604" spans="1:7">
      <c r="A1604" t="s">
        <v>174</v>
      </c>
      <c r="B1604" t="s">
        <v>12</v>
      </c>
      <c r="C1604" t="s">
        <v>97</v>
      </c>
      <c r="D1604" t="s">
        <v>191</v>
      </c>
      <c r="E1604" t="s">
        <v>37</v>
      </c>
      <c r="F1604" t="s">
        <v>37</v>
      </c>
      <c r="G1604" t="str">
        <f>IF(ISERROR(MATCH(A1604,LUs!A:A,0)),"n","y")</f>
        <v>n</v>
      </c>
    </row>
    <row r="1605" spans="1:7">
      <c r="A1605" t="s">
        <v>174</v>
      </c>
      <c r="B1605" t="s">
        <v>17</v>
      </c>
      <c r="C1605" t="s">
        <v>97</v>
      </c>
      <c r="D1605" t="s">
        <v>191</v>
      </c>
      <c r="E1605" t="s">
        <v>36</v>
      </c>
      <c r="F1605" t="s">
        <v>36</v>
      </c>
      <c r="G1605" t="str">
        <f>IF(ISERROR(MATCH(A1605,LUs!A:A,0)),"n","y")</f>
        <v>n</v>
      </c>
    </row>
    <row r="1606" spans="1:7">
      <c r="A1606" t="s">
        <v>174</v>
      </c>
      <c r="B1606" t="s">
        <v>17</v>
      </c>
      <c r="C1606" t="s">
        <v>97</v>
      </c>
      <c r="D1606" t="s">
        <v>191</v>
      </c>
      <c r="E1606" t="s">
        <v>37</v>
      </c>
      <c r="F1606" t="s">
        <v>37</v>
      </c>
      <c r="G1606" t="str">
        <f>IF(ISERROR(MATCH(A1606,LUs!A:A,0)),"n","y")</f>
        <v>n</v>
      </c>
    </row>
    <row r="1607" spans="1:7">
      <c r="A1607" t="s">
        <v>174</v>
      </c>
      <c r="B1607" t="s">
        <v>17</v>
      </c>
      <c r="C1607" t="s">
        <v>98</v>
      </c>
      <c r="D1607" t="s">
        <v>191</v>
      </c>
      <c r="E1607" t="s">
        <v>86</v>
      </c>
      <c r="F1607" t="s">
        <v>36</v>
      </c>
      <c r="G1607" t="str">
        <f>IF(ISERROR(MATCH(A1607,LUs!A:A,0)),"n","y")</f>
        <v>n</v>
      </c>
    </row>
    <row r="1608" spans="1:7">
      <c r="A1608" t="s">
        <v>174</v>
      </c>
      <c r="B1608" t="s">
        <v>17</v>
      </c>
      <c r="C1608" t="s">
        <v>97</v>
      </c>
      <c r="D1608" t="s">
        <v>191</v>
      </c>
      <c r="E1608" t="s">
        <v>36</v>
      </c>
      <c r="F1608" t="s">
        <v>36</v>
      </c>
      <c r="G1608" t="str">
        <f>IF(ISERROR(MATCH(A1608,LUs!A:A,0)),"n","y")</f>
        <v>n</v>
      </c>
    </row>
    <row r="1609" spans="1:7">
      <c r="A1609" t="s">
        <v>174</v>
      </c>
      <c r="B1609" t="s">
        <v>17</v>
      </c>
      <c r="C1609" t="s">
        <v>97</v>
      </c>
      <c r="D1609" t="s">
        <v>191</v>
      </c>
      <c r="E1609" t="s">
        <v>37</v>
      </c>
      <c r="F1609" t="s">
        <v>37</v>
      </c>
      <c r="G1609" t="str">
        <f>IF(ISERROR(MATCH(A1609,LUs!A:A,0)),"n","y")</f>
        <v>n</v>
      </c>
    </row>
    <row r="1610" spans="1:7">
      <c r="A1610" t="s">
        <v>174</v>
      </c>
      <c r="B1610" t="s">
        <v>17</v>
      </c>
      <c r="C1610" t="s">
        <v>98</v>
      </c>
      <c r="D1610" t="s">
        <v>191</v>
      </c>
      <c r="E1610" t="s">
        <v>86</v>
      </c>
      <c r="F1610" t="s">
        <v>86</v>
      </c>
      <c r="G1610" t="str">
        <f>IF(ISERROR(MATCH(A1610,LUs!A:A,0)),"n","y")</f>
        <v>n</v>
      </c>
    </row>
    <row r="1611" spans="1:7">
      <c r="A1611" t="s">
        <v>174</v>
      </c>
      <c r="B1611" t="s">
        <v>17</v>
      </c>
      <c r="C1611" t="s">
        <v>97</v>
      </c>
      <c r="D1611" t="s">
        <v>192</v>
      </c>
      <c r="E1611" t="s">
        <v>36</v>
      </c>
      <c r="F1611" t="s">
        <v>36</v>
      </c>
      <c r="G1611" t="str">
        <f>IF(ISERROR(MATCH(A1611,LUs!A:A,0)),"n","y")</f>
        <v>n</v>
      </c>
    </row>
    <row r="1612" spans="1:7">
      <c r="A1612" t="s">
        <v>174</v>
      </c>
      <c r="B1612" t="s">
        <v>17</v>
      </c>
      <c r="C1612" t="s">
        <v>97</v>
      </c>
      <c r="D1612" t="s">
        <v>192</v>
      </c>
      <c r="E1612" t="s">
        <v>37</v>
      </c>
      <c r="F1612" t="s">
        <v>37</v>
      </c>
      <c r="G1612" t="str">
        <f>IF(ISERROR(MATCH(A1612,LUs!A:A,0)),"n","y")</f>
        <v>n</v>
      </c>
    </row>
    <row r="1613" spans="1:7">
      <c r="A1613" t="s">
        <v>174</v>
      </c>
      <c r="B1613" t="s">
        <v>17</v>
      </c>
      <c r="C1613" t="s">
        <v>97</v>
      </c>
      <c r="D1613" t="s">
        <v>192</v>
      </c>
      <c r="E1613" t="s">
        <v>36</v>
      </c>
      <c r="F1613" t="s">
        <v>36</v>
      </c>
      <c r="G1613" t="str">
        <f>IF(ISERROR(MATCH(A1613,LUs!A:A,0)),"n","y")</f>
        <v>n</v>
      </c>
    </row>
    <row r="1614" spans="1:7">
      <c r="A1614" t="s">
        <v>174</v>
      </c>
      <c r="B1614" t="s">
        <v>17</v>
      </c>
      <c r="C1614" t="s">
        <v>97</v>
      </c>
      <c r="D1614" t="s">
        <v>192</v>
      </c>
      <c r="E1614" t="s">
        <v>37</v>
      </c>
      <c r="F1614" t="s">
        <v>37</v>
      </c>
      <c r="G1614" t="str">
        <f>IF(ISERROR(MATCH(A1614,LUs!A:A,0)),"n","y")</f>
        <v>n</v>
      </c>
    </row>
    <row r="1615" spans="1:7">
      <c r="A1615" t="s">
        <v>174</v>
      </c>
      <c r="B1615" t="s">
        <v>17</v>
      </c>
      <c r="C1615" t="s">
        <v>98</v>
      </c>
      <c r="D1615" t="s">
        <v>192</v>
      </c>
      <c r="E1615" t="s">
        <v>86</v>
      </c>
      <c r="F1615" t="s">
        <v>86</v>
      </c>
      <c r="G1615" t="str">
        <f>IF(ISERROR(MATCH(A1615,LUs!A:A,0)),"n","y")</f>
        <v>n</v>
      </c>
    </row>
    <row r="1616" spans="1:7">
      <c r="A1616" t="s">
        <v>174</v>
      </c>
      <c r="B1616" t="s">
        <v>17</v>
      </c>
      <c r="C1616" t="s">
        <v>97</v>
      </c>
      <c r="D1616" t="s">
        <v>193</v>
      </c>
      <c r="E1616" t="s">
        <v>36</v>
      </c>
      <c r="F1616" t="s">
        <v>36</v>
      </c>
      <c r="G1616" t="str">
        <f>IF(ISERROR(MATCH(A1616,LUs!A:A,0)),"n","y")</f>
        <v>n</v>
      </c>
    </row>
    <row r="1617" spans="1:7">
      <c r="A1617" t="s">
        <v>174</v>
      </c>
      <c r="B1617" t="s">
        <v>17</v>
      </c>
      <c r="C1617" t="s">
        <v>97</v>
      </c>
      <c r="D1617" t="s">
        <v>193</v>
      </c>
      <c r="E1617" t="s">
        <v>37</v>
      </c>
      <c r="F1617" t="s">
        <v>37</v>
      </c>
      <c r="G1617" t="str">
        <f>IF(ISERROR(MATCH(A1617,LUs!A:A,0)),"n","y")</f>
        <v>n</v>
      </c>
    </row>
    <row r="1618" spans="1:7">
      <c r="A1618" t="s">
        <v>174</v>
      </c>
      <c r="B1618" t="s">
        <v>17</v>
      </c>
      <c r="C1618" t="s">
        <v>97</v>
      </c>
      <c r="D1618" t="s">
        <v>193</v>
      </c>
      <c r="E1618" t="s">
        <v>36</v>
      </c>
      <c r="F1618" t="s">
        <v>36</v>
      </c>
      <c r="G1618" t="str">
        <f>IF(ISERROR(MATCH(A1618,LUs!A:A,0)),"n","y")</f>
        <v>n</v>
      </c>
    </row>
    <row r="1619" spans="1:7">
      <c r="A1619" t="s">
        <v>174</v>
      </c>
      <c r="B1619" t="s">
        <v>17</v>
      </c>
      <c r="C1619" t="s">
        <v>97</v>
      </c>
      <c r="D1619" t="s">
        <v>193</v>
      </c>
      <c r="E1619" t="s">
        <v>37</v>
      </c>
      <c r="F1619" t="s">
        <v>37</v>
      </c>
      <c r="G1619" t="str">
        <f>IF(ISERROR(MATCH(A1619,LUs!A:A,0)),"n","y")</f>
        <v>n</v>
      </c>
    </row>
    <row r="1620" spans="1:7">
      <c r="A1620" t="s">
        <v>174</v>
      </c>
      <c r="B1620" t="s">
        <v>23</v>
      </c>
      <c r="C1620" t="s">
        <v>97</v>
      </c>
      <c r="D1620" t="s">
        <v>191</v>
      </c>
      <c r="E1620" t="s">
        <v>36</v>
      </c>
      <c r="F1620" t="s">
        <v>37</v>
      </c>
      <c r="G1620" t="str">
        <f>IF(ISERROR(MATCH(A1620,LUs!A:A,0)),"n","y")</f>
        <v>n</v>
      </c>
    </row>
    <row r="1621" spans="1:7">
      <c r="A1621" t="s">
        <v>174</v>
      </c>
      <c r="B1621" t="s">
        <v>23</v>
      </c>
      <c r="C1621" t="s">
        <v>97</v>
      </c>
      <c r="D1621" t="s">
        <v>191</v>
      </c>
      <c r="E1621" t="s">
        <v>37</v>
      </c>
      <c r="F1621" t="s">
        <v>36</v>
      </c>
      <c r="G1621" t="str">
        <f>IF(ISERROR(MATCH(A1621,LUs!A:A,0)),"n","y")</f>
        <v>n</v>
      </c>
    </row>
    <row r="1622" spans="1:7">
      <c r="A1622" t="s">
        <v>174</v>
      </c>
      <c r="B1622" t="s">
        <v>23</v>
      </c>
      <c r="C1622" t="s">
        <v>97</v>
      </c>
      <c r="D1622" t="s">
        <v>191</v>
      </c>
      <c r="E1622" t="s">
        <v>36</v>
      </c>
      <c r="F1622" t="s">
        <v>36</v>
      </c>
      <c r="G1622" t="str">
        <f>IF(ISERROR(MATCH(A1622,LUs!A:A,0)),"n","y")</f>
        <v>n</v>
      </c>
    </row>
    <row r="1623" spans="1:7">
      <c r="A1623" t="s">
        <v>174</v>
      </c>
      <c r="B1623" t="s">
        <v>23</v>
      </c>
      <c r="C1623" t="s">
        <v>97</v>
      </c>
      <c r="D1623" t="s">
        <v>191</v>
      </c>
      <c r="E1623" t="s">
        <v>37</v>
      </c>
      <c r="F1623" t="s">
        <v>37</v>
      </c>
      <c r="G1623" t="str">
        <f>IF(ISERROR(MATCH(A1623,LUs!A:A,0)),"n","y")</f>
        <v>n</v>
      </c>
    </row>
    <row r="1624" spans="1:7">
      <c r="A1624" t="s">
        <v>174</v>
      </c>
      <c r="B1624" t="s">
        <v>23</v>
      </c>
      <c r="C1624" t="s">
        <v>97</v>
      </c>
      <c r="D1624" t="s">
        <v>192</v>
      </c>
      <c r="E1624" t="s">
        <v>36</v>
      </c>
      <c r="F1624" t="s">
        <v>37</v>
      </c>
      <c r="G1624" t="str">
        <f>IF(ISERROR(MATCH(A1624,LUs!A:A,0)),"n","y")</f>
        <v>n</v>
      </c>
    </row>
    <row r="1625" spans="1:7">
      <c r="A1625" t="s">
        <v>174</v>
      </c>
      <c r="B1625" t="s">
        <v>23</v>
      </c>
      <c r="C1625" t="s">
        <v>97</v>
      </c>
      <c r="D1625" t="s">
        <v>192</v>
      </c>
      <c r="E1625" t="s">
        <v>37</v>
      </c>
      <c r="F1625" t="s">
        <v>36</v>
      </c>
      <c r="G1625" t="str">
        <f>IF(ISERROR(MATCH(A1625,LUs!A:A,0)),"n","y")</f>
        <v>n</v>
      </c>
    </row>
    <row r="1626" spans="1:7">
      <c r="A1626" t="s">
        <v>174</v>
      </c>
      <c r="B1626" t="s">
        <v>23</v>
      </c>
      <c r="C1626" t="s">
        <v>97</v>
      </c>
      <c r="D1626" t="s">
        <v>192</v>
      </c>
      <c r="E1626" t="s">
        <v>36</v>
      </c>
      <c r="F1626" t="s">
        <v>36</v>
      </c>
      <c r="G1626" t="str">
        <f>IF(ISERROR(MATCH(A1626,LUs!A:A,0)),"n","y")</f>
        <v>n</v>
      </c>
    </row>
    <row r="1627" spans="1:7">
      <c r="A1627" t="s">
        <v>174</v>
      </c>
      <c r="B1627" t="s">
        <v>23</v>
      </c>
      <c r="C1627" t="s">
        <v>97</v>
      </c>
      <c r="D1627" t="s">
        <v>192</v>
      </c>
      <c r="E1627" t="s">
        <v>37</v>
      </c>
      <c r="F1627" t="s">
        <v>37</v>
      </c>
      <c r="G1627" t="str">
        <f>IF(ISERROR(MATCH(A1627,LUs!A:A,0)),"n","y")</f>
        <v>n</v>
      </c>
    </row>
    <row r="1628" spans="1:7">
      <c r="A1628" t="s">
        <v>174</v>
      </c>
      <c r="B1628" t="s">
        <v>23</v>
      </c>
      <c r="C1628" t="s">
        <v>97</v>
      </c>
      <c r="D1628" t="s">
        <v>193</v>
      </c>
      <c r="E1628" t="s">
        <v>36</v>
      </c>
      <c r="F1628" t="s">
        <v>37</v>
      </c>
      <c r="G1628" t="str">
        <f>IF(ISERROR(MATCH(A1628,LUs!A:A,0)),"n","y")</f>
        <v>n</v>
      </c>
    </row>
    <row r="1629" spans="1:7">
      <c r="A1629" t="s">
        <v>174</v>
      </c>
      <c r="B1629" t="s">
        <v>23</v>
      </c>
      <c r="C1629" t="s">
        <v>97</v>
      </c>
      <c r="D1629" t="s">
        <v>193</v>
      </c>
      <c r="E1629" t="s">
        <v>37</v>
      </c>
      <c r="F1629" t="s">
        <v>36</v>
      </c>
      <c r="G1629" t="str">
        <f>IF(ISERROR(MATCH(A1629,LUs!A:A,0)),"n","y")</f>
        <v>n</v>
      </c>
    </row>
    <row r="1630" spans="1:7">
      <c r="A1630" t="s">
        <v>174</v>
      </c>
      <c r="B1630" t="s">
        <v>23</v>
      </c>
      <c r="C1630" t="s">
        <v>97</v>
      </c>
      <c r="D1630" t="s">
        <v>193</v>
      </c>
      <c r="E1630" t="s">
        <v>36</v>
      </c>
      <c r="F1630" t="s">
        <v>36</v>
      </c>
      <c r="G1630" t="str">
        <f>IF(ISERROR(MATCH(A1630,LUs!A:A,0)),"n","y")</f>
        <v>n</v>
      </c>
    </row>
    <row r="1631" spans="1:7">
      <c r="A1631" t="s">
        <v>174</v>
      </c>
      <c r="B1631" t="s">
        <v>23</v>
      </c>
      <c r="C1631" t="s">
        <v>97</v>
      </c>
      <c r="D1631" t="s">
        <v>193</v>
      </c>
      <c r="E1631" t="s">
        <v>37</v>
      </c>
      <c r="F1631" t="s">
        <v>37</v>
      </c>
      <c r="G1631" t="str">
        <f>IF(ISERROR(MATCH(A1631,LUs!A:A,0)),"n","y")</f>
        <v>n</v>
      </c>
    </row>
    <row r="1632" spans="1:7">
      <c r="A1632" t="s">
        <v>174</v>
      </c>
      <c r="B1632" t="s">
        <v>27</v>
      </c>
      <c r="C1632" t="s">
        <v>97</v>
      </c>
      <c r="D1632" t="s">
        <v>191</v>
      </c>
      <c r="E1632" t="s">
        <v>36</v>
      </c>
      <c r="F1632" t="s">
        <v>36</v>
      </c>
      <c r="G1632" t="str">
        <f>IF(ISERROR(MATCH(A1632,LUs!A:A,0)),"n","y")</f>
        <v>n</v>
      </c>
    </row>
    <row r="1633" spans="1:7">
      <c r="A1633" t="s">
        <v>174</v>
      </c>
      <c r="B1633" t="s">
        <v>27</v>
      </c>
      <c r="C1633" t="s">
        <v>97</v>
      </c>
      <c r="D1633" t="s">
        <v>191</v>
      </c>
      <c r="E1633" t="s">
        <v>37</v>
      </c>
      <c r="F1633" t="s">
        <v>36</v>
      </c>
      <c r="G1633" t="str">
        <f>IF(ISERROR(MATCH(A1633,LUs!A:A,0)),"n","y")</f>
        <v>n</v>
      </c>
    </row>
    <row r="1634" spans="1:7">
      <c r="A1634" t="s">
        <v>174</v>
      </c>
      <c r="B1634" t="s">
        <v>27</v>
      </c>
      <c r="C1634" t="s">
        <v>97</v>
      </c>
      <c r="D1634" t="s">
        <v>191</v>
      </c>
      <c r="E1634" t="s">
        <v>36</v>
      </c>
      <c r="F1634" t="s">
        <v>36</v>
      </c>
      <c r="G1634" t="str">
        <f>IF(ISERROR(MATCH(A1634,LUs!A:A,0)),"n","y")</f>
        <v>n</v>
      </c>
    </row>
    <row r="1635" spans="1:7">
      <c r="A1635" t="s">
        <v>174</v>
      </c>
      <c r="B1635" t="s">
        <v>27</v>
      </c>
      <c r="C1635" t="s">
        <v>97</v>
      </c>
      <c r="D1635" t="s">
        <v>191</v>
      </c>
      <c r="E1635" t="s">
        <v>37</v>
      </c>
      <c r="F1635" t="s">
        <v>37</v>
      </c>
      <c r="G1635" t="str">
        <f>IF(ISERROR(MATCH(A1635,LUs!A:A,0)),"n","y")</f>
        <v>n</v>
      </c>
    </row>
    <row r="1636" spans="1:7">
      <c r="A1636" t="s">
        <v>174</v>
      </c>
      <c r="B1636" t="s">
        <v>27</v>
      </c>
      <c r="C1636" t="s">
        <v>98</v>
      </c>
      <c r="D1636" t="s">
        <v>191</v>
      </c>
      <c r="E1636" t="s">
        <v>86</v>
      </c>
      <c r="F1636" t="s">
        <v>86</v>
      </c>
      <c r="G1636" t="str">
        <f>IF(ISERROR(MATCH(A1636,LUs!A:A,0)),"n","y")</f>
        <v>n</v>
      </c>
    </row>
    <row r="1637" spans="1:7">
      <c r="A1637" t="s">
        <v>174</v>
      </c>
      <c r="B1637" t="s">
        <v>27</v>
      </c>
      <c r="C1637" t="s">
        <v>97</v>
      </c>
      <c r="D1637" t="s">
        <v>192</v>
      </c>
      <c r="E1637" t="s">
        <v>36</v>
      </c>
      <c r="F1637" t="s">
        <v>36</v>
      </c>
      <c r="G1637" t="str">
        <f>IF(ISERROR(MATCH(A1637,LUs!A:A,0)),"n","y")</f>
        <v>n</v>
      </c>
    </row>
    <row r="1638" spans="1:7">
      <c r="A1638" t="s">
        <v>174</v>
      </c>
      <c r="B1638" t="s">
        <v>27</v>
      </c>
      <c r="C1638" t="s">
        <v>97</v>
      </c>
      <c r="D1638" t="s">
        <v>192</v>
      </c>
      <c r="E1638" t="s">
        <v>37</v>
      </c>
      <c r="F1638" t="s">
        <v>36</v>
      </c>
      <c r="G1638" t="str">
        <f>IF(ISERROR(MATCH(A1638,LUs!A:A,0)),"n","y")</f>
        <v>n</v>
      </c>
    </row>
    <row r="1639" spans="1:7">
      <c r="A1639" t="s">
        <v>174</v>
      </c>
      <c r="B1639" t="s">
        <v>27</v>
      </c>
      <c r="C1639" t="s">
        <v>97</v>
      </c>
      <c r="D1639" t="s">
        <v>192</v>
      </c>
      <c r="E1639" t="s">
        <v>36</v>
      </c>
      <c r="F1639" t="s">
        <v>36</v>
      </c>
      <c r="G1639" t="str">
        <f>IF(ISERROR(MATCH(A1639,LUs!A:A,0)),"n","y")</f>
        <v>n</v>
      </c>
    </row>
    <row r="1640" spans="1:7">
      <c r="A1640" t="s">
        <v>174</v>
      </c>
      <c r="B1640" t="s">
        <v>27</v>
      </c>
      <c r="C1640" t="s">
        <v>97</v>
      </c>
      <c r="D1640" t="s">
        <v>192</v>
      </c>
      <c r="E1640" t="s">
        <v>37</v>
      </c>
      <c r="F1640" t="s">
        <v>37</v>
      </c>
      <c r="G1640" t="str">
        <f>IF(ISERROR(MATCH(A1640,LUs!A:A,0)),"n","y")</f>
        <v>n</v>
      </c>
    </row>
    <row r="1641" spans="1:7">
      <c r="A1641" t="s">
        <v>174</v>
      </c>
      <c r="B1641" t="s">
        <v>27</v>
      </c>
      <c r="C1641" t="s">
        <v>98</v>
      </c>
      <c r="D1641" t="s">
        <v>192</v>
      </c>
      <c r="E1641" t="s">
        <v>86</v>
      </c>
      <c r="F1641" t="s">
        <v>86</v>
      </c>
      <c r="G1641" t="str">
        <f>IF(ISERROR(MATCH(A1641,LUs!A:A,0)),"n","y")</f>
        <v>n</v>
      </c>
    </row>
    <row r="1642" spans="1:7">
      <c r="A1642" t="s">
        <v>174</v>
      </c>
      <c r="B1642" t="s">
        <v>27</v>
      </c>
      <c r="C1642" t="s">
        <v>97</v>
      </c>
      <c r="D1642" t="s">
        <v>193</v>
      </c>
      <c r="E1642" t="s">
        <v>36</v>
      </c>
      <c r="F1642" t="s">
        <v>36</v>
      </c>
      <c r="G1642" t="str">
        <f>IF(ISERROR(MATCH(A1642,LUs!A:A,0)),"n","y")</f>
        <v>n</v>
      </c>
    </row>
    <row r="1643" spans="1:7">
      <c r="A1643" t="s">
        <v>174</v>
      </c>
      <c r="B1643" t="s">
        <v>27</v>
      </c>
      <c r="C1643" t="s">
        <v>97</v>
      </c>
      <c r="D1643" t="s">
        <v>193</v>
      </c>
      <c r="E1643" t="s">
        <v>37</v>
      </c>
      <c r="F1643" t="s">
        <v>37</v>
      </c>
      <c r="G1643" t="str">
        <f>IF(ISERROR(MATCH(A1643,LUs!A:A,0)),"n","y")</f>
        <v>n</v>
      </c>
    </row>
    <row r="1644" spans="1:7">
      <c r="A1644" t="s">
        <v>174</v>
      </c>
      <c r="B1644" t="s">
        <v>27</v>
      </c>
      <c r="C1644" t="s">
        <v>97</v>
      </c>
      <c r="D1644" t="s">
        <v>193</v>
      </c>
      <c r="E1644" t="s">
        <v>36</v>
      </c>
      <c r="F1644" t="s">
        <v>36</v>
      </c>
      <c r="G1644" t="str">
        <f>IF(ISERROR(MATCH(A1644,LUs!A:A,0)),"n","y")</f>
        <v>n</v>
      </c>
    </row>
    <row r="1645" spans="1:7">
      <c r="A1645" t="s">
        <v>174</v>
      </c>
      <c r="B1645" t="s">
        <v>27</v>
      </c>
      <c r="C1645" t="s">
        <v>97</v>
      </c>
      <c r="D1645" t="s">
        <v>193</v>
      </c>
      <c r="E1645" t="s">
        <v>37</v>
      </c>
      <c r="F1645" t="s">
        <v>37</v>
      </c>
      <c r="G1645" t="str">
        <f>IF(ISERROR(MATCH(A1645,LUs!A:A,0)),"n","y")</f>
        <v>n</v>
      </c>
    </row>
    <row r="1646" spans="1:7">
      <c r="A1646" t="s">
        <v>174</v>
      </c>
      <c r="B1646" t="s">
        <v>27</v>
      </c>
      <c r="C1646" t="s">
        <v>97</v>
      </c>
      <c r="D1646" t="s">
        <v>194</v>
      </c>
      <c r="E1646" t="s">
        <v>36</v>
      </c>
      <c r="F1646" t="s">
        <v>36</v>
      </c>
      <c r="G1646" t="str">
        <f>IF(ISERROR(MATCH(A1646,LUs!A:A,0)),"n","y")</f>
        <v>n</v>
      </c>
    </row>
    <row r="1647" spans="1:7">
      <c r="A1647" t="s">
        <v>174</v>
      </c>
      <c r="B1647" t="s">
        <v>27</v>
      </c>
      <c r="C1647" t="s">
        <v>97</v>
      </c>
      <c r="D1647" t="s">
        <v>194</v>
      </c>
      <c r="E1647" t="s">
        <v>37</v>
      </c>
      <c r="F1647" t="s">
        <v>37</v>
      </c>
      <c r="G1647" t="str">
        <f>IF(ISERROR(MATCH(A1647,LUs!A:A,0)),"n","y")</f>
        <v>n</v>
      </c>
    </row>
    <row r="1648" spans="1:7">
      <c r="A1648" t="s">
        <v>174</v>
      </c>
      <c r="B1648" t="s">
        <v>27</v>
      </c>
      <c r="C1648" t="s">
        <v>97</v>
      </c>
      <c r="D1648" t="s">
        <v>194</v>
      </c>
      <c r="E1648" t="s">
        <v>36</v>
      </c>
      <c r="F1648" t="s">
        <v>36</v>
      </c>
      <c r="G1648" t="str">
        <f>IF(ISERROR(MATCH(A1648,LUs!A:A,0)),"n","y")</f>
        <v>n</v>
      </c>
    </row>
    <row r="1649" spans="1:7">
      <c r="A1649" t="s">
        <v>174</v>
      </c>
      <c r="B1649" t="s">
        <v>27</v>
      </c>
      <c r="C1649" t="s">
        <v>97</v>
      </c>
      <c r="D1649" t="s">
        <v>194</v>
      </c>
      <c r="E1649" t="s">
        <v>37</v>
      </c>
      <c r="F1649" t="s">
        <v>37</v>
      </c>
      <c r="G1649" t="str">
        <f>IF(ISERROR(MATCH(A1649,LUs!A:A,0)),"n","y")</f>
        <v>n</v>
      </c>
    </row>
    <row r="1650" spans="1:7">
      <c r="A1650" t="s">
        <v>174</v>
      </c>
      <c r="B1650" t="s">
        <v>27</v>
      </c>
      <c r="C1650" t="s">
        <v>97</v>
      </c>
      <c r="D1650" t="s">
        <v>195</v>
      </c>
      <c r="E1650" t="s">
        <v>36</v>
      </c>
      <c r="F1650" t="s">
        <v>36</v>
      </c>
      <c r="G1650" t="str">
        <f>IF(ISERROR(MATCH(A1650,LUs!A:A,0)),"n","y")</f>
        <v>n</v>
      </c>
    </row>
    <row r="1651" spans="1:7">
      <c r="A1651" t="s">
        <v>174</v>
      </c>
      <c r="B1651" t="s">
        <v>27</v>
      </c>
      <c r="C1651" t="s">
        <v>97</v>
      </c>
      <c r="D1651" t="s">
        <v>195</v>
      </c>
      <c r="E1651" t="s">
        <v>37</v>
      </c>
      <c r="F1651" t="s">
        <v>37</v>
      </c>
      <c r="G1651" t="str">
        <f>IF(ISERROR(MATCH(A1651,LUs!A:A,0)),"n","y")</f>
        <v>n</v>
      </c>
    </row>
    <row r="1652" spans="1:7">
      <c r="A1652" t="s">
        <v>174</v>
      </c>
      <c r="B1652" t="s">
        <v>27</v>
      </c>
      <c r="C1652" t="s">
        <v>97</v>
      </c>
      <c r="D1652" t="s">
        <v>195</v>
      </c>
      <c r="E1652" t="s">
        <v>36</v>
      </c>
      <c r="F1652" t="s">
        <v>36</v>
      </c>
      <c r="G1652" t="str">
        <f>IF(ISERROR(MATCH(A1652,LUs!A:A,0)),"n","y")</f>
        <v>n</v>
      </c>
    </row>
    <row r="1653" spans="1:7">
      <c r="A1653" t="s">
        <v>174</v>
      </c>
      <c r="B1653" t="s">
        <v>27</v>
      </c>
      <c r="C1653" t="s">
        <v>97</v>
      </c>
      <c r="D1653" t="s">
        <v>195</v>
      </c>
      <c r="E1653" t="s">
        <v>37</v>
      </c>
      <c r="F1653" t="s">
        <v>37</v>
      </c>
      <c r="G1653" t="str">
        <f>IF(ISERROR(MATCH(A1653,LUs!A:A,0)),"n","y")</f>
        <v>n</v>
      </c>
    </row>
    <row r="1654" spans="1:7">
      <c r="A1654" t="s">
        <v>174</v>
      </c>
      <c r="B1654" t="s">
        <v>90</v>
      </c>
      <c r="C1654" t="s">
        <v>97</v>
      </c>
      <c r="D1654" t="s">
        <v>191</v>
      </c>
      <c r="E1654" t="s">
        <v>396</v>
      </c>
      <c r="F1654" t="s">
        <v>86</v>
      </c>
      <c r="G1654" t="str">
        <f>IF(ISERROR(MATCH(A1654,LUs!A:A,0)),"n","y")</f>
        <v>n</v>
      </c>
    </row>
    <row r="1655" spans="1:7">
      <c r="A1655" t="s">
        <v>174</v>
      </c>
      <c r="B1655" t="s">
        <v>90</v>
      </c>
      <c r="C1655" t="s">
        <v>97</v>
      </c>
      <c r="D1655" t="s">
        <v>191</v>
      </c>
      <c r="E1655" t="s">
        <v>396</v>
      </c>
      <c r="F1655" t="s">
        <v>36</v>
      </c>
      <c r="G1655" t="str">
        <f>IF(ISERROR(MATCH(A1655,LUs!A:A,0)),"n","y")</f>
        <v>n</v>
      </c>
    </row>
    <row r="1656" spans="1:7">
      <c r="A1656" t="s">
        <v>174</v>
      </c>
      <c r="B1656" t="s">
        <v>90</v>
      </c>
      <c r="C1656" t="s">
        <v>97</v>
      </c>
      <c r="D1656" t="s">
        <v>192</v>
      </c>
      <c r="E1656" t="s">
        <v>396</v>
      </c>
      <c r="F1656" t="s">
        <v>86</v>
      </c>
      <c r="G1656" t="str">
        <f>IF(ISERROR(MATCH(A1656,LUs!A:A,0)),"n","y")</f>
        <v>n</v>
      </c>
    </row>
    <row r="1657" spans="1:7">
      <c r="A1657" t="s">
        <v>174</v>
      </c>
      <c r="B1657" t="s">
        <v>90</v>
      </c>
      <c r="C1657" t="s">
        <v>97</v>
      </c>
      <c r="D1657" t="s">
        <v>192</v>
      </c>
      <c r="E1657" t="s">
        <v>396</v>
      </c>
      <c r="F1657" t="s">
        <v>36</v>
      </c>
      <c r="G1657" t="str">
        <f>IF(ISERROR(MATCH(A1657,LUs!A:A,0)),"n","y")</f>
        <v>n</v>
      </c>
    </row>
    <row r="1658" spans="1:7">
      <c r="A1658" t="s">
        <v>174</v>
      </c>
      <c r="B1658" t="s">
        <v>90</v>
      </c>
      <c r="C1658" t="s">
        <v>97</v>
      </c>
      <c r="D1658" t="s">
        <v>193</v>
      </c>
      <c r="E1658" t="s">
        <v>396</v>
      </c>
      <c r="F1658" t="s">
        <v>86</v>
      </c>
      <c r="G1658" t="str">
        <f>IF(ISERROR(MATCH(A1658,LUs!A:A,0)),"n","y")</f>
        <v>n</v>
      </c>
    </row>
    <row r="1659" spans="1:7">
      <c r="A1659" t="s">
        <v>174</v>
      </c>
      <c r="B1659" t="s">
        <v>90</v>
      </c>
      <c r="C1659" t="s">
        <v>97</v>
      </c>
      <c r="D1659" t="s">
        <v>193</v>
      </c>
      <c r="E1659" t="s">
        <v>396</v>
      </c>
      <c r="F1659" t="s">
        <v>36</v>
      </c>
      <c r="G1659" t="str">
        <f>IF(ISERROR(MATCH(A1659,LUs!A:A,0)),"n","y")</f>
        <v>n</v>
      </c>
    </row>
    <row r="1660" spans="1:7">
      <c r="A1660" t="s">
        <v>174</v>
      </c>
      <c r="B1660" t="s">
        <v>90</v>
      </c>
      <c r="C1660" t="s">
        <v>97</v>
      </c>
      <c r="D1660" t="s">
        <v>194</v>
      </c>
      <c r="E1660" t="s">
        <v>396</v>
      </c>
      <c r="F1660" t="s">
        <v>36</v>
      </c>
      <c r="G1660" t="str">
        <f>IF(ISERROR(MATCH(A1660,LUs!A:A,0)),"n","y")</f>
        <v>n</v>
      </c>
    </row>
    <row r="1661" spans="1:7">
      <c r="A1661" t="s">
        <v>174</v>
      </c>
      <c r="B1661" t="s">
        <v>90</v>
      </c>
      <c r="C1661" t="s">
        <v>97</v>
      </c>
      <c r="D1661" t="s">
        <v>194</v>
      </c>
      <c r="E1661" t="s">
        <v>396</v>
      </c>
      <c r="F1661" t="s">
        <v>36</v>
      </c>
      <c r="G1661" t="str">
        <f>IF(ISERROR(MATCH(A1661,LUs!A:A,0)),"n","y")</f>
        <v>n</v>
      </c>
    </row>
    <row r="1662" spans="1:7">
      <c r="A1662" t="s">
        <v>174</v>
      </c>
      <c r="B1662" t="s">
        <v>90</v>
      </c>
      <c r="C1662" t="s">
        <v>97</v>
      </c>
      <c r="D1662" t="s">
        <v>195</v>
      </c>
      <c r="E1662" t="s">
        <v>396</v>
      </c>
      <c r="F1662" t="s">
        <v>37</v>
      </c>
      <c r="G1662" t="str">
        <f>IF(ISERROR(MATCH(A1662,LUs!A:A,0)),"n","y")</f>
        <v>n</v>
      </c>
    </row>
    <row r="1663" spans="1:7">
      <c r="A1663" t="s">
        <v>174</v>
      </c>
      <c r="B1663" t="s">
        <v>90</v>
      </c>
      <c r="C1663" t="s">
        <v>97</v>
      </c>
      <c r="D1663" t="s">
        <v>195</v>
      </c>
      <c r="E1663" t="s">
        <v>396</v>
      </c>
      <c r="F1663" t="s">
        <v>36</v>
      </c>
      <c r="G1663" t="str">
        <f>IF(ISERROR(MATCH(A1663,LUs!A:A,0)),"n","y")</f>
        <v>n</v>
      </c>
    </row>
    <row r="1664" spans="1:7">
      <c r="A1664" t="s">
        <v>175</v>
      </c>
      <c r="B1664" t="s">
        <v>24</v>
      </c>
      <c r="C1664" t="s">
        <v>97</v>
      </c>
      <c r="D1664" t="s">
        <v>191</v>
      </c>
      <c r="E1664" t="s">
        <v>36</v>
      </c>
      <c r="F1664" t="s">
        <v>36</v>
      </c>
      <c r="G1664" t="str">
        <f>IF(ISERROR(MATCH(A1664,LUs!A:A,0)),"n","y")</f>
        <v>n</v>
      </c>
    </row>
    <row r="1665" spans="1:7">
      <c r="A1665" t="s">
        <v>175</v>
      </c>
      <c r="B1665" t="s">
        <v>24</v>
      </c>
      <c r="C1665" t="s">
        <v>97</v>
      </c>
      <c r="D1665" t="s">
        <v>191</v>
      </c>
      <c r="E1665" t="s">
        <v>37</v>
      </c>
      <c r="F1665" t="s">
        <v>37</v>
      </c>
      <c r="G1665" t="str">
        <f>IF(ISERROR(MATCH(A1665,LUs!A:A,0)),"n","y")</f>
        <v>n</v>
      </c>
    </row>
    <row r="1666" spans="1:7">
      <c r="A1666" t="s">
        <v>175</v>
      </c>
      <c r="B1666" t="s">
        <v>24</v>
      </c>
      <c r="C1666" t="s">
        <v>97</v>
      </c>
      <c r="D1666" t="s">
        <v>191</v>
      </c>
      <c r="E1666" t="s">
        <v>36</v>
      </c>
      <c r="F1666" t="s">
        <v>36</v>
      </c>
      <c r="G1666" t="str">
        <f>IF(ISERROR(MATCH(A1666,LUs!A:A,0)),"n","y")</f>
        <v>n</v>
      </c>
    </row>
    <row r="1667" spans="1:7">
      <c r="A1667" t="s">
        <v>175</v>
      </c>
      <c r="B1667" t="s">
        <v>24</v>
      </c>
      <c r="C1667" t="s">
        <v>97</v>
      </c>
      <c r="D1667" t="s">
        <v>191</v>
      </c>
      <c r="E1667" t="s">
        <v>37</v>
      </c>
      <c r="F1667" t="s">
        <v>37</v>
      </c>
      <c r="G1667" t="str">
        <f>IF(ISERROR(MATCH(A1667,LUs!A:A,0)),"n","y")</f>
        <v>n</v>
      </c>
    </row>
    <row r="1668" spans="1:7">
      <c r="A1668" t="s">
        <v>175</v>
      </c>
      <c r="B1668" t="s">
        <v>24</v>
      </c>
      <c r="C1668" t="s">
        <v>97</v>
      </c>
      <c r="D1668" t="s">
        <v>192</v>
      </c>
      <c r="E1668" t="s">
        <v>36</v>
      </c>
      <c r="F1668" t="s">
        <v>86</v>
      </c>
      <c r="G1668" t="str">
        <f>IF(ISERROR(MATCH(A1668,LUs!A:A,0)),"n","y")</f>
        <v>n</v>
      </c>
    </row>
    <row r="1669" spans="1:7">
      <c r="A1669" t="s">
        <v>175</v>
      </c>
      <c r="B1669" t="s">
        <v>24</v>
      </c>
      <c r="C1669" t="s">
        <v>97</v>
      </c>
      <c r="D1669" t="s">
        <v>192</v>
      </c>
      <c r="E1669" t="s">
        <v>37</v>
      </c>
      <c r="F1669" t="s">
        <v>86</v>
      </c>
      <c r="G1669" t="str">
        <f>IF(ISERROR(MATCH(A1669,LUs!A:A,0)),"n","y")</f>
        <v>n</v>
      </c>
    </row>
    <row r="1670" spans="1:7">
      <c r="A1670" t="s">
        <v>175</v>
      </c>
      <c r="B1670" t="s">
        <v>24</v>
      </c>
      <c r="C1670" t="s">
        <v>97</v>
      </c>
      <c r="D1670" t="s">
        <v>192</v>
      </c>
      <c r="E1670" t="s">
        <v>36</v>
      </c>
      <c r="F1670" t="s">
        <v>36</v>
      </c>
      <c r="G1670" t="str">
        <f>IF(ISERROR(MATCH(A1670,LUs!A:A,0)),"n","y")</f>
        <v>n</v>
      </c>
    </row>
    <row r="1671" spans="1:7">
      <c r="A1671" t="s">
        <v>175</v>
      </c>
      <c r="B1671" t="s">
        <v>24</v>
      </c>
      <c r="C1671" t="s">
        <v>97</v>
      </c>
      <c r="D1671" t="s">
        <v>192</v>
      </c>
      <c r="E1671" t="s">
        <v>37</v>
      </c>
      <c r="F1671" t="s">
        <v>37</v>
      </c>
      <c r="G1671" t="str">
        <f>IF(ISERROR(MATCH(A1671,LUs!A:A,0)),"n","y")</f>
        <v>n</v>
      </c>
    </row>
    <row r="1672" spans="1:7">
      <c r="A1672" t="s">
        <v>175</v>
      </c>
      <c r="B1672" t="s">
        <v>24</v>
      </c>
      <c r="C1672" t="s">
        <v>97</v>
      </c>
      <c r="D1672" t="s">
        <v>193</v>
      </c>
      <c r="E1672" t="s">
        <v>36</v>
      </c>
      <c r="F1672" t="s">
        <v>36</v>
      </c>
      <c r="G1672" t="str">
        <f>IF(ISERROR(MATCH(A1672,LUs!A:A,0)),"n","y")</f>
        <v>n</v>
      </c>
    </row>
    <row r="1673" spans="1:7">
      <c r="A1673" t="s">
        <v>175</v>
      </c>
      <c r="B1673" t="s">
        <v>24</v>
      </c>
      <c r="C1673" t="s">
        <v>97</v>
      </c>
      <c r="D1673" t="s">
        <v>193</v>
      </c>
      <c r="E1673" t="s">
        <v>37</v>
      </c>
      <c r="F1673" t="s">
        <v>36</v>
      </c>
      <c r="G1673" t="str">
        <f>IF(ISERROR(MATCH(A1673,LUs!A:A,0)),"n","y")</f>
        <v>n</v>
      </c>
    </row>
    <row r="1674" spans="1:7">
      <c r="A1674" t="s">
        <v>175</v>
      </c>
      <c r="B1674" t="s">
        <v>24</v>
      </c>
      <c r="C1674" t="s">
        <v>97</v>
      </c>
      <c r="D1674" t="s">
        <v>193</v>
      </c>
      <c r="E1674" t="s">
        <v>36</v>
      </c>
      <c r="F1674" t="s">
        <v>36</v>
      </c>
      <c r="G1674" t="str">
        <f>IF(ISERROR(MATCH(A1674,LUs!A:A,0)),"n","y")</f>
        <v>n</v>
      </c>
    </row>
    <row r="1675" spans="1:7">
      <c r="A1675" t="s">
        <v>175</v>
      </c>
      <c r="B1675" t="s">
        <v>24</v>
      </c>
      <c r="C1675" t="s">
        <v>97</v>
      </c>
      <c r="D1675" t="s">
        <v>193</v>
      </c>
      <c r="E1675" t="s">
        <v>37</v>
      </c>
      <c r="F1675" t="s">
        <v>37</v>
      </c>
      <c r="G1675" t="str">
        <f>IF(ISERROR(MATCH(A1675,LUs!A:A,0)),"n","y")</f>
        <v>n</v>
      </c>
    </row>
    <row r="1676" spans="1:7">
      <c r="A1676" t="s">
        <v>175</v>
      </c>
      <c r="B1676" t="s">
        <v>24</v>
      </c>
      <c r="C1676" t="s">
        <v>97</v>
      </c>
      <c r="D1676" t="s">
        <v>194</v>
      </c>
      <c r="E1676" t="s">
        <v>36</v>
      </c>
      <c r="F1676" t="s">
        <v>37</v>
      </c>
      <c r="G1676" t="str">
        <f>IF(ISERROR(MATCH(A1676,LUs!A:A,0)),"n","y")</f>
        <v>n</v>
      </c>
    </row>
    <row r="1677" spans="1:7">
      <c r="A1677" t="s">
        <v>175</v>
      </c>
      <c r="B1677" t="s">
        <v>24</v>
      </c>
      <c r="C1677" t="s">
        <v>97</v>
      </c>
      <c r="D1677" t="s">
        <v>194</v>
      </c>
      <c r="E1677" t="s">
        <v>37</v>
      </c>
      <c r="F1677" t="s">
        <v>36</v>
      </c>
      <c r="G1677" t="str">
        <f>IF(ISERROR(MATCH(A1677,LUs!A:A,0)),"n","y")</f>
        <v>n</v>
      </c>
    </row>
    <row r="1678" spans="1:7">
      <c r="A1678" t="s">
        <v>175</v>
      </c>
      <c r="B1678" t="s">
        <v>24</v>
      </c>
      <c r="C1678" t="s">
        <v>97</v>
      </c>
      <c r="D1678" t="s">
        <v>194</v>
      </c>
      <c r="E1678" t="s">
        <v>36</v>
      </c>
      <c r="F1678" t="s">
        <v>36</v>
      </c>
      <c r="G1678" t="str">
        <f>IF(ISERROR(MATCH(A1678,LUs!A:A,0)),"n","y")</f>
        <v>n</v>
      </c>
    </row>
    <row r="1679" spans="1:7">
      <c r="A1679" t="s">
        <v>175</v>
      </c>
      <c r="B1679" t="s">
        <v>24</v>
      </c>
      <c r="C1679" t="s">
        <v>97</v>
      </c>
      <c r="D1679" t="s">
        <v>194</v>
      </c>
      <c r="E1679" t="s">
        <v>37</v>
      </c>
      <c r="F1679" t="s">
        <v>37</v>
      </c>
      <c r="G1679" t="str">
        <f>IF(ISERROR(MATCH(A1679,LUs!A:A,0)),"n","y")</f>
        <v>n</v>
      </c>
    </row>
    <row r="1680" spans="1:7">
      <c r="A1680" t="s">
        <v>175</v>
      </c>
      <c r="B1680" t="s">
        <v>26</v>
      </c>
      <c r="C1680" t="s">
        <v>97</v>
      </c>
      <c r="D1680" t="s">
        <v>191</v>
      </c>
      <c r="E1680" t="s">
        <v>36</v>
      </c>
      <c r="F1680" t="s">
        <v>37</v>
      </c>
      <c r="G1680" t="str">
        <f>IF(ISERROR(MATCH(A1680,LUs!A:A,0)),"n","y")</f>
        <v>n</v>
      </c>
    </row>
    <row r="1681" spans="1:7">
      <c r="A1681" t="s">
        <v>175</v>
      </c>
      <c r="B1681" t="s">
        <v>26</v>
      </c>
      <c r="C1681" t="s">
        <v>97</v>
      </c>
      <c r="D1681" t="s">
        <v>191</v>
      </c>
      <c r="E1681" t="s">
        <v>37</v>
      </c>
      <c r="F1681" t="s">
        <v>36</v>
      </c>
      <c r="G1681" t="str">
        <f>IF(ISERROR(MATCH(A1681,LUs!A:A,0)),"n","y")</f>
        <v>n</v>
      </c>
    </row>
    <row r="1682" spans="1:7">
      <c r="A1682" t="s">
        <v>175</v>
      </c>
      <c r="B1682" t="s">
        <v>26</v>
      </c>
      <c r="C1682" t="s">
        <v>97</v>
      </c>
      <c r="D1682" t="s">
        <v>191</v>
      </c>
      <c r="E1682" t="s">
        <v>36</v>
      </c>
      <c r="F1682" t="s">
        <v>36</v>
      </c>
      <c r="G1682" t="str">
        <f>IF(ISERROR(MATCH(A1682,LUs!A:A,0)),"n","y")</f>
        <v>n</v>
      </c>
    </row>
    <row r="1683" spans="1:7">
      <c r="A1683" t="s">
        <v>175</v>
      </c>
      <c r="B1683" t="s">
        <v>26</v>
      </c>
      <c r="C1683" t="s">
        <v>97</v>
      </c>
      <c r="D1683" t="s">
        <v>191</v>
      </c>
      <c r="E1683" t="s">
        <v>37</v>
      </c>
      <c r="F1683" t="s">
        <v>37</v>
      </c>
      <c r="G1683" t="str">
        <f>IF(ISERROR(MATCH(A1683,LUs!A:A,0)),"n","y")</f>
        <v>n</v>
      </c>
    </row>
    <row r="1684" spans="1:7">
      <c r="A1684" t="s">
        <v>175</v>
      </c>
      <c r="B1684" t="s">
        <v>26</v>
      </c>
      <c r="C1684" t="s">
        <v>97</v>
      </c>
      <c r="D1684" t="s">
        <v>192</v>
      </c>
      <c r="E1684" t="s">
        <v>36</v>
      </c>
      <c r="F1684" t="s">
        <v>37</v>
      </c>
      <c r="G1684" t="str">
        <f>IF(ISERROR(MATCH(A1684,LUs!A:A,0)),"n","y")</f>
        <v>n</v>
      </c>
    </row>
    <row r="1685" spans="1:7">
      <c r="A1685" t="s">
        <v>175</v>
      </c>
      <c r="B1685" t="s">
        <v>26</v>
      </c>
      <c r="C1685" t="s">
        <v>97</v>
      </c>
      <c r="D1685" t="s">
        <v>192</v>
      </c>
      <c r="E1685" t="s">
        <v>37</v>
      </c>
      <c r="F1685" t="s">
        <v>36</v>
      </c>
      <c r="G1685" t="str">
        <f>IF(ISERROR(MATCH(A1685,LUs!A:A,0)),"n","y")</f>
        <v>n</v>
      </c>
    </row>
    <row r="1686" spans="1:7">
      <c r="A1686" t="s">
        <v>175</v>
      </c>
      <c r="B1686" t="s">
        <v>26</v>
      </c>
      <c r="C1686" t="s">
        <v>97</v>
      </c>
      <c r="D1686" t="s">
        <v>192</v>
      </c>
      <c r="E1686" t="s">
        <v>36</v>
      </c>
      <c r="F1686" t="s">
        <v>36</v>
      </c>
      <c r="G1686" t="str">
        <f>IF(ISERROR(MATCH(A1686,LUs!A:A,0)),"n","y")</f>
        <v>n</v>
      </c>
    </row>
    <row r="1687" spans="1:7">
      <c r="A1687" t="s">
        <v>175</v>
      </c>
      <c r="B1687" t="s">
        <v>26</v>
      </c>
      <c r="C1687" t="s">
        <v>97</v>
      </c>
      <c r="D1687" t="s">
        <v>192</v>
      </c>
      <c r="E1687" t="s">
        <v>37</v>
      </c>
      <c r="F1687" t="s">
        <v>37</v>
      </c>
      <c r="G1687" t="str">
        <f>IF(ISERROR(MATCH(A1687,LUs!A:A,0)),"n","y")</f>
        <v>n</v>
      </c>
    </row>
    <row r="1688" spans="1:7">
      <c r="A1688" t="s">
        <v>175</v>
      </c>
      <c r="B1688" t="s">
        <v>27</v>
      </c>
      <c r="C1688" t="s">
        <v>97</v>
      </c>
      <c r="D1688" t="s">
        <v>193</v>
      </c>
      <c r="E1688" t="s">
        <v>36</v>
      </c>
      <c r="F1688" t="s">
        <v>37</v>
      </c>
      <c r="G1688" t="str">
        <f>IF(ISERROR(MATCH(A1688,LUs!A:A,0)),"n","y")</f>
        <v>n</v>
      </c>
    </row>
    <row r="1689" spans="1:7">
      <c r="A1689" t="s">
        <v>175</v>
      </c>
      <c r="B1689" t="s">
        <v>27</v>
      </c>
      <c r="C1689" t="s">
        <v>97</v>
      </c>
      <c r="D1689" t="s">
        <v>193</v>
      </c>
      <c r="E1689" t="s">
        <v>37</v>
      </c>
      <c r="F1689" t="s">
        <v>86</v>
      </c>
      <c r="G1689" t="str">
        <f>IF(ISERROR(MATCH(A1689,LUs!A:A,0)),"n","y")</f>
        <v>n</v>
      </c>
    </row>
    <row r="1690" spans="1:7">
      <c r="A1690" t="s">
        <v>175</v>
      </c>
      <c r="B1690" t="s">
        <v>27</v>
      </c>
      <c r="C1690" t="s">
        <v>97</v>
      </c>
      <c r="D1690" t="s">
        <v>193</v>
      </c>
      <c r="E1690" t="s">
        <v>36</v>
      </c>
      <c r="F1690" t="s">
        <v>36</v>
      </c>
      <c r="G1690" t="str">
        <f>IF(ISERROR(MATCH(A1690,LUs!A:A,0)),"n","y")</f>
        <v>n</v>
      </c>
    </row>
    <row r="1691" spans="1:7">
      <c r="A1691" t="s">
        <v>175</v>
      </c>
      <c r="B1691" t="s">
        <v>27</v>
      </c>
      <c r="C1691" t="s">
        <v>97</v>
      </c>
      <c r="D1691" t="s">
        <v>193</v>
      </c>
      <c r="E1691" t="s">
        <v>37</v>
      </c>
      <c r="F1691" t="s">
        <v>37</v>
      </c>
      <c r="G1691" t="str">
        <f>IF(ISERROR(MATCH(A1691,LUs!A:A,0)),"n","y")</f>
        <v>n</v>
      </c>
    </row>
    <row r="1692" spans="1:7">
      <c r="A1692" t="s">
        <v>175</v>
      </c>
      <c r="B1692" t="s">
        <v>27</v>
      </c>
      <c r="C1692" t="s">
        <v>97</v>
      </c>
      <c r="D1692" t="s">
        <v>194</v>
      </c>
      <c r="E1692" t="s">
        <v>36</v>
      </c>
      <c r="F1692" t="s">
        <v>86</v>
      </c>
      <c r="G1692" t="str">
        <f>IF(ISERROR(MATCH(A1692,LUs!A:A,0)),"n","y")</f>
        <v>n</v>
      </c>
    </row>
    <row r="1693" spans="1:7">
      <c r="A1693" t="s">
        <v>175</v>
      </c>
      <c r="B1693" t="s">
        <v>27</v>
      </c>
      <c r="C1693" t="s">
        <v>97</v>
      </c>
      <c r="D1693" t="s">
        <v>194</v>
      </c>
      <c r="E1693" t="s">
        <v>37</v>
      </c>
      <c r="F1693" t="s">
        <v>36</v>
      </c>
      <c r="G1693" t="str">
        <f>IF(ISERROR(MATCH(A1693,LUs!A:A,0)),"n","y")</f>
        <v>n</v>
      </c>
    </row>
    <row r="1694" spans="1:7">
      <c r="A1694" t="s">
        <v>175</v>
      </c>
      <c r="B1694" t="s">
        <v>27</v>
      </c>
      <c r="C1694" t="s">
        <v>97</v>
      </c>
      <c r="D1694" t="s">
        <v>194</v>
      </c>
      <c r="E1694" t="s">
        <v>36</v>
      </c>
      <c r="F1694" t="s">
        <v>36</v>
      </c>
      <c r="G1694" t="str">
        <f>IF(ISERROR(MATCH(A1694,LUs!A:A,0)),"n","y")</f>
        <v>n</v>
      </c>
    </row>
    <row r="1695" spans="1:7">
      <c r="A1695" t="s">
        <v>175</v>
      </c>
      <c r="B1695" t="s">
        <v>27</v>
      </c>
      <c r="C1695" t="s">
        <v>97</v>
      </c>
      <c r="D1695" t="s">
        <v>194</v>
      </c>
      <c r="E1695" t="s">
        <v>37</v>
      </c>
      <c r="F1695" t="s">
        <v>37</v>
      </c>
      <c r="G1695" t="str">
        <f>IF(ISERROR(MATCH(A1695,LUs!A:A,0)),"n","y")</f>
        <v>n</v>
      </c>
    </row>
    <row r="1696" spans="1:7">
      <c r="A1696" t="s">
        <v>175</v>
      </c>
      <c r="B1696" t="s">
        <v>90</v>
      </c>
      <c r="C1696" t="s">
        <v>97</v>
      </c>
      <c r="D1696" t="s">
        <v>191</v>
      </c>
      <c r="E1696" t="s">
        <v>396</v>
      </c>
      <c r="F1696" t="s">
        <v>36</v>
      </c>
      <c r="G1696" t="str">
        <f>IF(ISERROR(MATCH(A1696,LUs!A:A,0)),"n","y")</f>
        <v>n</v>
      </c>
    </row>
    <row r="1697" spans="1:7">
      <c r="A1697" t="s">
        <v>176</v>
      </c>
      <c r="B1697" t="s">
        <v>12</v>
      </c>
      <c r="C1697" t="s">
        <v>97</v>
      </c>
      <c r="D1697" t="s">
        <v>192</v>
      </c>
      <c r="E1697" t="s">
        <v>36</v>
      </c>
      <c r="F1697" t="s">
        <v>36</v>
      </c>
      <c r="G1697" t="str">
        <f>IF(ISERROR(MATCH(A1697,LUs!A:A,0)),"n","y")</f>
        <v>n</v>
      </c>
    </row>
    <row r="1698" spans="1:7">
      <c r="A1698" t="s">
        <v>176</v>
      </c>
      <c r="B1698" t="s">
        <v>12</v>
      </c>
      <c r="C1698" t="s">
        <v>97</v>
      </c>
      <c r="D1698" t="s">
        <v>192</v>
      </c>
      <c r="E1698" t="s">
        <v>37</v>
      </c>
      <c r="F1698" t="s">
        <v>37</v>
      </c>
      <c r="G1698" t="str">
        <f>IF(ISERROR(MATCH(A1698,LUs!A:A,0)),"n","y")</f>
        <v>n</v>
      </c>
    </row>
    <row r="1699" spans="1:7">
      <c r="A1699" t="s">
        <v>176</v>
      </c>
      <c r="B1699" t="s">
        <v>12</v>
      </c>
      <c r="C1699" t="s">
        <v>97</v>
      </c>
      <c r="D1699" t="s">
        <v>193</v>
      </c>
      <c r="E1699" t="s">
        <v>36</v>
      </c>
      <c r="F1699" t="s">
        <v>37</v>
      </c>
      <c r="G1699" t="str">
        <f>IF(ISERROR(MATCH(A1699,LUs!A:A,0)),"n","y")</f>
        <v>n</v>
      </c>
    </row>
    <row r="1700" spans="1:7">
      <c r="A1700" t="s">
        <v>176</v>
      </c>
      <c r="B1700" t="s">
        <v>12</v>
      </c>
      <c r="C1700" t="s">
        <v>97</v>
      </c>
      <c r="D1700" t="s">
        <v>193</v>
      </c>
      <c r="E1700" t="s">
        <v>37</v>
      </c>
      <c r="F1700" t="s">
        <v>36</v>
      </c>
      <c r="G1700" t="str">
        <f>IF(ISERROR(MATCH(A1700,LUs!A:A,0)),"n","y")</f>
        <v>n</v>
      </c>
    </row>
    <row r="1701" spans="1:7">
      <c r="A1701" t="s">
        <v>176</v>
      </c>
      <c r="B1701" t="s">
        <v>12</v>
      </c>
      <c r="C1701" t="s">
        <v>97</v>
      </c>
      <c r="D1701" t="s">
        <v>193</v>
      </c>
      <c r="E1701" t="s">
        <v>36</v>
      </c>
      <c r="F1701" t="s">
        <v>36</v>
      </c>
      <c r="G1701" t="str">
        <f>IF(ISERROR(MATCH(A1701,LUs!A:A,0)),"n","y")</f>
        <v>n</v>
      </c>
    </row>
    <row r="1702" spans="1:7">
      <c r="A1702" t="s">
        <v>176</v>
      </c>
      <c r="B1702" t="s">
        <v>12</v>
      </c>
      <c r="C1702" t="s">
        <v>97</v>
      </c>
      <c r="D1702" t="s">
        <v>193</v>
      </c>
      <c r="E1702" t="s">
        <v>37</v>
      </c>
      <c r="F1702" t="s">
        <v>37</v>
      </c>
      <c r="G1702" t="str">
        <f>IF(ISERROR(MATCH(A1702,LUs!A:A,0)),"n","y")</f>
        <v>n</v>
      </c>
    </row>
    <row r="1703" spans="1:7">
      <c r="A1703" t="s">
        <v>176</v>
      </c>
      <c r="B1703" t="s">
        <v>21</v>
      </c>
      <c r="C1703" t="s">
        <v>97</v>
      </c>
      <c r="D1703" t="s">
        <v>193</v>
      </c>
      <c r="E1703" t="s">
        <v>36</v>
      </c>
      <c r="F1703" t="s">
        <v>37</v>
      </c>
      <c r="G1703" t="str">
        <f>IF(ISERROR(MATCH(A1703,LUs!A:A,0)),"n","y")</f>
        <v>n</v>
      </c>
    </row>
    <row r="1704" spans="1:7">
      <c r="A1704" t="s">
        <v>176</v>
      </c>
      <c r="B1704" t="s">
        <v>21</v>
      </c>
      <c r="C1704" t="s">
        <v>97</v>
      </c>
      <c r="D1704" t="s">
        <v>193</v>
      </c>
      <c r="E1704" t="s">
        <v>37</v>
      </c>
      <c r="F1704" t="s">
        <v>36</v>
      </c>
      <c r="G1704" t="str">
        <f>IF(ISERROR(MATCH(A1704,LUs!A:A,0)),"n","y")</f>
        <v>n</v>
      </c>
    </row>
    <row r="1705" spans="1:7">
      <c r="A1705" t="s">
        <v>176</v>
      </c>
      <c r="B1705" t="s">
        <v>21</v>
      </c>
      <c r="C1705" t="s">
        <v>97</v>
      </c>
      <c r="D1705" t="s">
        <v>193</v>
      </c>
      <c r="E1705" t="s">
        <v>36</v>
      </c>
      <c r="F1705" t="s">
        <v>36</v>
      </c>
      <c r="G1705" t="str">
        <f>IF(ISERROR(MATCH(A1705,LUs!A:A,0)),"n","y")</f>
        <v>n</v>
      </c>
    </row>
    <row r="1706" spans="1:7">
      <c r="A1706" t="s">
        <v>176</v>
      </c>
      <c r="B1706" t="s">
        <v>21</v>
      </c>
      <c r="C1706" t="s">
        <v>97</v>
      </c>
      <c r="D1706" t="s">
        <v>193</v>
      </c>
      <c r="E1706" t="s">
        <v>37</v>
      </c>
      <c r="F1706" t="s">
        <v>37</v>
      </c>
      <c r="G1706" t="str">
        <f>IF(ISERROR(MATCH(A1706,LUs!A:A,0)),"n","y")</f>
        <v>n</v>
      </c>
    </row>
    <row r="1707" spans="1:7">
      <c r="A1707" t="s">
        <v>176</v>
      </c>
      <c r="B1707" t="s">
        <v>90</v>
      </c>
      <c r="C1707" t="s">
        <v>97</v>
      </c>
      <c r="D1707" t="s">
        <v>192</v>
      </c>
      <c r="E1707" t="s">
        <v>396</v>
      </c>
      <c r="F1707" t="s">
        <v>36</v>
      </c>
      <c r="G1707" t="str">
        <f>IF(ISERROR(MATCH(A1707,LUs!A:A,0)),"n","y")</f>
        <v>n</v>
      </c>
    </row>
    <row r="1708" spans="1:7">
      <c r="A1708" t="s">
        <v>176</v>
      </c>
      <c r="B1708" t="s">
        <v>90</v>
      </c>
      <c r="C1708" t="s">
        <v>97</v>
      </c>
      <c r="D1708" t="s">
        <v>193</v>
      </c>
      <c r="E1708" t="s">
        <v>396</v>
      </c>
      <c r="F1708" t="s">
        <v>36</v>
      </c>
      <c r="G1708" t="str">
        <f>IF(ISERROR(MATCH(A1708,LUs!A:A,0)),"n","y")</f>
        <v>n</v>
      </c>
    </row>
    <row r="1709" spans="1:7">
      <c r="A1709" t="s">
        <v>177</v>
      </c>
      <c r="B1709" t="s">
        <v>12</v>
      </c>
      <c r="C1709" t="s">
        <v>97</v>
      </c>
      <c r="D1709" t="s">
        <v>192</v>
      </c>
      <c r="E1709" t="s">
        <v>36</v>
      </c>
      <c r="F1709" t="s">
        <v>37</v>
      </c>
      <c r="G1709" t="str">
        <f>IF(ISERROR(MATCH(A1709,LUs!A:A,0)),"n","y")</f>
        <v>n</v>
      </c>
    </row>
    <row r="1710" spans="1:7">
      <c r="A1710" t="s">
        <v>177</v>
      </c>
      <c r="B1710" t="s">
        <v>12</v>
      </c>
      <c r="C1710" t="s">
        <v>97</v>
      </c>
      <c r="D1710" t="s">
        <v>192</v>
      </c>
      <c r="E1710" t="s">
        <v>37</v>
      </c>
      <c r="F1710" t="s">
        <v>36</v>
      </c>
      <c r="G1710" t="str">
        <f>IF(ISERROR(MATCH(A1710,LUs!A:A,0)),"n","y")</f>
        <v>n</v>
      </c>
    </row>
    <row r="1711" spans="1:7">
      <c r="A1711" t="s">
        <v>177</v>
      </c>
      <c r="B1711" t="s">
        <v>12</v>
      </c>
      <c r="C1711" t="s">
        <v>97</v>
      </c>
      <c r="D1711" t="s">
        <v>192</v>
      </c>
      <c r="E1711" t="s">
        <v>36</v>
      </c>
      <c r="F1711" t="s">
        <v>36</v>
      </c>
      <c r="G1711" t="str">
        <f>IF(ISERROR(MATCH(A1711,LUs!A:A,0)),"n","y")</f>
        <v>n</v>
      </c>
    </row>
    <row r="1712" spans="1:7">
      <c r="A1712" t="s">
        <v>177</v>
      </c>
      <c r="B1712" t="s">
        <v>12</v>
      </c>
      <c r="C1712" t="s">
        <v>97</v>
      </c>
      <c r="D1712" t="s">
        <v>192</v>
      </c>
      <c r="E1712" t="s">
        <v>37</v>
      </c>
      <c r="F1712" t="s">
        <v>37</v>
      </c>
      <c r="G1712" t="str">
        <f>IF(ISERROR(MATCH(A1712,LUs!A:A,0)),"n","y")</f>
        <v>n</v>
      </c>
    </row>
    <row r="1713" spans="1:7">
      <c r="A1713" t="s">
        <v>177</v>
      </c>
      <c r="B1713" t="s">
        <v>12</v>
      </c>
      <c r="C1713" t="s">
        <v>97</v>
      </c>
      <c r="D1713" t="s">
        <v>194</v>
      </c>
      <c r="E1713" t="s">
        <v>36</v>
      </c>
      <c r="F1713" t="s">
        <v>37</v>
      </c>
      <c r="G1713" t="str">
        <f>IF(ISERROR(MATCH(A1713,LUs!A:A,0)),"n","y")</f>
        <v>n</v>
      </c>
    </row>
    <row r="1714" spans="1:7">
      <c r="A1714" t="s">
        <v>177</v>
      </c>
      <c r="B1714" t="s">
        <v>12</v>
      </c>
      <c r="C1714" t="s">
        <v>97</v>
      </c>
      <c r="D1714" t="s">
        <v>194</v>
      </c>
      <c r="E1714" t="s">
        <v>37</v>
      </c>
      <c r="F1714" t="s">
        <v>36</v>
      </c>
      <c r="G1714" t="str">
        <f>IF(ISERROR(MATCH(A1714,LUs!A:A,0)),"n","y")</f>
        <v>n</v>
      </c>
    </row>
    <row r="1715" spans="1:7">
      <c r="A1715" t="s">
        <v>177</v>
      </c>
      <c r="B1715" t="s">
        <v>12</v>
      </c>
      <c r="C1715" t="s">
        <v>97</v>
      </c>
      <c r="D1715" t="s">
        <v>194</v>
      </c>
      <c r="E1715" t="s">
        <v>36</v>
      </c>
      <c r="F1715" t="s">
        <v>36</v>
      </c>
      <c r="G1715" t="str">
        <f>IF(ISERROR(MATCH(A1715,LUs!A:A,0)),"n","y")</f>
        <v>n</v>
      </c>
    </row>
    <row r="1716" spans="1:7">
      <c r="A1716" t="s">
        <v>177</v>
      </c>
      <c r="B1716" t="s">
        <v>12</v>
      </c>
      <c r="C1716" t="s">
        <v>97</v>
      </c>
      <c r="D1716" t="s">
        <v>194</v>
      </c>
      <c r="E1716" t="s">
        <v>37</v>
      </c>
      <c r="F1716" t="s">
        <v>37</v>
      </c>
      <c r="G1716" t="str">
        <f>IF(ISERROR(MATCH(A1716,LUs!A:A,0)),"n","y")</f>
        <v>n</v>
      </c>
    </row>
    <row r="1717" spans="1:7">
      <c r="A1717" t="s">
        <v>177</v>
      </c>
      <c r="B1717" t="s">
        <v>18</v>
      </c>
      <c r="C1717" t="s">
        <v>97</v>
      </c>
      <c r="D1717" t="s">
        <v>192</v>
      </c>
      <c r="E1717" t="s">
        <v>36</v>
      </c>
      <c r="F1717" t="s">
        <v>36</v>
      </c>
      <c r="G1717" t="str">
        <f>IF(ISERROR(MATCH(A1717,LUs!A:A,0)),"n","y")</f>
        <v>n</v>
      </c>
    </row>
    <row r="1718" spans="1:7">
      <c r="A1718" t="s">
        <v>177</v>
      </c>
      <c r="B1718" t="s">
        <v>18</v>
      </c>
      <c r="C1718" t="s">
        <v>97</v>
      </c>
      <c r="D1718" t="s">
        <v>192</v>
      </c>
      <c r="E1718" t="s">
        <v>37</v>
      </c>
      <c r="F1718" t="s">
        <v>36</v>
      </c>
      <c r="G1718" t="str">
        <f>IF(ISERROR(MATCH(A1718,LUs!A:A,0)),"n","y")</f>
        <v>n</v>
      </c>
    </row>
    <row r="1719" spans="1:7">
      <c r="A1719" t="s">
        <v>177</v>
      </c>
      <c r="B1719" t="s">
        <v>18</v>
      </c>
      <c r="C1719" t="s">
        <v>97</v>
      </c>
      <c r="D1719" t="s">
        <v>192</v>
      </c>
      <c r="E1719" t="s">
        <v>36</v>
      </c>
      <c r="F1719" t="s">
        <v>36</v>
      </c>
      <c r="G1719" t="str">
        <f>IF(ISERROR(MATCH(A1719,LUs!A:A,0)),"n","y")</f>
        <v>n</v>
      </c>
    </row>
    <row r="1720" spans="1:7">
      <c r="A1720" t="s">
        <v>177</v>
      </c>
      <c r="B1720" t="s">
        <v>18</v>
      </c>
      <c r="C1720" t="s">
        <v>97</v>
      </c>
      <c r="D1720" t="s">
        <v>192</v>
      </c>
      <c r="E1720" t="s">
        <v>37</v>
      </c>
      <c r="F1720" t="s">
        <v>37</v>
      </c>
      <c r="G1720" t="str">
        <f>IF(ISERROR(MATCH(A1720,LUs!A:A,0)),"n","y")</f>
        <v>n</v>
      </c>
    </row>
    <row r="1721" spans="1:7">
      <c r="A1721" t="s">
        <v>177</v>
      </c>
      <c r="B1721" t="s">
        <v>18</v>
      </c>
      <c r="C1721" t="s">
        <v>98</v>
      </c>
      <c r="D1721" t="s">
        <v>192</v>
      </c>
      <c r="E1721" t="s">
        <v>86</v>
      </c>
      <c r="F1721" t="s">
        <v>86</v>
      </c>
      <c r="G1721" t="str">
        <f>IF(ISERROR(MATCH(A1721,LUs!A:A,0)),"n","y")</f>
        <v>n</v>
      </c>
    </row>
    <row r="1722" spans="1:7">
      <c r="A1722" t="s">
        <v>177</v>
      </c>
      <c r="B1722" t="s">
        <v>23</v>
      </c>
      <c r="C1722" t="s">
        <v>97</v>
      </c>
      <c r="D1722" t="s">
        <v>192</v>
      </c>
      <c r="E1722" t="s">
        <v>36</v>
      </c>
      <c r="F1722" t="s">
        <v>36</v>
      </c>
      <c r="G1722" t="str">
        <f>IF(ISERROR(MATCH(A1722,LUs!A:A,0)),"n","y")</f>
        <v>n</v>
      </c>
    </row>
    <row r="1723" spans="1:7">
      <c r="A1723" t="s">
        <v>177</v>
      </c>
      <c r="B1723" t="s">
        <v>23</v>
      </c>
      <c r="C1723" t="s">
        <v>97</v>
      </c>
      <c r="D1723" t="s">
        <v>192</v>
      </c>
      <c r="E1723" t="s">
        <v>37</v>
      </c>
      <c r="F1723" t="s">
        <v>37</v>
      </c>
      <c r="G1723" t="str">
        <f>IF(ISERROR(MATCH(A1723,LUs!A:A,0)),"n","y")</f>
        <v>n</v>
      </c>
    </row>
    <row r="1724" spans="1:7">
      <c r="A1724" t="s">
        <v>177</v>
      </c>
      <c r="B1724" t="s">
        <v>23</v>
      </c>
      <c r="C1724" t="s">
        <v>97</v>
      </c>
      <c r="D1724" t="s">
        <v>192</v>
      </c>
      <c r="E1724" t="s">
        <v>36</v>
      </c>
      <c r="F1724" t="s">
        <v>36</v>
      </c>
      <c r="G1724" t="str">
        <f>IF(ISERROR(MATCH(A1724,LUs!A:A,0)),"n","y")</f>
        <v>n</v>
      </c>
    </row>
    <row r="1725" spans="1:7">
      <c r="A1725" t="s">
        <v>177</v>
      </c>
      <c r="B1725" t="s">
        <v>23</v>
      </c>
      <c r="C1725" t="s">
        <v>97</v>
      </c>
      <c r="D1725" t="s">
        <v>192</v>
      </c>
      <c r="E1725" t="s">
        <v>37</v>
      </c>
      <c r="F1725" t="s">
        <v>37</v>
      </c>
      <c r="G1725" t="str">
        <f>IF(ISERROR(MATCH(A1725,LUs!A:A,0)),"n","y")</f>
        <v>n</v>
      </c>
    </row>
    <row r="1726" spans="1:7">
      <c r="A1726" t="s">
        <v>177</v>
      </c>
      <c r="B1726" t="s">
        <v>23</v>
      </c>
      <c r="C1726" t="s">
        <v>97</v>
      </c>
      <c r="D1726" t="s">
        <v>194</v>
      </c>
      <c r="E1726" t="s">
        <v>36</v>
      </c>
      <c r="F1726" t="s">
        <v>36</v>
      </c>
      <c r="G1726" t="str">
        <f>IF(ISERROR(MATCH(A1726,LUs!A:A,0)),"n","y")</f>
        <v>n</v>
      </c>
    </row>
    <row r="1727" spans="1:7">
      <c r="A1727" t="s">
        <v>177</v>
      </c>
      <c r="B1727" t="s">
        <v>23</v>
      </c>
      <c r="C1727" t="s">
        <v>97</v>
      </c>
      <c r="D1727" t="s">
        <v>194</v>
      </c>
      <c r="E1727" t="s">
        <v>37</v>
      </c>
      <c r="F1727" t="s">
        <v>37</v>
      </c>
      <c r="G1727" t="str">
        <f>IF(ISERROR(MATCH(A1727,LUs!A:A,0)),"n","y")</f>
        <v>n</v>
      </c>
    </row>
    <row r="1728" spans="1:7">
      <c r="A1728" t="s">
        <v>177</v>
      </c>
      <c r="B1728" t="s">
        <v>23</v>
      </c>
      <c r="C1728" t="s">
        <v>97</v>
      </c>
      <c r="D1728" t="s">
        <v>194</v>
      </c>
      <c r="E1728" t="s">
        <v>36</v>
      </c>
      <c r="F1728" t="s">
        <v>36</v>
      </c>
      <c r="G1728" t="str">
        <f>IF(ISERROR(MATCH(A1728,LUs!A:A,0)),"n","y")</f>
        <v>n</v>
      </c>
    </row>
    <row r="1729" spans="1:7">
      <c r="A1729" t="s">
        <v>177</v>
      </c>
      <c r="B1729" t="s">
        <v>23</v>
      </c>
      <c r="C1729" t="s">
        <v>97</v>
      </c>
      <c r="D1729" t="s">
        <v>194</v>
      </c>
      <c r="E1729" t="s">
        <v>37</v>
      </c>
      <c r="F1729" t="s">
        <v>37</v>
      </c>
      <c r="G1729" t="str">
        <f>IF(ISERROR(MATCH(A1729,LUs!A:A,0)),"n","y")</f>
        <v>n</v>
      </c>
    </row>
    <row r="1730" spans="1:7">
      <c r="A1730" t="s">
        <v>177</v>
      </c>
      <c r="B1730" t="s">
        <v>27</v>
      </c>
      <c r="C1730" t="s">
        <v>97</v>
      </c>
      <c r="D1730" t="s">
        <v>192</v>
      </c>
      <c r="E1730" t="s">
        <v>36</v>
      </c>
      <c r="F1730" t="s">
        <v>36</v>
      </c>
      <c r="G1730" t="str">
        <f>IF(ISERROR(MATCH(A1730,LUs!A:A,0)),"n","y")</f>
        <v>n</v>
      </c>
    </row>
    <row r="1731" spans="1:7">
      <c r="A1731" t="s">
        <v>177</v>
      </c>
      <c r="B1731" t="s">
        <v>27</v>
      </c>
      <c r="C1731" t="s">
        <v>97</v>
      </c>
      <c r="D1731" t="s">
        <v>192</v>
      </c>
      <c r="E1731" t="s">
        <v>37</v>
      </c>
      <c r="F1731" t="s">
        <v>37</v>
      </c>
      <c r="G1731" t="str">
        <f>IF(ISERROR(MATCH(A1731,LUs!A:A,0)),"n","y")</f>
        <v>n</v>
      </c>
    </row>
    <row r="1732" spans="1:7">
      <c r="A1732" t="s">
        <v>177</v>
      </c>
      <c r="B1732" t="s">
        <v>27</v>
      </c>
      <c r="C1732" t="s">
        <v>97</v>
      </c>
      <c r="D1732" t="s">
        <v>192</v>
      </c>
      <c r="E1732" t="s">
        <v>36</v>
      </c>
      <c r="F1732" t="s">
        <v>36</v>
      </c>
      <c r="G1732" t="str">
        <f>IF(ISERROR(MATCH(A1732,LUs!A:A,0)),"n","y")</f>
        <v>n</v>
      </c>
    </row>
    <row r="1733" spans="1:7">
      <c r="A1733" t="s">
        <v>177</v>
      </c>
      <c r="B1733" t="s">
        <v>27</v>
      </c>
      <c r="C1733" t="s">
        <v>97</v>
      </c>
      <c r="D1733" t="s">
        <v>192</v>
      </c>
      <c r="E1733" t="s">
        <v>37</v>
      </c>
      <c r="F1733" t="s">
        <v>37</v>
      </c>
      <c r="G1733" t="str">
        <f>IF(ISERROR(MATCH(A1733,LUs!A:A,0)),"n","y")</f>
        <v>n</v>
      </c>
    </row>
    <row r="1734" spans="1:7">
      <c r="A1734" t="s">
        <v>177</v>
      </c>
      <c r="B1734" t="s">
        <v>27</v>
      </c>
      <c r="C1734" t="s">
        <v>97</v>
      </c>
      <c r="D1734" t="s">
        <v>193</v>
      </c>
      <c r="E1734" t="s">
        <v>36</v>
      </c>
      <c r="F1734" t="s">
        <v>36</v>
      </c>
      <c r="G1734" t="str">
        <f>IF(ISERROR(MATCH(A1734,LUs!A:A,0)),"n","y")</f>
        <v>n</v>
      </c>
    </row>
    <row r="1735" spans="1:7">
      <c r="A1735" t="s">
        <v>177</v>
      </c>
      <c r="B1735" t="s">
        <v>27</v>
      </c>
      <c r="C1735" t="s">
        <v>97</v>
      </c>
      <c r="D1735" t="s">
        <v>193</v>
      </c>
      <c r="E1735" t="s">
        <v>37</v>
      </c>
      <c r="F1735" t="s">
        <v>37</v>
      </c>
      <c r="G1735" t="str">
        <f>IF(ISERROR(MATCH(A1735,LUs!A:A,0)),"n","y")</f>
        <v>n</v>
      </c>
    </row>
    <row r="1736" spans="1:7">
      <c r="A1736" t="s">
        <v>177</v>
      </c>
      <c r="B1736" t="s">
        <v>27</v>
      </c>
      <c r="C1736" t="s">
        <v>97</v>
      </c>
      <c r="D1736" t="s">
        <v>193</v>
      </c>
      <c r="E1736" t="s">
        <v>36</v>
      </c>
      <c r="F1736" t="s">
        <v>36</v>
      </c>
      <c r="G1736" t="str">
        <f>IF(ISERROR(MATCH(A1736,LUs!A:A,0)),"n","y")</f>
        <v>n</v>
      </c>
    </row>
    <row r="1737" spans="1:7">
      <c r="A1737" t="s">
        <v>177</v>
      </c>
      <c r="B1737" t="s">
        <v>27</v>
      </c>
      <c r="C1737" t="s">
        <v>97</v>
      </c>
      <c r="D1737" t="s">
        <v>193</v>
      </c>
      <c r="E1737" t="s">
        <v>37</v>
      </c>
      <c r="F1737" t="s">
        <v>37</v>
      </c>
      <c r="G1737" t="str">
        <f>IF(ISERROR(MATCH(A1737,LUs!A:A,0)),"n","y")</f>
        <v>n</v>
      </c>
    </row>
    <row r="1738" spans="1:7">
      <c r="A1738" t="s">
        <v>177</v>
      </c>
      <c r="B1738" t="s">
        <v>27</v>
      </c>
      <c r="C1738" t="s">
        <v>97</v>
      </c>
      <c r="D1738" t="s">
        <v>194</v>
      </c>
      <c r="E1738" t="s">
        <v>36</v>
      </c>
      <c r="F1738" t="s">
        <v>36</v>
      </c>
      <c r="G1738" t="str">
        <f>IF(ISERROR(MATCH(A1738,LUs!A:A,0)),"n","y")</f>
        <v>n</v>
      </c>
    </row>
    <row r="1739" spans="1:7">
      <c r="A1739" t="s">
        <v>177</v>
      </c>
      <c r="B1739" t="s">
        <v>27</v>
      </c>
      <c r="C1739" t="s">
        <v>97</v>
      </c>
      <c r="D1739" t="s">
        <v>194</v>
      </c>
      <c r="E1739" t="s">
        <v>37</v>
      </c>
      <c r="F1739" t="s">
        <v>37</v>
      </c>
      <c r="G1739" t="str">
        <f>IF(ISERROR(MATCH(A1739,LUs!A:A,0)),"n","y")</f>
        <v>n</v>
      </c>
    </row>
    <row r="1740" spans="1:7">
      <c r="A1740" t="s">
        <v>177</v>
      </c>
      <c r="B1740" t="s">
        <v>90</v>
      </c>
      <c r="C1740" t="s">
        <v>97</v>
      </c>
      <c r="D1740" t="s">
        <v>192</v>
      </c>
      <c r="E1740" t="s">
        <v>396</v>
      </c>
      <c r="F1740" t="s">
        <v>36</v>
      </c>
      <c r="G1740" t="str">
        <f>IF(ISERROR(MATCH(A1740,LUs!A:A,0)),"n","y")</f>
        <v>n</v>
      </c>
    </row>
    <row r="1741" spans="1:7">
      <c r="A1741" t="s">
        <v>177</v>
      </c>
      <c r="B1741" t="s">
        <v>90</v>
      </c>
      <c r="C1741" t="s">
        <v>97</v>
      </c>
      <c r="D1741" t="s">
        <v>192</v>
      </c>
      <c r="E1741" t="s">
        <v>396</v>
      </c>
      <c r="F1741" t="s">
        <v>36</v>
      </c>
      <c r="G1741" t="str">
        <f>IF(ISERROR(MATCH(A1741,LUs!A:A,0)),"n","y")</f>
        <v>n</v>
      </c>
    </row>
    <row r="1742" spans="1:7">
      <c r="A1742" t="s">
        <v>177</v>
      </c>
      <c r="B1742" t="s">
        <v>90</v>
      </c>
      <c r="C1742" t="s">
        <v>97</v>
      </c>
      <c r="D1742" t="s">
        <v>193</v>
      </c>
      <c r="E1742" t="s">
        <v>396</v>
      </c>
      <c r="F1742" t="s">
        <v>37</v>
      </c>
      <c r="G1742" t="str">
        <f>IF(ISERROR(MATCH(A1742,LUs!A:A,0)),"n","y")</f>
        <v>n</v>
      </c>
    </row>
    <row r="1743" spans="1:7">
      <c r="A1743" t="s">
        <v>177</v>
      </c>
      <c r="B1743" t="s">
        <v>90</v>
      </c>
      <c r="C1743" t="s">
        <v>97</v>
      </c>
      <c r="D1743" t="s">
        <v>193</v>
      </c>
      <c r="E1743" t="s">
        <v>396</v>
      </c>
      <c r="F1743" t="s">
        <v>36</v>
      </c>
      <c r="G1743" t="str">
        <f>IF(ISERROR(MATCH(A1743,LUs!A:A,0)),"n","y")</f>
        <v>n</v>
      </c>
    </row>
    <row r="1744" spans="1:7">
      <c r="A1744" t="s">
        <v>177</v>
      </c>
      <c r="B1744" t="s">
        <v>90</v>
      </c>
      <c r="C1744" t="s">
        <v>97</v>
      </c>
      <c r="D1744" t="s">
        <v>194</v>
      </c>
      <c r="E1744" t="s">
        <v>396</v>
      </c>
      <c r="F1744" t="s">
        <v>36</v>
      </c>
      <c r="G1744" t="str">
        <f>IF(ISERROR(MATCH(A1744,LUs!A:A,0)),"n","y")</f>
        <v>n</v>
      </c>
    </row>
    <row r="1745" spans="1:7">
      <c r="A1745" t="s">
        <v>177</v>
      </c>
      <c r="B1745" t="s">
        <v>90</v>
      </c>
      <c r="C1745" t="s">
        <v>97</v>
      </c>
      <c r="D1745" t="s">
        <v>194</v>
      </c>
      <c r="E1745" t="s">
        <v>396</v>
      </c>
      <c r="F1745" t="s">
        <v>36</v>
      </c>
      <c r="G1745" t="str">
        <f>IF(ISERROR(MATCH(A1745,LUs!A:A,0)),"n","y")</f>
        <v>n</v>
      </c>
    </row>
    <row r="1746" spans="1:7">
      <c r="A1746" t="s">
        <v>178</v>
      </c>
      <c r="B1746" t="s">
        <v>12</v>
      </c>
      <c r="C1746" t="s">
        <v>97</v>
      </c>
      <c r="D1746" t="s">
        <v>191</v>
      </c>
      <c r="E1746" t="s">
        <v>36</v>
      </c>
      <c r="F1746" t="s">
        <v>37</v>
      </c>
      <c r="G1746" t="str">
        <f>IF(ISERROR(MATCH(A1746,LUs!A:A,0)),"n","y")</f>
        <v>n</v>
      </c>
    </row>
    <row r="1747" spans="1:7">
      <c r="A1747" t="s">
        <v>178</v>
      </c>
      <c r="B1747" t="s">
        <v>12</v>
      </c>
      <c r="C1747" t="s">
        <v>97</v>
      </c>
      <c r="D1747" t="s">
        <v>191</v>
      </c>
      <c r="E1747" t="s">
        <v>37</v>
      </c>
      <c r="F1747" t="s">
        <v>36</v>
      </c>
      <c r="G1747" t="str">
        <f>IF(ISERROR(MATCH(A1747,LUs!A:A,0)),"n","y")</f>
        <v>n</v>
      </c>
    </row>
    <row r="1748" spans="1:7">
      <c r="A1748" t="s">
        <v>178</v>
      </c>
      <c r="B1748" t="s">
        <v>12</v>
      </c>
      <c r="C1748" t="s">
        <v>97</v>
      </c>
      <c r="D1748" t="s">
        <v>191</v>
      </c>
      <c r="E1748" t="s">
        <v>36</v>
      </c>
      <c r="F1748" t="s">
        <v>36</v>
      </c>
      <c r="G1748" t="str">
        <f>IF(ISERROR(MATCH(A1748,LUs!A:A,0)),"n","y")</f>
        <v>n</v>
      </c>
    </row>
    <row r="1749" spans="1:7">
      <c r="A1749" t="s">
        <v>178</v>
      </c>
      <c r="B1749" t="s">
        <v>12</v>
      </c>
      <c r="C1749" t="s">
        <v>97</v>
      </c>
      <c r="D1749" t="s">
        <v>191</v>
      </c>
      <c r="E1749" t="s">
        <v>37</v>
      </c>
      <c r="F1749" t="s">
        <v>37</v>
      </c>
      <c r="G1749" t="str">
        <f>IF(ISERROR(MATCH(A1749,LUs!A:A,0)),"n","y")</f>
        <v>n</v>
      </c>
    </row>
    <row r="1750" spans="1:7">
      <c r="A1750" t="s">
        <v>178</v>
      </c>
      <c r="B1750" t="s">
        <v>17</v>
      </c>
      <c r="C1750" t="s">
        <v>97</v>
      </c>
      <c r="D1750" t="s">
        <v>191</v>
      </c>
      <c r="E1750" t="s">
        <v>36</v>
      </c>
      <c r="F1750" t="s">
        <v>37</v>
      </c>
      <c r="G1750" t="str">
        <f>IF(ISERROR(MATCH(A1750,LUs!A:A,0)),"n","y")</f>
        <v>n</v>
      </c>
    </row>
    <row r="1751" spans="1:7">
      <c r="A1751" t="s">
        <v>178</v>
      </c>
      <c r="B1751" t="s">
        <v>17</v>
      </c>
      <c r="C1751" t="s">
        <v>97</v>
      </c>
      <c r="D1751" t="s">
        <v>191</v>
      </c>
      <c r="E1751" t="s">
        <v>37</v>
      </c>
      <c r="F1751" t="s">
        <v>36</v>
      </c>
      <c r="G1751" t="str">
        <f>IF(ISERROR(MATCH(A1751,LUs!A:A,0)),"n","y")</f>
        <v>n</v>
      </c>
    </row>
    <row r="1752" spans="1:7">
      <c r="A1752" t="s">
        <v>178</v>
      </c>
      <c r="B1752" t="s">
        <v>17</v>
      </c>
      <c r="C1752" t="s">
        <v>97</v>
      </c>
      <c r="D1752" t="s">
        <v>191</v>
      </c>
      <c r="E1752" t="s">
        <v>36</v>
      </c>
      <c r="F1752" t="s">
        <v>36</v>
      </c>
      <c r="G1752" t="str">
        <f>IF(ISERROR(MATCH(A1752,LUs!A:A,0)),"n","y")</f>
        <v>n</v>
      </c>
    </row>
    <row r="1753" spans="1:7">
      <c r="A1753" t="s">
        <v>178</v>
      </c>
      <c r="B1753" t="s">
        <v>17</v>
      </c>
      <c r="C1753" t="s">
        <v>97</v>
      </c>
      <c r="D1753" t="s">
        <v>191</v>
      </c>
      <c r="E1753" t="s">
        <v>37</v>
      </c>
      <c r="F1753" t="s">
        <v>37</v>
      </c>
      <c r="G1753" t="str">
        <f>IF(ISERROR(MATCH(A1753,LUs!A:A,0)),"n","y")</f>
        <v>n</v>
      </c>
    </row>
    <row r="1754" spans="1:7">
      <c r="A1754" t="s">
        <v>178</v>
      </c>
      <c r="B1754" t="s">
        <v>17</v>
      </c>
      <c r="C1754" t="s">
        <v>97</v>
      </c>
      <c r="D1754" t="s">
        <v>192</v>
      </c>
      <c r="E1754" t="s">
        <v>36</v>
      </c>
      <c r="F1754" t="s">
        <v>37</v>
      </c>
      <c r="G1754" t="str">
        <f>IF(ISERROR(MATCH(A1754,LUs!A:A,0)),"n","y")</f>
        <v>n</v>
      </c>
    </row>
    <row r="1755" spans="1:7">
      <c r="A1755" t="s">
        <v>178</v>
      </c>
      <c r="B1755" t="s">
        <v>17</v>
      </c>
      <c r="C1755" t="s">
        <v>97</v>
      </c>
      <c r="D1755" t="s">
        <v>192</v>
      </c>
      <c r="E1755" t="s">
        <v>37</v>
      </c>
      <c r="F1755" t="s">
        <v>36</v>
      </c>
      <c r="G1755" t="str">
        <f>IF(ISERROR(MATCH(A1755,LUs!A:A,0)),"n","y")</f>
        <v>n</v>
      </c>
    </row>
    <row r="1756" spans="1:7">
      <c r="A1756" t="s">
        <v>178</v>
      </c>
      <c r="B1756" t="s">
        <v>17</v>
      </c>
      <c r="C1756" t="s">
        <v>98</v>
      </c>
      <c r="D1756" t="s">
        <v>192</v>
      </c>
      <c r="E1756" t="s">
        <v>86</v>
      </c>
      <c r="F1756" t="s">
        <v>37</v>
      </c>
      <c r="G1756" t="str">
        <f>IF(ISERROR(MATCH(A1756,LUs!A:A,0)),"n","y")</f>
        <v>n</v>
      </c>
    </row>
    <row r="1757" spans="1:7">
      <c r="A1757" t="s">
        <v>178</v>
      </c>
      <c r="B1757" t="s">
        <v>17</v>
      </c>
      <c r="C1757" t="s">
        <v>97</v>
      </c>
      <c r="D1757" t="s">
        <v>192</v>
      </c>
      <c r="E1757" t="s">
        <v>36</v>
      </c>
      <c r="F1757" t="s">
        <v>36</v>
      </c>
      <c r="G1757" t="str">
        <f>IF(ISERROR(MATCH(A1757,LUs!A:A,0)),"n","y")</f>
        <v>n</v>
      </c>
    </row>
    <row r="1758" spans="1:7">
      <c r="A1758" t="s">
        <v>178</v>
      </c>
      <c r="B1758" t="s">
        <v>17</v>
      </c>
      <c r="C1758" t="s">
        <v>97</v>
      </c>
      <c r="D1758" t="s">
        <v>192</v>
      </c>
      <c r="E1758" t="s">
        <v>37</v>
      </c>
      <c r="F1758" t="s">
        <v>37</v>
      </c>
      <c r="G1758" t="str">
        <f>IF(ISERROR(MATCH(A1758,LUs!A:A,0)),"n","y")</f>
        <v>n</v>
      </c>
    </row>
    <row r="1759" spans="1:7">
      <c r="A1759" t="s">
        <v>178</v>
      </c>
      <c r="B1759" t="s">
        <v>17</v>
      </c>
      <c r="C1759" t="s">
        <v>98</v>
      </c>
      <c r="D1759" t="s">
        <v>192</v>
      </c>
      <c r="E1759" t="s">
        <v>86</v>
      </c>
      <c r="F1759" t="s">
        <v>86</v>
      </c>
      <c r="G1759" t="str">
        <f>IF(ISERROR(MATCH(A1759,LUs!A:A,0)),"n","y")</f>
        <v>n</v>
      </c>
    </row>
    <row r="1760" spans="1:7">
      <c r="A1760" t="s">
        <v>178</v>
      </c>
      <c r="B1760" t="s">
        <v>17</v>
      </c>
      <c r="C1760" t="s">
        <v>97</v>
      </c>
      <c r="D1760" t="s">
        <v>193</v>
      </c>
      <c r="E1760" t="s">
        <v>36</v>
      </c>
      <c r="F1760" t="s">
        <v>37</v>
      </c>
      <c r="G1760" t="str">
        <f>IF(ISERROR(MATCH(A1760,LUs!A:A,0)),"n","y")</f>
        <v>n</v>
      </c>
    </row>
    <row r="1761" spans="1:7">
      <c r="A1761" t="s">
        <v>178</v>
      </c>
      <c r="B1761" t="s">
        <v>17</v>
      </c>
      <c r="C1761" t="s">
        <v>97</v>
      </c>
      <c r="D1761" t="s">
        <v>193</v>
      </c>
      <c r="E1761" t="s">
        <v>37</v>
      </c>
      <c r="F1761" t="s">
        <v>36</v>
      </c>
      <c r="G1761" t="str">
        <f>IF(ISERROR(MATCH(A1761,LUs!A:A,0)),"n","y")</f>
        <v>n</v>
      </c>
    </row>
    <row r="1762" spans="1:7">
      <c r="A1762" t="s">
        <v>178</v>
      </c>
      <c r="B1762" t="s">
        <v>17</v>
      </c>
      <c r="C1762" t="s">
        <v>97</v>
      </c>
      <c r="D1762" t="s">
        <v>193</v>
      </c>
      <c r="E1762" t="s">
        <v>36</v>
      </c>
      <c r="F1762" t="s">
        <v>36</v>
      </c>
      <c r="G1762" t="str">
        <f>IF(ISERROR(MATCH(A1762,LUs!A:A,0)),"n","y")</f>
        <v>n</v>
      </c>
    </row>
    <row r="1763" spans="1:7">
      <c r="A1763" t="s">
        <v>178</v>
      </c>
      <c r="B1763" t="s">
        <v>17</v>
      </c>
      <c r="C1763" t="s">
        <v>97</v>
      </c>
      <c r="D1763" t="s">
        <v>193</v>
      </c>
      <c r="E1763" t="s">
        <v>37</v>
      </c>
      <c r="F1763" t="s">
        <v>37</v>
      </c>
      <c r="G1763" t="str">
        <f>IF(ISERROR(MATCH(A1763,LUs!A:A,0)),"n","y")</f>
        <v>n</v>
      </c>
    </row>
    <row r="1764" spans="1:7">
      <c r="A1764" t="s">
        <v>178</v>
      </c>
      <c r="B1764" t="s">
        <v>17</v>
      </c>
      <c r="C1764" t="s">
        <v>98</v>
      </c>
      <c r="D1764" t="s">
        <v>193</v>
      </c>
      <c r="E1764" t="s">
        <v>86</v>
      </c>
      <c r="F1764" t="s">
        <v>86</v>
      </c>
      <c r="G1764" t="str">
        <f>IF(ISERROR(MATCH(A1764,LUs!A:A,0)),"n","y")</f>
        <v>n</v>
      </c>
    </row>
    <row r="1765" spans="1:7">
      <c r="A1765" t="s">
        <v>178</v>
      </c>
      <c r="B1765" t="s">
        <v>17</v>
      </c>
      <c r="C1765" t="s">
        <v>97</v>
      </c>
      <c r="D1765" t="s">
        <v>195</v>
      </c>
      <c r="E1765" t="s">
        <v>36</v>
      </c>
      <c r="F1765" t="s">
        <v>37</v>
      </c>
      <c r="G1765" t="str">
        <f>IF(ISERROR(MATCH(A1765,LUs!A:A,0)),"n","y")</f>
        <v>n</v>
      </c>
    </row>
    <row r="1766" spans="1:7">
      <c r="A1766" t="s">
        <v>178</v>
      </c>
      <c r="B1766" t="s">
        <v>17</v>
      </c>
      <c r="C1766" t="s">
        <v>97</v>
      </c>
      <c r="D1766" t="s">
        <v>195</v>
      </c>
      <c r="E1766" t="s">
        <v>37</v>
      </c>
      <c r="F1766" t="s">
        <v>36</v>
      </c>
      <c r="G1766" t="str">
        <f>IF(ISERROR(MATCH(A1766,LUs!A:A,0)),"n","y")</f>
        <v>n</v>
      </c>
    </row>
    <row r="1767" spans="1:7">
      <c r="A1767" t="s">
        <v>178</v>
      </c>
      <c r="B1767" t="s">
        <v>17</v>
      </c>
      <c r="C1767" t="s">
        <v>98</v>
      </c>
      <c r="D1767" t="s">
        <v>195</v>
      </c>
      <c r="E1767" t="s">
        <v>86</v>
      </c>
      <c r="F1767" t="s">
        <v>36</v>
      </c>
      <c r="G1767" t="str">
        <f>IF(ISERROR(MATCH(A1767,LUs!A:A,0)),"n","y")</f>
        <v>n</v>
      </c>
    </row>
    <row r="1768" spans="1:7">
      <c r="A1768" t="s">
        <v>178</v>
      </c>
      <c r="B1768" t="s">
        <v>17</v>
      </c>
      <c r="C1768" t="s">
        <v>97</v>
      </c>
      <c r="D1768" t="s">
        <v>195</v>
      </c>
      <c r="E1768" t="s">
        <v>36</v>
      </c>
      <c r="F1768" t="s">
        <v>36</v>
      </c>
      <c r="G1768" t="str">
        <f>IF(ISERROR(MATCH(A1768,LUs!A:A,0)),"n","y")</f>
        <v>n</v>
      </c>
    </row>
    <row r="1769" spans="1:7">
      <c r="A1769" t="s">
        <v>178</v>
      </c>
      <c r="B1769" t="s">
        <v>17</v>
      </c>
      <c r="C1769" t="s">
        <v>97</v>
      </c>
      <c r="D1769" t="s">
        <v>195</v>
      </c>
      <c r="E1769" t="s">
        <v>37</v>
      </c>
      <c r="F1769" t="s">
        <v>37</v>
      </c>
      <c r="G1769" t="str">
        <f>IF(ISERROR(MATCH(A1769,LUs!A:A,0)),"n","y")</f>
        <v>n</v>
      </c>
    </row>
    <row r="1770" spans="1:7">
      <c r="A1770" t="s">
        <v>178</v>
      </c>
      <c r="B1770" t="s">
        <v>17</v>
      </c>
      <c r="C1770" t="s">
        <v>98</v>
      </c>
      <c r="D1770" t="s">
        <v>195</v>
      </c>
      <c r="E1770" t="s">
        <v>86</v>
      </c>
      <c r="F1770" t="s">
        <v>86</v>
      </c>
      <c r="G1770" t="str">
        <f>IF(ISERROR(MATCH(A1770,LUs!A:A,0)),"n","y")</f>
        <v>n</v>
      </c>
    </row>
    <row r="1771" spans="1:7">
      <c r="A1771" t="s">
        <v>178</v>
      </c>
      <c r="B1771" t="s">
        <v>23</v>
      </c>
      <c r="C1771" t="s">
        <v>97</v>
      </c>
      <c r="D1771" t="s">
        <v>191</v>
      </c>
      <c r="E1771" t="s">
        <v>36</v>
      </c>
      <c r="F1771" t="s">
        <v>37</v>
      </c>
      <c r="G1771" t="str">
        <f>IF(ISERROR(MATCH(A1771,LUs!A:A,0)),"n","y")</f>
        <v>n</v>
      </c>
    </row>
    <row r="1772" spans="1:7">
      <c r="A1772" t="s">
        <v>178</v>
      </c>
      <c r="B1772" t="s">
        <v>23</v>
      </c>
      <c r="C1772" t="s">
        <v>97</v>
      </c>
      <c r="D1772" t="s">
        <v>191</v>
      </c>
      <c r="E1772" t="s">
        <v>37</v>
      </c>
      <c r="F1772" t="s">
        <v>36</v>
      </c>
      <c r="G1772" t="str">
        <f>IF(ISERROR(MATCH(A1772,LUs!A:A,0)),"n","y")</f>
        <v>n</v>
      </c>
    </row>
    <row r="1773" spans="1:7">
      <c r="A1773" t="s">
        <v>178</v>
      </c>
      <c r="B1773" t="s">
        <v>23</v>
      </c>
      <c r="C1773" t="s">
        <v>97</v>
      </c>
      <c r="D1773" t="s">
        <v>191</v>
      </c>
      <c r="E1773" t="s">
        <v>36</v>
      </c>
      <c r="F1773" t="s">
        <v>36</v>
      </c>
      <c r="G1773" t="str">
        <f>IF(ISERROR(MATCH(A1773,LUs!A:A,0)),"n","y")</f>
        <v>n</v>
      </c>
    </row>
    <row r="1774" spans="1:7">
      <c r="A1774" t="s">
        <v>178</v>
      </c>
      <c r="B1774" t="s">
        <v>23</v>
      </c>
      <c r="C1774" t="s">
        <v>97</v>
      </c>
      <c r="D1774" t="s">
        <v>191</v>
      </c>
      <c r="E1774" t="s">
        <v>37</v>
      </c>
      <c r="F1774" t="s">
        <v>37</v>
      </c>
      <c r="G1774" t="str">
        <f>IF(ISERROR(MATCH(A1774,LUs!A:A,0)),"n","y")</f>
        <v>n</v>
      </c>
    </row>
    <row r="1775" spans="1:7">
      <c r="A1775" t="s">
        <v>178</v>
      </c>
      <c r="B1775" t="s">
        <v>23</v>
      </c>
      <c r="C1775" t="s">
        <v>97</v>
      </c>
      <c r="D1775" t="s">
        <v>193</v>
      </c>
      <c r="E1775" t="s">
        <v>36</v>
      </c>
      <c r="F1775" t="s">
        <v>37</v>
      </c>
      <c r="G1775" t="str">
        <f>IF(ISERROR(MATCH(A1775,LUs!A:A,0)),"n","y")</f>
        <v>n</v>
      </c>
    </row>
    <row r="1776" spans="1:7">
      <c r="A1776" t="s">
        <v>178</v>
      </c>
      <c r="B1776" t="s">
        <v>23</v>
      </c>
      <c r="C1776" t="s">
        <v>97</v>
      </c>
      <c r="D1776" t="s">
        <v>193</v>
      </c>
      <c r="E1776" t="s">
        <v>37</v>
      </c>
      <c r="F1776" t="s">
        <v>36</v>
      </c>
      <c r="G1776" t="str">
        <f>IF(ISERROR(MATCH(A1776,LUs!A:A,0)),"n","y")</f>
        <v>n</v>
      </c>
    </row>
    <row r="1777" spans="1:7">
      <c r="A1777" t="s">
        <v>178</v>
      </c>
      <c r="B1777" t="s">
        <v>23</v>
      </c>
      <c r="C1777" t="s">
        <v>97</v>
      </c>
      <c r="D1777" t="s">
        <v>193</v>
      </c>
      <c r="E1777" t="s">
        <v>36</v>
      </c>
      <c r="F1777" t="s">
        <v>36</v>
      </c>
      <c r="G1777" t="str">
        <f>IF(ISERROR(MATCH(A1777,LUs!A:A,0)),"n","y")</f>
        <v>n</v>
      </c>
    </row>
    <row r="1778" spans="1:7">
      <c r="A1778" t="s">
        <v>178</v>
      </c>
      <c r="B1778" t="s">
        <v>23</v>
      </c>
      <c r="C1778" t="s">
        <v>97</v>
      </c>
      <c r="D1778" t="s">
        <v>193</v>
      </c>
      <c r="E1778" t="s">
        <v>37</v>
      </c>
      <c r="F1778" t="s">
        <v>37</v>
      </c>
      <c r="G1778" t="str">
        <f>IF(ISERROR(MATCH(A1778,LUs!A:A,0)),"n","y")</f>
        <v>n</v>
      </c>
    </row>
    <row r="1779" spans="1:7">
      <c r="A1779" t="s">
        <v>178</v>
      </c>
      <c r="B1779" t="s">
        <v>23</v>
      </c>
      <c r="C1779" t="s">
        <v>97</v>
      </c>
      <c r="D1779" t="s">
        <v>194</v>
      </c>
      <c r="E1779" t="s">
        <v>36</v>
      </c>
      <c r="F1779" t="s">
        <v>37</v>
      </c>
      <c r="G1779" t="str">
        <f>IF(ISERROR(MATCH(A1779,LUs!A:A,0)),"n","y")</f>
        <v>n</v>
      </c>
    </row>
    <row r="1780" spans="1:7">
      <c r="A1780" t="s">
        <v>178</v>
      </c>
      <c r="B1780" t="s">
        <v>23</v>
      </c>
      <c r="C1780" t="s">
        <v>97</v>
      </c>
      <c r="D1780" t="s">
        <v>194</v>
      </c>
      <c r="E1780" t="s">
        <v>37</v>
      </c>
      <c r="F1780" t="s">
        <v>36</v>
      </c>
      <c r="G1780" t="str">
        <f>IF(ISERROR(MATCH(A1780,LUs!A:A,0)),"n","y")</f>
        <v>n</v>
      </c>
    </row>
    <row r="1781" spans="1:7">
      <c r="A1781" t="s">
        <v>178</v>
      </c>
      <c r="B1781" t="s">
        <v>23</v>
      </c>
      <c r="C1781" t="s">
        <v>97</v>
      </c>
      <c r="D1781" t="s">
        <v>194</v>
      </c>
      <c r="E1781" t="s">
        <v>36</v>
      </c>
      <c r="F1781" t="s">
        <v>36</v>
      </c>
      <c r="G1781" t="str">
        <f>IF(ISERROR(MATCH(A1781,LUs!A:A,0)),"n","y")</f>
        <v>n</v>
      </c>
    </row>
    <row r="1782" spans="1:7">
      <c r="A1782" t="s">
        <v>178</v>
      </c>
      <c r="B1782" t="s">
        <v>23</v>
      </c>
      <c r="C1782" t="s">
        <v>97</v>
      </c>
      <c r="D1782" t="s">
        <v>194</v>
      </c>
      <c r="E1782" t="s">
        <v>37</v>
      </c>
      <c r="F1782" t="s">
        <v>37</v>
      </c>
      <c r="G1782" t="str">
        <f>IF(ISERROR(MATCH(A1782,LUs!A:A,0)),"n","y")</f>
        <v>n</v>
      </c>
    </row>
    <row r="1783" spans="1:7">
      <c r="A1783" t="s">
        <v>178</v>
      </c>
      <c r="B1783" t="s">
        <v>27</v>
      </c>
      <c r="C1783" t="s">
        <v>97</v>
      </c>
      <c r="D1783" t="s">
        <v>191</v>
      </c>
      <c r="E1783" t="s">
        <v>36</v>
      </c>
      <c r="F1783" t="s">
        <v>37</v>
      </c>
      <c r="G1783" t="str">
        <f>IF(ISERROR(MATCH(A1783,LUs!A:A,0)),"n","y")</f>
        <v>n</v>
      </c>
    </row>
    <row r="1784" spans="1:7">
      <c r="A1784" t="s">
        <v>178</v>
      </c>
      <c r="B1784" t="s">
        <v>27</v>
      </c>
      <c r="C1784" t="s">
        <v>97</v>
      </c>
      <c r="D1784" t="s">
        <v>191</v>
      </c>
      <c r="E1784" t="s">
        <v>37</v>
      </c>
      <c r="F1784" t="s">
        <v>36</v>
      </c>
      <c r="G1784" t="str">
        <f>IF(ISERROR(MATCH(A1784,LUs!A:A,0)),"n","y")</f>
        <v>n</v>
      </c>
    </row>
    <row r="1785" spans="1:7">
      <c r="A1785" t="s">
        <v>178</v>
      </c>
      <c r="B1785" t="s">
        <v>27</v>
      </c>
      <c r="C1785" t="s">
        <v>97</v>
      </c>
      <c r="D1785" t="s">
        <v>191</v>
      </c>
      <c r="E1785" t="s">
        <v>36</v>
      </c>
      <c r="F1785" t="s">
        <v>36</v>
      </c>
      <c r="G1785" t="str">
        <f>IF(ISERROR(MATCH(A1785,LUs!A:A,0)),"n","y")</f>
        <v>n</v>
      </c>
    </row>
    <row r="1786" spans="1:7">
      <c r="A1786" t="s">
        <v>178</v>
      </c>
      <c r="B1786" t="s">
        <v>27</v>
      </c>
      <c r="C1786" t="s">
        <v>97</v>
      </c>
      <c r="D1786" t="s">
        <v>191</v>
      </c>
      <c r="E1786" t="s">
        <v>37</v>
      </c>
      <c r="F1786" t="s">
        <v>37</v>
      </c>
      <c r="G1786" t="str">
        <f>IF(ISERROR(MATCH(A1786,LUs!A:A,0)),"n","y")</f>
        <v>n</v>
      </c>
    </row>
    <row r="1787" spans="1:7">
      <c r="A1787" t="s">
        <v>178</v>
      </c>
      <c r="B1787" t="s">
        <v>27</v>
      </c>
      <c r="C1787" t="s">
        <v>97</v>
      </c>
      <c r="D1787" t="s">
        <v>192</v>
      </c>
      <c r="E1787" t="s">
        <v>36</v>
      </c>
      <c r="F1787" t="s">
        <v>37</v>
      </c>
      <c r="G1787" t="str">
        <f>IF(ISERROR(MATCH(A1787,LUs!A:A,0)),"n","y")</f>
        <v>n</v>
      </c>
    </row>
    <row r="1788" spans="1:7">
      <c r="A1788" t="s">
        <v>178</v>
      </c>
      <c r="B1788" t="s">
        <v>27</v>
      </c>
      <c r="C1788" t="s">
        <v>97</v>
      </c>
      <c r="D1788" t="s">
        <v>192</v>
      </c>
      <c r="E1788" t="s">
        <v>37</v>
      </c>
      <c r="F1788" t="s">
        <v>86</v>
      </c>
      <c r="G1788" t="str">
        <f>IF(ISERROR(MATCH(A1788,LUs!A:A,0)),"n","y")</f>
        <v>n</v>
      </c>
    </row>
    <row r="1789" spans="1:7">
      <c r="A1789" t="s">
        <v>178</v>
      </c>
      <c r="B1789" t="s">
        <v>27</v>
      </c>
      <c r="C1789" t="s">
        <v>97</v>
      </c>
      <c r="D1789" t="s">
        <v>192</v>
      </c>
      <c r="E1789" t="s">
        <v>36</v>
      </c>
      <c r="F1789" t="s">
        <v>36</v>
      </c>
      <c r="G1789" t="str">
        <f>IF(ISERROR(MATCH(A1789,LUs!A:A,0)),"n","y")</f>
        <v>n</v>
      </c>
    </row>
    <row r="1790" spans="1:7">
      <c r="A1790" t="s">
        <v>178</v>
      </c>
      <c r="B1790" t="s">
        <v>27</v>
      </c>
      <c r="C1790" t="s">
        <v>97</v>
      </c>
      <c r="D1790" t="s">
        <v>192</v>
      </c>
      <c r="E1790" t="s">
        <v>37</v>
      </c>
      <c r="F1790" t="s">
        <v>37</v>
      </c>
      <c r="G1790" t="str">
        <f>IF(ISERROR(MATCH(A1790,LUs!A:A,0)),"n","y")</f>
        <v>n</v>
      </c>
    </row>
    <row r="1791" spans="1:7">
      <c r="A1791" t="s">
        <v>178</v>
      </c>
      <c r="B1791" t="s">
        <v>27</v>
      </c>
      <c r="C1791" t="s">
        <v>98</v>
      </c>
      <c r="D1791" t="s">
        <v>192</v>
      </c>
      <c r="E1791" t="s">
        <v>86</v>
      </c>
      <c r="F1791" t="s">
        <v>86</v>
      </c>
      <c r="G1791" t="str">
        <f>IF(ISERROR(MATCH(A1791,LUs!A:A,0)),"n","y")</f>
        <v>n</v>
      </c>
    </row>
    <row r="1792" spans="1:7">
      <c r="A1792" t="s">
        <v>178</v>
      </c>
      <c r="B1792" t="s">
        <v>27</v>
      </c>
      <c r="C1792" t="s">
        <v>97</v>
      </c>
      <c r="D1792" t="s">
        <v>193</v>
      </c>
      <c r="E1792" t="s">
        <v>36</v>
      </c>
      <c r="F1792" t="s">
        <v>86</v>
      </c>
      <c r="G1792" t="str">
        <f>IF(ISERROR(MATCH(A1792,LUs!A:A,0)),"n","y")</f>
        <v>n</v>
      </c>
    </row>
    <row r="1793" spans="1:7">
      <c r="A1793" t="s">
        <v>178</v>
      </c>
      <c r="B1793" t="s">
        <v>27</v>
      </c>
      <c r="C1793" t="s">
        <v>97</v>
      </c>
      <c r="D1793" t="s">
        <v>193</v>
      </c>
      <c r="E1793" t="s">
        <v>37</v>
      </c>
      <c r="F1793" t="s">
        <v>36</v>
      </c>
      <c r="G1793" t="str">
        <f>IF(ISERROR(MATCH(A1793,LUs!A:A,0)),"n","y")</f>
        <v>n</v>
      </c>
    </row>
    <row r="1794" spans="1:7">
      <c r="A1794" t="s">
        <v>178</v>
      </c>
      <c r="B1794" t="s">
        <v>27</v>
      </c>
      <c r="C1794" t="s">
        <v>97</v>
      </c>
      <c r="D1794" t="s">
        <v>193</v>
      </c>
      <c r="E1794" t="s">
        <v>36</v>
      </c>
      <c r="F1794" t="s">
        <v>36</v>
      </c>
      <c r="G1794" t="str">
        <f>IF(ISERROR(MATCH(A1794,LUs!A:A,0)),"n","y")</f>
        <v>n</v>
      </c>
    </row>
    <row r="1795" spans="1:7">
      <c r="A1795" t="s">
        <v>178</v>
      </c>
      <c r="B1795" t="s">
        <v>27</v>
      </c>
      <c r="C1795" t="s">
        <v>97</v>
      </c>
      <c r="D1795" t="s">
        <v>193</v>
      </c>
      <c r="E1795" t="s">
        <v>37</v>
      </c>
      <c r="F1795" t="s">
        <v>37</v>
      </c>
      <c r="G1795" t="str">
        <f>IF(ISERROR(MATCH(A1795,LUs!A:A,0)),"n","y")</f>
        <v>n</v>
      </c>
    </row>
    <row r="1796" spans="1:7">
      <c r="A1796" t="s">
        <v>178</v>
      </c>
      <c r="B1796" t="s">
        <v>27</v>
      </c>
      <c r="C1796" t="s">
        <v>97</v>
      </c>
      <c r="D1796" t="s">
        <v>194</v>
      </c>
      <c r="E1796" t="s">
        <v>36</v>
      </c>
      <c r="F1796" t="s">
        <v>37</v>
      </c>
      <c r="G1796" t="str">
        <f>IF(ISERROR(MATCH(A1796,LUs!A:A,0)),"n","y")</f>
        <v>n</v>
      </c>
    </row>
    <row r="1797" spans="1:7">
      <c r="A1797" t="s">
        <v>178</v>
      </c>
      <c r="B1797" t="s">
        <v>27</v>
      </c>
      <c r="C1797" t="s">
        <v>97</v>
      </c>
      <c r="D1797" t="s">
        <v>194</v>
      </c>
      <c r="E1797" t="s">
        <v>37</v>
      </c>
      <c r="F1797" t="s">
        <v>36</v>
      </c>
      <c r="G1797" t="str">
        <f>IF(ISERROR(MATCH(A1797,LUs!A:A,0)),"n","y")</f>
        <v>n</v>
      </c>
    </row>
    <row r="1798" spans="1:7">
      <c r="A1798" t="s">
        <v>178</v>
      </c>
      <c r="B1798" t="s">
        <v>27</v>
      </c>
      <c r="C1798" t="s">
        <v>97</v>
      </c>
      <c r="D1798" t="s">
        <v>194</v>
      </c>
      <c r="E1798" t="s">
        <v>36</v>
      </c>
      <c r="F1798" t="s">
        <v>36</v>
      </c>
      <c r="G1798" t="str">
        <f>IF(ISERROR(MATCH(A1798,LUs!A:A,0)),"n","y")</f>
        <v>n</v>
      </c>
    </row>
    <row r="1799" spans="1:7">
      <c r="A1799" t="s">
        <v>178</v>
      </c>
      <c r="B1799" t="s">
        <v>27</v>
      </c>
      <c r="C1799" t="s">
        <v>97</v>
      </c>
      <c r="D1799" t="s">
        <v>194</v>
      </c>
      <c r="E1799" t="s">
        <v>37</v>
      </c>
      <c r="F1799" t="s">
        <v>37</v>
      </c>
      <c r="G1799" t="str">
        <f>IF(ISERROR(MATCH(A1799,LUs!A:A,0)),"n","y")</f>
        <v>n</v>
      </c>
    </row>
    <row r="1800" spans="1:7">
      <c r="A1800" t="s">
        <v>178</v>
      </c>
      <c r="B1800" t="s">
        <v>27</v>
      </c>
      <c r="C1800" t="s">
        <v>97</v>
      </c>
      <c r="D1800" t="s">
        <v>195</v>
      </c>
      <c r="E1800" t="s">
        <v>36</v>
      </c>
      <c r="F1800" t="s">
        <v>37</v>
      </c>
      <c r="G1800" t="str">
        <f>IF(ISERROR(MATCH(A1800,LUs!A:A,0)),"n","y")</f>
        <v>n</v>
      </c>
    </row>
    <row r="1801" spans="1:7">
      <c r="A1801" t="s">
        <v>178</v>
      </c>
      <c r="B1801" t="s">
        <v>27</v>
      </c>
      <c r="C1801" t="s">
        <v>97</v>
      </c>
      <c r="D1801" t="s">
        <v>195</v>
      </c>
      <c r="E1801" t="s">
        <v>37</v>
      </c>
      <c r="F1801" t="s">
        <v>36</v>
      </c>
      <c r="G1801" t="str">
        <f>IF(ISERROR(MATCH(A1801,LUs!A:A,0)),"n","y")</f>
        <v>n</v>
      </c>
    </row>
    <row r="1802" spans="1:7">
      <c r="A1802" t="s">
        <v>178</v>
      </c>
      <c r="B1802" t="s">
        <v>27</v>
      </c>
      <c r="C1802" t="s">
        <v>97</v>
      </c>
      <c r="D1802" t="s">
        <v>195</v>
      </c>
      <c r="E1802" t="s">
        <v>36</v>
      </c>
      <c r="F1802" t="s">
        <v>36</v>
      </c>
      <c r="G1802" t="str">
        <f>IF(ISERROR(MATCH(A1802,LUs!A:A,0)),"n","y")</f>
        <v>n</v>
      </c>
    </row>
    <row r="1803" spans="1:7">
      <c r="A1803" t="s">
        <v>178</v>
      </c>
      <c r="B1803" t="s">
        <v>27</v>
      </c>
      <c r="C1803" t="s">
        <v>97</v>
      </c>
      <c r="D1803" t="s">
        <v>195</v>
      </c>
      <c r="E1803" t="s">
        <v>37</v>
      </c>
      <c r="F1803" t="s">
        <v>37</v>
      </c>
      <c r="G1803" t="str">
        <f>IF(ISERROR(MATCH(A1803,LUs!A:A,0)),"n","y")</f>
        <v>n</v>
      </c>
    </row>
    <row r="1804" spans="1:7">
      <c r="A1804" t="s">
        <v>178</v>
      </c>
      <c r="B1804" t="s">
        <v>27</v>
      </c>
      <c r="C1804" t="s">
        <v>98</v>
      </c>
      <c r="D1804" t="s">
        <v>195</v>
      </c>
      <c r="E1804" t="s">
        <v>86</v>
      </c>
      <c r="F1804" t="s">
        <v>86</v>
      </c>
      <c r="G1804" t="str">
        <f>IF(ISERROR(MATCH(A1804,LUs!A:A,0)),"n","y")</f>
        <v>n</v>
      </c>
    </row>
    <row r="1805" spans="1:7">
      <c r="A1805" t="s">
        <v>178</v>
      </c>
      <c r="B1805" t="s">
        <v>90</v>
      </c>
      <c r="C1805" t="s">
        <v>97</v>
      </c>
      <c r="D1805" t="s">
        <v>191</v>
      </c>
      <c r="E1805" t="s">
        <v>396</v>
      </c>
      <c r="F1805" t="s">
        <v>37</v>
      </c>
      <c r="G1805" t="str">
        <f>IF(ISERROR(MATCH(A1805,LUs!A:A,0)),"n","y")</f>
        <v>n</v>
      </c>
    </row>
    <row r="1806" spans="1:7">
      <c r="A1806" t="s">
        <v>178</v>
      </c>
      <c r="B1806" t="s">
        <v>90</v>
      </c>
      <c r="C1806" t="s">
        <v>97</v>
      </c>
      <c r="D1806" t="s">
        <v>191</v>
      </c>
      <c r="E1806" t="s">
        <v>396</v>
      </c>
      <c r="F1806" t="s">
        <v>36</v>
      </c>
      <c r="G1806" t="str">
        <f>IF(ISERROR(MATCH(A1806,LUs!A:A,0)),"n","y")</f>
        <v>n</v>
      </c>
    </row>
    <row r="1807" spans="1:7">
      <c r="A1807" t="s">
        <v>178</v>
      </c>
      <c r="B1807" t="s">
        <v>90</v>
      </c>
      <c r="C1807" t="s">
        <v>97</v>
      </c>
      <c r="D1807" t="s">
        <v>192</v>
      </c>
      <c r="E1807" t="s">
        <v>396</v>
      </c>
      <c r="F1807" t="s">
        <v>36</v>
      </c>
      <c r="G1807" t="str">
        <f>IF(ISERROR(MATCH(A1807,LUs!A:A,0)),"n","y")</f>
        <v>n</v>
      </c>
    </row>
    <row r="1808" spans="1:7">
      <c r="A1808" t="s">
        <v>178</v>
      </c>
      <c r="B1808" t="s">
        <v>90</v>
      </c>
      <c r="C1808" t="s">
        <v>97</v>
      </c>
      <c r="D1808" t="s">
        <v>192</v>
      </c>
      <c r="E1808" t="s">
        <v>396</v>
      </c>
      <c r="F1808" t="s">
        <v>36</v>
      </c>
      <c r="G1808" t="str">
        <f>IF(ISERROR(MATCH(A1808,LUs!A:A,0)),"n","y")</f>
        <v>n</v>
      </c>
    </row>
    <row r="1809" spans="1:7">
      <c r="A1809" t="s">
        <v>178</v>
      </c>
      <c r="B1809" t="s">
        <v>90</v>
      </c>
      <c r="C1809" t="s">
        <v>97</v>
      </c>
      <c r="D1809" t="s">
        <v>193</v>
      </c>
      <c r="E1809" t="s">
        <v>396</v>
      </c>
      <c r="F1809" t="s">
        <v>37</v>
      </c>
      <c r="G1809" t="str">
        <f>IF(ISERROR(MATCH(A1809,LUs!A:A,0)),"n","y")</f>
        <v>n</v>
      </c>
    </row>
    <row r="1810" spans="1:7">
      <c r="A1810" t="s">
        <v>178</v>
      </c>
      <c r="B1810" t="s">
        <v>90</v>
      </c>
      <c r="C1810" t="s">
        <v>97</v>
      </c>
      <c r="D1810" t="s">
        <v>193</v>
      </c>
      <c r="E1810" t="s">
        <v>396</v>
      </c>
      <c r="F1810" t="s">
        <v>36</v>
      </c>
      <c r="G1810" t="str">
        <f>IF(ISERROR(MATCH(A1810,LUs!A:A,0)),"n","y")</f>
        <v>n</v>
      </c>
    </row>
    <row r="1811" spans="1:7">
      <c r="A1811" t="s">
        <v>178</v>
      </c>
      <c r="B1811" t="s">
        <v>90</v>
      </c>
      <c r="C1811" t="s">
        <v>97</v>
      </c>
      <c r="D1811" t="s">
        <v>195</v>
      </c>
      <c r="E1811" t="s">
        <v>396</v>
      </c>
      <c r="F1811" t="s">
        <v>36</v>
      </c>
      <c r="G1811" t="str">
        <f>IF(ISERROR(MATCH(A1811,LUs!A:A,0)),"n","y")</f>
        <v>n</v>
      </c>
    </row>
    <row r="1812" spans="1:7">
      <c r="A1812" t="s">
        <v>179</v>
      </c>
      <c r="B1812" t="s">
        <v>8</v>
      </c>
      <c r="C1812" t="s">
        <v>98</v>
      </c>
      <c r="D1812" t="s">
        <v>192</v>
      </c>
      <c r="E1812" t="s">
        <v>86</v>
      </c>
      <c r="F1812" t="s">
        <v>86</v>
      </c>
      <c r="G1812" t="str">
        <f>IF(ISERROR(MATCH(A1812,LUs!A:A,0)),"n","y")</f>
        <v>n</v>
      </c>
    </row>
    <row r="1813" spans="1:7">
      <c r="A1813" t="s">
        <v>179</v>
      </c>
      <c r="B1813" t="s">
        <v>8</v>
      </c>
      <c r="C1813" t="s">
        <v>97</v>
      </c>
      <c r="D1813" t="s">
        <v>193</v>
      </c>
      <c r="E1813" t="s">
        <v>36</v>
      </c>
      <c r="F1813" t="s">
        <v>36</v>
      </c>
      <c r="G1813" t="str">
        <f>IF(ISERROR(MATCH(A1813,LUs!A:A,0)),"n","y")</f>
        <v>n</v>
      </c>
    </row>
    <row r="1814" spans="1:7">
      <c r="A1814" t="s">
        <v>179</v>
      </c>
      <c r="B1814" t="s">
        <v>8</v>
      </c>
      <c r="C1814" t="s">
        <v>97</v>
      </c>
      <c r="D1814" t="s">
        <v>193</v>
      </c>
      <c r="E1814" t="s">
        <v>37</v>
      </c>
      <c r="F1814" t="s">
        <v>37</v>
      </c>
      <c r="G1814" t="str">
        <f>IF(ISERROR(MATCH(A1814,LUs!A:A,0)),"n","y")</f>
        <v>n</v>
      </c>
    </row>
    <row r="1815" spans="1:7">
      <c r="A1815" t="s">
        <v>179</v>
      </c>
      <c r="B1815" t="s">
        <v>8</v>
      </c>
      <c r="C1815" t="s">
        <v>98</v>
      </c>
      <c r="D1815" t="s">
        <v>193</v>
      </c>
      <c r="E1815" t="s">
        <v>86</v>
      </c>
      <c r="F1815" t="s">
        <v>86</v>
      </c>
      <c r="G1815" t="str">
        <f>IF(ISERROR(MATCH(A1815,LUs!A:A,0)),"n","y")</f>
        <v>n</v>
      </c>
    </row>
    <row r="1816" spans="1:7">
      <c r="A1816" t="s">
        <v>179</v>
      </c>
      <c r="B1816" t="s">
        <v>8</v>
      </c>
      <c r="C1816" t="s">
        <v>97</v>
      </c>
      <c r="D1816" t="s">
        <v>193</v>
      </c>
      <c r="E1816" t="s">
        <v>36</v>
      </c>
      <c r="F1816" t="s">
        <v>36</v>
      </c>
      <c r="G1816" t="str">
        <f>IF(ISERROR(MATCH(A1816,LUs!A:A,0)),"n","y")</f>
        <v>n</v>
      </c>
    </row>
    <row r="1817" spans="1:7">
      <c r="A1817" t="s">
        <v>179</v>
      </c>
      <c r="B1817" t="s">
        <v>8</v>
      </c>
      <c r="C1817" t="s">
        <v>97</v>
      </c>
      <c r="D1817" t="s">
        <v>193</v>
      </c>
      <c r="E1817" t="s">
        <v>37</v>
      </c>
      <c r="F1817" t="s">
        <v>37</v>
      </c>
      <c r="G1817" t="str">
        <f>IF(ISERROR(MATCH(A1817,LUs!A:A,0)),"n","y")</f>
        <v>n</v>
      </c>
    </row>
    <row r="1818" spans="1:7">
      <c r="A1818" t="s">
        <v>179</v>
      </c>
      <c r="B1818" t="s">
        <v>8</v>
      </c>
      <c r="C1818" t="s">
        <v>98</v>
      </c>
      <c r="D1818" t="s">
        <v>193</v>
      </c>
      <c r="E1818" t="s">
        <v>86</v>
      </c>
      <c r="F1818" t="s">
        <v>86</v>
      </c>
      <c r="G1818" t="str">
        <f>IF(ISERROR(MATCH(A1818,LUs!A:A,0)),"n","y")</f>
        <v>n</v>
      </c>
    </row>
    <row r="1819" spans="1:7">
      <c r="A1819" t="s">
        <v>179</v>
      </c>
      <c r="B1819" t="s">
        <v>20</v>
      </c>
      <c r="C1819" t="s">
        <v>97</v>
      </c>
      <c r="D1819" t="s">
        <v>193</v>
      </c>
      <c r="E1819" t="s">
        <v>36</v>
      </c>
      <c r="F1819" t="s">
        <v>36</v>
      </c>
      <c r="G1819" t="str">
        <f>IF(ISERROR(MATCH(A1819,LUs!A:A,0)),"n","y")</f>
        <v>n</v>
      </c>
    </row>
    <row r="1820" spans="1:7">
      <c r="A1820" t="s">
        <v>179</v>
      </c>
      <c r="B1820" t="s">
        <v>20</v>
      </c>
      <c r="C1820" t="s">
        <v>97</v>
      </c>
      <c r="D1820" t="s">
        <v>193</v>
      </c>
      <c r="E1820" t="s">
        <v>37</v>
      </c>
      <c r="F1820" t="s">
        <v>37</v>
      </c>
      <c r="G1820" t="str">
        <f>IF(ISERROR(MATCH(A1820,LUs!A:A,0)),"n","y")</f>
        <v>n</v>
      </c>
    </row>
    <row r="1821" spans="1:7">
      <c r="A1821" t="s">
        <v>179</v>
      </c>
      <c r="B1821" t="s">
        <v>20</v>
      </c>
      <c r="C1821" t="s">
        <v>98</v>
      </c>
      <c r="D1821" t="s">
        <v>193</v>
      </c>
      <c r="E1821" t="s">
        <v>86</v>
      </c>
      <c r="F1821" t="s">
        <v>86</v>
      </c>
      <c r="G1821" t="str">
        <f>IF(ISERROR(MATCH(A1821,LUs!A:A,0)),"n","y")</f>
        <v>n</v>
      </c>
    </row>
    <row r="1822" spans="1:7">
      <c r="A1822" t="s">
        <v>180</v>
      </c>
      <c r="B1822" t="s">
        <v>12</v>
      </c>
      <c r="C1822" t="s">
        <v>97</v>
      </c>
      <c r="D1822" t="s">
        <v>191</v>
      </c>
      <c r="E1822" t="s">
        <v>36</v>
      </c>
      <c r="F1822" t="s">
        <v>86</v>
      </c>
      <c r="G1822" t="str">
        <f>IF(ISERROR(MATCH(A1822,LUs!A:A,0)),"n","y")</f>
        <v>n</v>
      </c>
    </row>
    <row r="1823" spans="1:7">
      <c r="A1823" t="s">
        <v>180</v>
      </c>
      <c r="B1823" t="s">
        <v>12</v>
      </c>
      <c r="C1823" t="s">
        <v>97</v>
      </c>
      <c r="D1823" t="s">
        <v>191</v>
      </c>
      <c r="E1823" t="s">
        <v>37</v>
      </c>
      <c r="F1823" t="s">
        <v>86</v>
      </c>
      <c r="G1823" t="str">
        <f>IF(ISERROR(MATCH(A1823,LUs!A:A,0)),"n","y")</f>
        <v>n</v>
      </c>
    </row>
    <row r="1824" spans="1:7">
      <c r="A1824" t="s">
        <v>180</v>
      </c>
      <c r="B1824" t="s">
        <v>12</v>
      </c>
      <c r="C1824" t="s">
        <v>97</v>
      </c>
      <c r="D1824" t="s">
        <v>191</v>
      </c>
      <c r="E1824" t="s">
        <v>36</v>
      </c>
      <c r="F1824" t="s">
        <v>36</v>
      </c>
      <c r="G1824" t="str">
        <f>IF(ISERROR(MATCH(A1824,LUs!A:A,0)),"n","y")</f>
        <v>n</v>
      </c>
    </row>
    <row r="1825" spans="1:7">
      <c r="A1825" t="s">
        <v>180</v>
      </c>
      <c r="B1825" t="s">
        <v>12</v>
      </c>
      <c r="C1825" t="s">
        <v>97</v>
      </c>
      <c r="D1825" t="s">
        <v>191</v>
      </c>
      <c r="E1825" t="s">
        <v>37</v>
      </c>
      <c r="F1825" t="s">
        <v>37</v>
      </c>
      <c r="G1825" t="str">
        <f>IF(ISERROR(MATCH(A1825,LUs!A:A,0)),"n","y")</f>
        <v>n</v>
      </c>
    </row>
    <row r="1826" spans="1:7">
      <c r="A1826" t="s">
        <v>180</v>
      </c>
      <c r="B1826" t="s">
        <v>12</v>
      </c>
      <c r="C1826" t="s">
        <v>97</v>
      </c>
      <c r="D1826" t="s">
        <v>193</v>
      </c>
      <c r="E1826" t="s">
        <v>36</v>
      </c>
      <c r="F1826" t="s">
        <v>86</v>
      </c>
      <c r="G1826" t="str">
        <f>IF(ISERROR(MATCH(A1826,LUs!A:A,0)),"n","y")</f>
        <v>n</v>
      </c>
    </row>
    <row r="1827" spans="1:7">
      <c r="A1827" t="s">
        <v>180</v>
      </c>
      <c r="B1827" t="s">
        <v>12</v>
      </c>
      <c r="C1827" t="s">
        <v>97</v>
      </c>
      <c r="D1827" t="s">
        <v>193</v>
      </c>
      <c r="E1827" t="s">
        <v>37</v>
      </c>
      <c r="F1827" t="s">
        <v>36</v>
      </c>
      <c r="G1827" t="str">
        <f>IF(ISERROR(MATCH(A1827,LUs!A:A,0)),"n","y")</f>
        <v>n</v>
      </c>
    </row>
    <row r="1828" spans="1:7">
      <c r="A1828" t="s">
        <v>180</v>
      </c>
      <c r="B1828" t="s">
        <v>12</v>
      </c>
      <c r="C1828" t="s">
        <v>97</v>
      </c>
      <c r="D1828" t="s">
        <v>193</v>
      </c>
      <c r="E1828" t="s">
        <v>36</v>
      </c>
      <c r="F1828" t="s">
        <v>36</v>
      </c>
      <c r="G1828" t="str">
        <f>IF(ISERROR(MATCH(A1828,LUs!A:A,0)),"n","y")</f>
        <v>n</v>
      </c>
    </row>
    <row r="1829" spans="1:7">
      <c r="A1829" t="s">
        <v>180</v>
      </c>
      <c r="B1829" t="s">
        <v>12</v>
      </c>
      <c r="C1829" t="s">
        <v>97</v>
      </c>
      <c r="D1829" t="s">
        <v>193</v>
      </c>
      <c r="E1829" t="s">
        <v>37</v>
      </c>
      <c r="F1829" t="s">
        <v>37</v>
      </c>
      <c r="G1829" t="str">
        <f>IF(ISERROR(MATCH(A1829,LUs!A:A,0)),"n","y")</f>
        <v>n</v>
      </c>
    </row>
    <row r="1830" spans="1:7">
      <c r="A1830" t="s">
        <v>180</v>
      </c>
      <c r="B1830" t="s">
        <v>23</v>
      </c>
      <c r="C1830" t="s">
        <v>97</v>
      </c>
      <c r="D1830" t="s">
        <v>191</v>
      </c>
      <c r="E1830" t="s">
        <v>36</v>
      </c>
      <c r="F1830" t="s">
        <v>37</v>
      </c>
      <c r="G1830" t="str">
        <f>IF(ISERROR(MATCH(A1830,LUs!A:A,0)),"n","y")</f>
        <v>n</v>
      </c>
    </row>
    <row r="1831" spans="1:7">
      <c r="A1831" t="s">
        <v>180</v>
      </c>
      <c r="B1831" t="s">
        <v>23</v>
      </c>
      <c r="C1831" t="s">
        <v>97</v>
      </c>
      <c r="D1831" t="s">
        <v>191</v>
      </c>
      <c r="E1831" t="s">
        <v>37</v>
      </c>
      <c r="F1831" t="s">
        <v>36</v>
      </c>
      <c r="G1831" t="str">
        <f>IF(ISERROR(MATCH(A1831,LUs!A:A,0)),"n","y")</f>
        <v>n</v>
      </c>
    </row>
    <row r="1832" spans="1:7">
      <c r="A1832" t="s">
        <v>180</v>
      </c>
      <c r="B1832" t="s">
        <v>23</v>
      </c>
      <c r="C1832" t="s">
        <v>97</v>
      </c>
      <c r="D1832" t="s">
        <v>191</v>
      </c>
      <c r="E1832" t="s">
        <v>36</v>
      </c>
      <c r="F1832" t="s">
        <v>36</v>
      </c>
      <c r="G1832" t="str">
        <f>IF(ISERROR(MATCH(A1832,LUs!A:A,0)),"n","y")</f>
        <v>n</v>
      </c>
    </row>
    <row r="1833" spans="1:7">
      <c r="A1833" t="s">
        <v>180</v>
      </c>
      <c r="B1833" t="s">
        <v>23</v>
      </c>
      <c r="C1833" t="s">
        <v>97</v>
      </c>
      <c r="D1833" t="s">
        <v>191</v>
      </c>
      <c r="E1833" t="s">
        <v>37</v>
      </c>
      <c r="F1833" t="s">
        <v>37</v>
      </c>
      <c r="G1833" t="str">
        <f>IF(ISERROR(MATCH(A1833,LUs!A:A,0)),"n","y")</f>
        <v>n</v>
      </c>
    </row>
    <row r="1834" spans="1:7">
      <c r="A1834" t="s">
        <v>180</v>
      </c>
      <c r="B1834" t="s">
        <v>23</v>
      </c>
      <c r="C1834" t="s">
        <v>97</v>
      </c>
      <c r="D1834" t="s">
        <v>193</v>
      </c>
      <c r="E1834" t="s">
        <v>36</v>
      </c>
      <c r="F1834" t="s">
        <v>37</v>
      </c>
      <c r="G1834" t="str">
        <f>IF(ISERROR(MATCH(A1834,LUs!A:A,0)),"n","y")</f>
        <v>n</v>
      </c>
    </row>
    <row r="1835" spans="1:7">
      <c r="A1835" t="s">
        <v>180</v>
      </c>
      <c r="B1835" t="s">
        <v>23</v>
      </c>
      <c r="C1835" t="s">
        <v>97</v>
      </c>
      <c r="D1835" t="s">
        <v>193</v>
      </c>
      <c r="E1835" t="s">
        <v>37</v>
      </c>
      <c r="F1835" t="s">
        <v>36</v>
      </c>
      <c r="G1835" t="str">
        <f>IF(ISERROR(MATCH(A1835,LUs!A:A,0)),"n","y")</f>
        <v>n</v>
      </c>
    </row>
    <row r="1836" spans="1:7">
      <c r="A1836" t="s">
        <v>180</v>
      </c>
      <c r="B1836" t="s">
        <v>23</v>
      </c>
      <c r="C1836" t="s">
        <v>97</v>
      </c>
      <c r="D1836" t="s">
        <v>193</v>
      </c>
      <c r="E1836" t="s">
        <v>36</v>
      </c>
      <c r="F1836" t="s">
        <v>36</v>
      </c>
      <c r="G1836" t="str">
        <f>IF(ISERROR(MATCH(A1836,LUs!A:A,0)),"n","y")</f>
        <v>n</v>
      </c>
    </row>
    <row r="1837" spans="1:7">
      <c r="A1837" t="s">
        <v>180</v>
      </c>
      <c r="B1837" t="s">
        <v>23</v>
      </c>
      <c r="C1837" t="s">
        <v>97</v>
      </c>
      <c r="D1837" t="s">
        <v>193</v>
      </c>
      <c r="E1837" t="s">
        <v>37</v>
      </c>
      <c r="F1837" t="s">
        <v>37</v>
      </c>
      <c r="G1837" t="str">
        <f>IF(ISERROR(MATCH(A1837,LUs!A:A,0)),"n","y")</f>
        <v>n</v>
      </c>
    </row>
    <row r="1838" spans="1:7">
      <c r="A1838" t="s">
        <v>180</v>
      </c>
      <c r="B1838" t="s">
        <v>23</v>
      </c>
      <c r="C1838" t="s">
        <v>97</v>
      </c>
      <c r="D1838" t="s">
        <v>194</v>
      </c>
      <c r="E1838" t="s">
        <v>36</v>
      </c>
      <c r="F1838" t="s">
        <v>36</v>
      </c>
      <c r="G1838" t="str">
        <f>IF(ISERROR(MATCH(A1838,LUs!A:A,0)),"n","y")</f>
        <v>n</v>
      </c>
    </row>
    <row r="1839" spans="1:7">
      <c r="A1839" t="s">
        <v>180</v>
      </c>
      <c r="B1839" t="s">
        <v>23</v>
      </c>
      <c r="C1839" t="s">
        <v>97</v>
      </c>
      <c r="D1839" t="s">
        <v>194</v>
      </c>
      <c r="E1839" t="s">
        <v>37</v>
      </c>
      <c r="F1839" t="s">
        <v>37</v>
      </c>
      <c r="G1839" t="str">
        <f>IF(ISERROR(MATCH(A1839,LUs!A:A,0)),"n","y")</f>
        <v>n</v>
      </c>
    </row>
    <row r="1840" spans="1:7">
      <c r="A1840" t="s">
        <v>180</v>
      </c>
      <c r="B1840" t="s">
        <v>27</v>
      </c>
      <c r="C1840" t="s">
        <v>97</v>
      </c>
      <c r="D1840" t="s">
        <v>191</v>
      </c>
      <c r="E1840" t="s">
        <v>36</v>
      </c>
      <c r="F1840" t="s">
        <v>37</v>
      </c>
      <c r="G1840" t="str">
        <f>IF(ISERROR(MATCH(A1840,LUs!A:A,0)),"n","y")</f>
        <v>n</v>
      </c>
    </row>
    <row r="1841" spans="1:7">
      <c r="A1841" t="s">
        <v>180</v>
      </c>
      <c r="B1841" t="s">
        <v>27</v>
      </c>
      <c r="C1841" t="s">
        <v>97</v>
      </c>
      <c r="D1841" t="s">
        <v>191</v>
      </c>
      <c r="E1841" t="s">
        <v>37</v>
      </c>
      <c r="F1841" t="s">
        <v>36</v>
      </c>
      <c r="G1841" t="str">
        <f>IF(ISERROR(MATCH(A1841,LUs!A:A,0)),"n","y")</f>
        <v>n</v>
      </c>
    </row>
    <row r="1842" spans="1:7">
      <c r="A1842" t="s">
        <v>180</v>
      </c>
      <c r="B1842" t="s">
        <v>27</v>
      </c>
      <c r="C1842" t="s">
        <v>97</v>
      </c>
      <c r="D1842" t="s">
        <v>191</v>
      </c>
      <c r="E1842" t="s">
        <v>36</v>
      </c>
      <c r="F1842" t="s">
        <v>36</v>
      </c>
      <c r="G1842" t="str">
        <f>IF(ISERROR(MATCH(A1842,LUs!A:A,0)),"n","y")</f>
        <v>n</v>
      </c>
    </row>
    <row r="1843" spans="1:7">
      <c r="A1843" t="s">
        <v>180</v>
      </c>
      <c r="B1843" t="s">
        <v>27</v>
      </c>
      <c r="C1843" t="s">
        <v>97</v>
      </c>
      <c r="D1843" t="s">
        <v>191</v>
      </c>
      <c r="E1843" t="s">
        <v>37</v>
      </c>
      <c r="F1843" t="s">
        <v>37</v>
      </c>
      <c r="G1843" t="str">
        <f>IF(ISERROR(MATCH(A1843,LUs!A:A,0)),"n","y")</f>
        <v>n</v>
      </c>
    </row>
    <row r="1844" spans="1:7">
      <c r="A1844" t="s">
        <v>180</v>
      </c>
      <c r="B1844" t="s">
        <v>27</v>
      </c>
      <c r="C1844" t="s">
        <v>97</v>
      </c>
      <c r="D1844" t="s">
        <v>193</v>
      </c>
      <c r="E1844" t="s">
        <v>36</v>
      </c>
      <c r="F1844" t="s">
        <v>37</v>
      </c>
      <c r="G1844" t="str">
        <f>IF(ISERROR(MATCH(A1844,LUs!A:A,0)),"n","y")</f>
        <v>n</v>
      </c>
    </row>
    <row r="1845" spans="1:7">
      <c r="A1845" t="s">
        <v>180</v>
      </c>
      <c r="B1845" t="s">
        <v>27</v>
      </c>
      <c r="C1845" t="s">
        <v>97</v>
      </c>
      <c r="D1845" t="s">
        <v>193</v>
      </c>
      <c r="E1845" t="s">
        <v>37</v>
      </c>
      <c r="F1845" t="s">
        <v>36</v>
      </c>
      <c r="G1845" t="str">
        <f>IF(ISERROR(MATCH(A1845,LUs!A:A,0)),"n","y")</f>
        <v>n</v>
      </c>
    </row>
    <row r="1846" spans="1:7">
      <c r="A1846" t="s">
        <v>180</v>
      </c>
      <c r="B1846" t="s">
        <v>27</v>
      </c>
      <c r="C1846" t="s">
        <v>97</v>
      </c>
      <c r="D1846" t="s">
        <v>193</v>
      </c>
      <c r="E1846" t="s">
        <v>36</v>
      </c>
      <c r="F1846" t="s">
        <v>36</v>
      </c>
      <c r="G1846" t="str">
        <f>IF(ISERROR(MATCH(A1846,LUs!A:A,0)),"n","y")</f>
        <v>n</v>
      </c>
    </row>
    <row r="1847" spans="1:7">
      <c r="A1847" t="s">
        <v>180</v>
      </c>
      <c r="B1847" t="s">
        <v>27</v>
      </c>
      <c r="C1847" t="s">
        <v>97</v>
      </c>
      <c r="D1847" t="s">
        <v>193</v>
      </c>
      <c r="E1847" t="s">
        <v>37</v>
      </c>
      <c r="F1847" t="s">
        <v>37</v>
      </c>
      <c r="G1847" t="str">
        <f>IF(ISERROR(MATCH(A1847,LUs!A:A,0)),"n","y")</f>
        <v>n</v>
      </c>
    </row>
    <row r="1848" spans="1:7">
      <c r="A1848" t="s">
        <v>180</v>
      </c>
      <c r="B1848" t="s">
        <v>27</v>
      </c>
      <c r="C1848" t="s">
        <v>97</v>
      </c>
      <c r="D1848" t="s">
        <v>194</v>
      </c>
      <c r="E1848" t="s">
        <v>36</v>
      </c>
      <c r="F1848" t="s">
        <v>37</v>
      </c>
      <c r="G1848" t="str">
        <f>IF(ISERROR(MATCH(A1848,LUs!A:A,0)),"n","y")</f>
        <v>n</v>
      </c>
    </row>
    <row r="1849" spans="1:7">
      <c r="A1849" t="s">
        <v>180</v>
      </c>
      <c r="B1849" t="s">
        <v>27</v>
      </c>
      <c r="C1849" t="s">
        <v>97</v>
      </c>
      <c r="D1849" t="s">
        <v>194</v>
      </c>
      <c r="E1849" t="s">
        <v>37</v>
      </c>
      <c r="F1849" t="s">
        <v>36</v>
      </c>
      <c r="G1849" t="str">
        <f>IF(ISERROR(MATCH(A1849,LUs!A:A,0)),"n","y")</f>
        <v>n</v>
      </c>
    </row>
    <row r="1850" spans="1:7">
      <c r="A1850" t="s">
        <v>180</v>
      </c>
      <c r="B1850" t="s">
        <v>27</v>
      </c>
      <c r="C1850" t="s">
        <v>97</v>
      </c>
      <c r="D1850" t="s">
        <v>194</v>
      </c>
      <c r="E1850" t="s">
        <v>36</v>
      </c>
      <c r="F1850" t="s">
        <v>36</v>
      </c>
      <c r="G1850" t="str">
        <f>IF(ISERROR(MATCH(A1850,LUs!A:A,0)),"n","y")</f>
        <v>n</v>
      </c>
    </row>
    <row r="1851" spans="1:7">
      <c r="A1851" t="s">
        <v>180</v>
      </c>
      <c r="B1851" t="s">
        <v>27</v>
      </c>
      <c r="C1851" t="s">
        <v>97</v>
      </c>
      <c r="D1851" t="s">
        <v>194</v>
      </c>
      <c r="E1851" t="s">
        <v>37</v>
      </c>
      <c r="F1851" t="s">
        <v>37</v>
      </c>
      <c r="G1851" t="str">
        <f>IF(ISERROR(MATCH(A1851,LUs!A:A,0)),"n","y")</f>
        <v>n</v>
      </c>
    </row>
    <row r="1852" spans="1:7">
      <c r="A1852" t="s">
        <v>180</v>
      </c>
      <c r="B1852" t="s">
        <v>90</v>
      </c>
      <c r="C1852" t="s">
        <v>97</v>
      </c>
      <c r="D1852" t="s">
        <v>191</v>
      </c>
      <c r="E1852" t="s">
        <v>396</v>
      </c>
      <c r="F1852" t="s">
        <v>36</v>
      </c>
      <c r="G1852" t="str">
        <f>IF(ISERROR(MATCH(A1852,LUs!A:A,0)),"n","y")</f>
        <v>n</v>
      </c>
    </row>
    <row r="1853" spans="1:7">
      <c r="A1853" t="s">
        <v>180</v>
      </c>
      <c r="B1853" t="s">
        <v>90</v>
      </c>
      <c r="C1853" t="s">
        <v>97</v>
      </c>
      <c r="D1853" t="s">
        <v>193</v>
      </c>
      <c r="E1853" t="s">
        <v>396</v>
      </c>
      <c r="F1853" t="s">
        <v>36</v>
      </c>
      <c r="G1853" t="str">
        <f>IF(ISERROR(MATCH(A1853,LUs!A:A,0)),"n","y")</f>
        <v>n</v>
      </c>
    </row>
    <row r="1854" spans="1:7">
      <c r="A1854" t="s">
        <v>180</v>
      </c>
      <c r="B1854" t="s">
        <v>90</v>
      </c>
      <c r="C1854" t="s">
        <v>97</v>
      </c>
      <c r="D1854" t="s">
        <v>194</v>
      </c>
      <c r="E1854" t="s">
        <v>396</v>
      </c>
      <c r="F1854" t="s">
        <v>37</v>
      </c>
      <c r="G1854" t="str">
        <f>IF(ISERROR(MATCH(A1854,LUs!A:A,0)),"n","y")</f>
        <v>n</v>
      </c>
    </row>
    <row r="1855" spans="1:7">
      <c r="A1855" t="s">
        <v>180</v>
      </c>
      <c r="B1855" t="s">
        <v>90</v>
      </c>
      <c r="C1855" t="s">
        <v>97</v>
      </c>
      <c r="D1855" t="s">
        <v>194</v>
      </c>
      <c r="E1855" t="s">
        <v>396</v>
      </c>
      <c r="F1855" t="s">
        <v>36</v>
      </c>
      <c r="G1855" t="str">
        <f>IF(ISERROR(MATCH(A1855,LUs!A:A,0)),"n","y")</f>
        <v>n</v>
      </c>
    </row>
    <row r="1856" spans="1:7">
      <c r="A1856" t="s">
        <v>181</v>
      </c>
      <c r="B1856" t="s">
        <v>16</v>
      </c>
      <c r="C1856" t="s">
        <v>97</v>
      </c>
      <c r="D1856" t="s">
        <v>191</v>
      </c>
      <c r="E1856" t="s">
        <v>36</v>
      </c>
      <c r="F1856" t="s">
        <v>36</v>
      </c>
      <c r="G1856" t="str">
        <f>IF(ISERROR(MATCH(A1856,LUs!A:A,0)),"n","y")</f>
        <v>n</v>
      </c>
    </row>
    <row r="1857" spans="1:7">
      <c r="A1857" t="s">
        <v>181</v>
      </c>
      <c r="B1857" t="s">
        <v>16</v>
      </c>
      <c r="C1857" t="s">
        <v>97</v>
      </c>
      <c r="D1857" t="s">
        <v>191</v>
      </c>
      <c r="E1857" t="s">
        <v>37</v>
      </c>
      <c r="F1857" t="s">
        <v>37</v>
      </c>
      <c r="G1857" t="str">
        <f>IF(ISERROR(MATCH(A1857,LUs!A:A,0)),"n","y")</f>
        <v>n</v>
      </c>
    </row>
    <row r="1858" spans="1:7">
      <c r="A1858" t="s">
        <v>181</v>
      </c>
      <c r="B1858" t="s">
        <v>16</v>
      </c>
      <c r="C1858" t="s">
        <v>97</v>
      </c>
      <c r="D1858" t="s">
        <v>192</v>
      </c>
      <c r="E1858" t="s">
        <v>36</v>
      </c>
      <c r="F1858" t="s">
        <v>36</v>
      </c>
      <c r="G1858" t="str">
        <f>IF(ISERROR(MATCH(A1858,LUs!A:A,0)),"n","y")</f>
        <v>n</v>
      </c>
    </row>
    <row r="1859" spans="1:7">
      <c r="A1859" t="s">
        <v>181</v>
      </c>
      <c r="B1859" t="s">
        <v>16</v>
      </c>
      <c r="C1859" t="s">
        <v>97</v>
      </c>
      <c r="D1859" t="s">
        <v>192</v>
      </c>
      <c r="E1859" t="s">
        <v>37</v>
      </c>
      <c r="F1859" t="s">
        <v>37</v>
      </c>
      <c r="G1859" t="str">
        <f>IF(ISERROR(MATCH(A1859,LUs!A:A,0)),"n","y")</f>
        <v>n</v>
      </c>
    </row>
    <row r="1860" spans="1:7">
      <c r="A1860" t="s">
        <v>181</v>
      </c>
      <c r="B1860" t="s">
        <v>16</v>
      </c>
      <c r="C1860" t="s">
        <v>97</v>
      </c>
      <c r="D1860" t="s">
        <v>192</v>
      </c>
      <c r="E1860" t="s">
        <v>36</v>
      </c>
      <c r="F1860" t="s">
        <v>36</v>
      </c>
      <c r="G1860" t="str">
        <f>IF(ISERROR(MATCH(A1860,LUs!A:A,0)),"n","y")</f>
        <v>n</v>
      </c>
    </row>
    <row r="1861" spans="1:7">
      <c r="A1861" t="s">
        <v>181</v>
      </c>
      <c r="B1861" t="s">
        <v>16</v>
      </c>
      <c r="C1861" t="s">
        <v>97</v>
      </c>
      <c r="D1861" t="s">
        <v>192</v>
      </c>
      <c r="E1861" t="s">
        <v>37</v>
      </c>
      <c r="F1861" t="s">
        <v>37</v>
      </c>
      <c r="G1861" t="str">
        <f>IF(ISERROR(MATCH(A1861,LUs!A:A,0)),"n","y")</f>
        <v>n</v>
      </c>
    </row>
    <row r="1862" spans="1:7">
      <c r="A1862" t="s">
        <v>181</v>
      </c>
      <c r="B1862" t="s">
        <v>16</v>
      </c>
      <c r="C1862" t="s">
        <v>98</v>
      </c>
      <c r="D1862" t="s">
        <v>192</v>
      </c>
      <c r="E1862" t="s">
        <v>86</v>
      </c>
      <c r="F1862" t="s">
        <v>86</v>
      </c>
      <c r="G1862" t="str">
        <f>IF(ISERROR(MATCH(A1862,LUs!A:A,0)),"n","y")</f>
        <v>n</v>
      </c>
    </row>
    <row r="1863" spans="1:7">
      <c r="A1863" t="s">
        <v>181</v>
      </c>
      <c r="B1863" t="s">
        <v>16</v>
      </c>
      <c r="C1863" t="s">
        <v>97</v>
      </c>
      <c r="D1863" t="s">
        <v>194</v>
      </c>
      <c r="E1863" t="s">
        <v>36</v>
      </c>
      <c r="F1863" t="s">
        <v>36</v>
      </c>
      <c r="G1863" t="str">
        <f>IF(ISERROR(MATCH(A1863,LUs!A:A,0)),"n","y")</f>
        <v>n</v>
      </c>
    </row>
    <row r="1864" spans="1:7">
      <c r="A1864" t="s">
        <v>181</v>
      </c>
      <c r="B1864" t="s">
        <v>16</v>
      </c>
      <c r="C1864" t="s">
        <v>97</v>
      </c>
      <c r="D1864" t="s">
        <v>194</v>
      </c>
      <c r="E1864" t="s">
        <v>37</v>
      </c>
      <c r="F1864" t="s">
        <v>37</v>
      </c>
      <c r="G1864" t="str">
        <f>IF(ISERROR(MATCH(A1864,LUs!A:A,0)),"n","y")</f>
        <v>n</v>
      </c>
    </row>
    <row r="1865" spans="1:7">
      <c r="A1865" t="s">
        <v>181</v>
      </c>
      <c r="B1865" t="s">
        <v>16</v>
      </c>
      <c r="C1865" t="s">
        <v>98</v>
      </c>
      <c r="D1865" t="s">
        <v>194</v>
      </c>
      <c r="E1865" t="s">
        <v>86</v>
      </c>
      <c r="F1865" t="s">
        <v>86</v>
      </c>
      <c r="G1865" t="str">
        <f>IF(ISERROR(MATCH(A1865,LUs!A:A,0)),"n","y")</f>
        <v>n</v>
      </c>
    </row>
    <row r="1866" spans="1:7">
      <c r="A1866" t="s">
        <v>181</v>
      </c>
      <c r="B1866" t="s">
        <v>24</v>
      </c>
      <c r="C1866" t="s">
        <v>97</v>
      </c>
      <c r="D1866" t="s">
        <v>191</v>
      </c>
      <c r="E1866" t="s">
        <v>36</v>
      </c>
      <c r="F1866" t="s">
        <v>36</v>
      </c>
      <c r="G1866" t="str">
        <f>IF(ISERROR(MATCH(A1866,LUs!A:A,0)),"n","y")</f>
        <v>n</v>
      </c>
    </row>
    <row r="1867" spans="1:7">
      <c r="A1867" t="s">
        <v>181</v>
      </c>
      <c r="B1867" t="s">
        <v>24</v>
      </c>
      <c r="C1867" t="s">
        <v>97</v>
      </c>
      <c r="D1867" t="s">
        <v>191</v>
      </c>
      <c r="E1867" t="s">
        <v>37</v>
      </c>
      <c r="F1867" t="s">
        <v>37</v>
      </c>
      <c r="G1867" t="str">
        <f>IF(ISERROR(MATCH(A1867,LUs!A:A,0)),"n","y")</f>
        <v>n</v>
      </c>
    </row>
    <row r="1868" spans="1:7">
      <c r="A1868" t="s">
        <v>181</v>
      </c>
      <c r="B1868" t="s">
        <v>24</v>
      </c>
      <c r="C1868" t="s">
        <v>97</v>
      </c>
      <c r="D1868" t="s">
        <v>191</v>
      </c>
      <c r="E1868" t="s">
        <v>36</v>
      </c>
      <c r="F1868" t="s">
        <v>36</v>
      </c>
      <c r="G1868" t="str">
        <f>IF(ISERROR(MATCH(A1868,LUs!A:A,0)),"n","y")</f>
        <v>n</v>
      </c>
    </row>
    <row r="1869" spans="1:7">
      <c r="A1869" t="s">
        <v>181</v>
      </c>
      <c r="B1869" t="s">
        <v>24</v>
      </c>
      <c r="C1869" t="s">
        <v>97</v>
      </c>
      <c r="D1869" t="s">
        <v>191</v>
      </c>
      <c r="E1869" t="s">
        <v>37</v>
      </c>
      <c r="F1869" t="s">
        <v>37</v>
      </c>
      <c r="G1869" t="str">
        <f>IF(ISERROR(MATCH(A1869,LUs!A:A,0)),"n","y")</f>
        <v>n</v>
      </c>
    </row>
    <row r="1870" spans="1:7">
      <c r="A1870" t="s">
        <v>181</v>
      </c>
      <c r="B1870" t="s">
        <v>24</v>
      </c>
      <c r="C1870" t="s">
        <v>97</v>
      </c>
      <c r="D1870" t="s">
        <v>192</v>
      </c>
      <c r="E1870" t="s">
        <v>36</v>
      </c>
      <c r="F1870" t="s">
        <v>36</v>
      </c>
      <c r="G1870" t="str">
        <f>IF(ISERROR(MATCH(A1870,LUs!A:A,0)),"n","y")</f>
        <v>n</v>
      </c>
    </row>
    <row r="1871" spans="1:7">
      <c r="A1871" t="s">
        <v>181</v>
      </c>
      <c r="B1871" t="s">
        <v>24</v>
      </c>
      <c r="C1871" t="s">
        <v>97</v>
      </c>
      <c r="D1871" t="s">
        <v>192</v>
      </c>
      <c r="E1871" t="s">
        <v>37</v>
      </c>
      <c r="F1871" t="s">
        <v>36</v>
      </c>
      <c r="G1871" t="str">
        <f>IF(ISERROR(MATCH(A1871,LUs!A:A,0)),"n","y")</f>
        <v>n</v>
      </c>
    </row>
    <row r="1872" spans="1:7">
      <c r="A1872" t="s">
        <v>181</v>
      </c>
      <c r="B1872" t="s">
        <v>24</v>
      </c>
      <c r="C1872" t="s">
        <v>97</v>
      </c>
      <c r="D1872" t="s">
        <v>192</v>
      </c>
      <c r="E1872" t="s">
        <v>36</v>
      </c>
      <c r="F1872" t="s">
        <v>36</v>
      </c>
      <c r="G1872" t="str">
        <f>IF(ISERROR(MATCH(A1872,LUs!A:A,0)),"n","y")</f>
        <v>n</v>
      </c>
    </row>
    <row r="1873" spans="1:7">
      <c r="A1873" t="s">
        <v>181</v>
      </c>
      <c r="B1873" t="s">
        <v>24</v>
      </c>
      <c r="C1873" t="s">
        <v>97</v>
      </c>
      <c r="D1873" t="s">
        <v>192</v>
      </c>
      <c r="E1873" t="s">
        <v>37</v>
      </c>
      <c r="F1873" t="s">
        <v>37</v>
      </c>
      <c r="G1873" t="str">
        <f>IF(ISERROR(MATCH(A1873,LUs!A:A,0)),"n","y")</f>
        <v>n</v>
      </c>
    </row>
    <row r="1874" spans="1:7">
      <c r="A1874" t="s">
        <v>181</v>
      </c>
      <c r="B1874" t="s">
        <v>27</v>
      </c>
      <c r="C1874" t="s">
        <v>97</v>
      </c>
      <c r="D1874" t="s">
        <v>191</v>
      </c>
      <c r="E1874" t="s">
        <v>36</v>
      </c>
      <c r="F1874" t="s">
        <v>37</v>
      </c>
      <c r="G1874" t="str">
        <f>IF(ISERROR(MATCH(A1874,LUs!A:A,0)),"n","y")</f>
        <v>n</v>
      </c>
    </row>
    <row r="1875" spans="1:7">
      <c r="A1875" t="s">
        <v>181</v>
      </c>
      <c r="B1875" t="s">
        <v>27</v>
      </c>
      <c r="C1875" t="s">
        <v>97</v>
      </c>
      <c r="D1875" t="s">
        <v>191</v>
      </c>
      <c r="E1875" t="s">
        <v>37</v>
      </c>
      <c r="F1875" t="s">
        <v>36</v>
      </c>
      <c r="G1875" t="str">
        <f>IF(ISERROR(MATCH(A1875,LUs!A:A,0)),"n","y")</f>
        <v>n</v>
      </c>
    </row>
    <row r="1876" spans="1:7">
      <c r="A1876" t="s">
        <v>181</v>
      </c>
      <c r="B1876" t="s">
        <v>27</v>
      </c>
      <c r="C1876" t="s">
        <v>97</v>
      </c>
      <c r="D1876" t="s">
        <v>191</v>
      </c>
      <c r="E1876" t="s">
        <v>36</v>
      </c>
      <c r="F1876" t="s">
        <v>36</v>
      </c>
      <c r="G1876" t="str">
        <f>IF(ISERROR(MATCH(A1876,LUs!A:A,0)),"n","y")</f>
        <v>n</v>
      </c>
    </row>
    <row r="1877" spans="1:7">
      <c r="A1877" t="s">
        <v>181</v>
      </c>
      <c r="B1877" t="s">
        <v>27</v>
      </c>
      <c r="C1877" t="s">
        <v>97</v>
      </c>
      <c r="D1877" t="s">
        <v>191</v>
      </c>
      <c r="E1877" t="s">
        <v>37</v>
      </c>
      <c r="F1877" t="s">
        <v>37</v>
      </c>
      <c r="G1877" t="str">
        <f>IF(ISERROR(MATCH(A1877,LUs!A:A,0)),"n","y")</f>
        <v>n</v>
      </c>
    </row>
    <row r="1878" spans="1:7">
      <c r="A1878" t="s">
        <v>182</v>
      </c>
      <c r="B1878" t="s">
        <v>91</v>
      </c>
      <c r="C1878" t="s">
        <v>97</v>
      </c>
      <c r="D1878" t="s">
        <v>192</v>
      </c>
      <c r="E1878" t="s">
        <v>36</v>
      </c>
      <c r="F1878" t="s">
        <v>37</v>
      </c>
      <c r="G1878" t="str">
        <f>IF(ISERROR(MATCH(A1878,LUs!A:A,0)),"n","y")</f>
        <v>n</v>
      </c>
    </row>
    <row r="1879" spans="1:7">
      <c r="A1879" t="s">
        <v>182</v>
      </c>
      <c r="B1879" t="s">
        <v>91</v>
      </c>
      <c r="C1879" t="s">
        <v>97</v>
      </c>
      <c r="D1879" t="s">
        <v>192</v>
      </c>
      <c r="E1879" t="s">
        <v>37</v>
      </c>
      <c r="F1879" t="s">
        <v>36</v>
      </c>
      <c r="G1879" t="str">
        <f>IF(ISERROR(MATCH(A1879,LUs!A:A,0)),"n","y")</f>
        <v>n</v>
      </c>
    </row>
    <row r="1880" spans="1:7">
      <c r="A1880" t="s">
        <v>182</v>
      </c>
      <c r="B1880" t="s">
        <v>91</v>
      </c>
      <c r="C1880" t="s">
        <v>97</v>
      </c>
      <c r="D1880" t="s">
        <v>192</v>
      </c>
      <c r="E1880" t="s">
        <v>36</v>
      </c>
      <c r="F1880" t="s">
        <v>36</v>
      </c>
      <c r="G1880" t="str">
        <f>IF(ISERROR(MATCH(A1880,LUs!A:A,0)),"n","y")</f>
        <v>n</v>
      </c>
    </row>
    <row r="1881" spans="1:7">
      <c r="A1881" t="s">
        <v>182</v>
      </c>
      <c r="B1881" t="s">
        <v>91</v>
      </c>
      <c r="C1881" t="s">
        <v>97</v>
      </c>
      <c r="D1881" t="s">
        <v>192</v>
      </c>
      <c r="E1881" t="s">
        <v>37</v>
      </c>
      <c r="F1881" t="s">
        <v>37</v>
      </c>
      <c r="G1881" t="str">
        <f>IF(ISERROR(MATCH(A1881,LUs!A:A,0)),"n","y")</f>
        <v>n</v>
      </c>
    </row>
    <row r="1882" spans="1:7">
      <c r="A1882" t="s">
        <v>182</v>
      </c>
      <c r="B1882" t="s">
        <v>23</v>
      </c>
      <c r="C1882" t="s">
        <v>97</v>
      </c>
      <c r="D1882" t="s">
        <v>191</v>
      </c>
      <c r="E1882" t="s">
        <v>36</v>
      </c>
      <c r="F1882" t="s">
        <v>36</v>
      </c>
      <c r="G1882" t="str">
        <f>IF(ISERROR(MATCH(A1882,LUs!A:A,0)),"n","y")</f>
        <v>n</v>
      </c>
    </row>
    <row r="1883" spans="1:7">
      <c r="A1883" t="s">
        <v>182</v>
      </c>
      <c r="B1883" t="s">
        <v>23</v>
      </c>
      <c r="C1883" t="s">
        <v>97</v>
      </c>
      <c r="D1883" t="s">
        <v>191</v>
      </c>
      <c r="E1883" t="s">
        <v>37</v>
      </c>
      <c r="F1883" t="s">
        <v>37</v>
      </c>
      <c r="G1883" t="str">
        <f>IF(ISERROR(MATCH(A1883,LUs!A:A,0)),"n","y")</f>
        <v>n</v>
      </c>
    </row>
    <row r="1884" spans="1:7">
      <c r="A1884" t="s">
        <v>182</v>
      </c>
      <c r="B1884" t="s">
        <v>23</v>
      </c>
      <c r="C1884" t="s">
        <v>97</v>
      </c>
      <c r="D1884" t="s">
        <v>192</v>
      </c>
      <c r="E1884" t="s">
        <v>36</v>
      </c>
      <c r="F1884" t="s">
        <v>37</v>
      </c>
      <c r="G1884" t="str">
        <f>IF(ISERROR(MATCH(A1884,LUs!A:A,0)),"n","y")</f>
        <v>n</v>
      </c>
    </row>
    <row r="1885" spans="1:7">
      <c r="A1885" t="s">
        <v>182</v>
      </c>
      <c r="B1885" t="s">
        <v>23</v>
      </c>
      <c r="C1885" t="s">
        <v>97</v>
      </c>
      <c r="D1885" t="s">
        <v>192</v>
      </c>
      <c r="E1885" t="s">
        <v>37</v>
      </c>
      <c r="F1885" t="s">
        <v>86</v>
      </c>
      <c r="G1885" t="str">
        <f>IF(ISERROR(MATCH(A1885,LUs!A:A,0)),"n","y")</f>
        <v>n</v>
      </c>
    </row>
    <row r="1886" spans="1:7">
      <c r="A1886" t="s">
        <v>182</v>
      </c>
      <c r="B1886" t="s">
        <v>23</v>
      </c>
      <c r="C1886" t="s">
        <v>97</v>
      </c>
      <c r="D1886" t="s">
        <v>192</v>
      </c>
      <c r="E1886" t="s">
        <v>36</v>
      </c>
      <c r="F1886" t="s">
        <v>36</v>
      </c>
      <c r="G1886" t="str">
        <f>IF(ISERROR(MATCH(A1886,LUs!A:A,0)),"n","y")</f>
        <v>n</v>
      </c>
    </row>
    <row r="1887" spans="1:7">
      <c r="A1887" t="s">
        <v>182</v>
      </c>
      <c r="B1887" t="s">
        <v>23</v>
      </c>
      <c r="C1887" t="s">
        <v>97</v>
      </c>
      <c r="D1887" t="s">
        <v>192</v>
      </c>
      <c r="E1887" t="s">
        <v>37</v>
      </c>
      <c r="F1887" t="s">
        <v>37</v>
      </c>
      <c r="G1887" t="str">
        <f>IF(ISERROR(MATCH(A1887,LUs!A:A,0)),"n","y")</f>
        <v>n</v>
      </c>
    </row>
    <row r="1888" spans="1:7">
      <c r="A1888" t="s">
        <v>182</v>
      </c>
      <c r="B1888" t="s">
        <v>27</v>
      </c>
      <c r="C1888" t="s">
        <v>97</v>
      </c>
      <c r="D1888" t="s">
        <v>192</v>
      </c>
      <c r="E1888" t="s">
        <v>36</v>
      </c>
      <c r="F1888" t="s">
        <v>36</v>
      </c>
      <c r="G1888" t="str">
        <f>IF(ISERROR(MATCH(A1888,LUs!A:A,0)),"n","y")</f>
        <v>n</v>
      </c>
    </row>
    <row r="1889" spans="1:7">
      <c r="A1889" t="s">
        <v>182</v>
      </c>
      <c r="B1889" t="s">
        <v>27</v>
      </c>
      <c r="C1889" t="s">
        <v>97</v>
      </c>
      <c r="D1889" t="s">
        <v>192</v>
      </c>
      <c r="E1889" t="s">
        <v>37</v>
      </c>
      <c r="F1889" t="s">
        <v>37</v>
      </c>
      <c r="G1889" t="str">
        <f>IF(ISERROR(MATCH(A1889,LUs!A:A,0)),"n","y")</f>
        <v>n</v>
      </c>
    </row>
    <row r="1890" spans="1:7">
      <c r="A1890" t="s">
        <v>182</v>
      </c>
      <c r="B1890" t="s">
        <v>90</v>
      </c>
      <c r="C1890" t="s">
        <v>97</v>
      </c>
      <c r="D1890" t="s">
        <v>191</v>
      </c>
      <c r="E1890" t="s">
        <v>396</v>
      </c>
      <c r="F1890" t="s">
        <v>36</v>
      </c>
      <c r="G1890" t="str">
        <f>IF(ISERROR(MATCH(A1890,LUs!A:A,0)),"n","y")</f>
        <v>n</v>
      </c>
    </row>
    <row r="1891" spans="1:7">
      <c r="A1891" t="s">
        <v>182</v>
      </c>
      <c r="B1891" t="s">
        <v>90</v>
      </c>
      <c r="C1891" t="s">
        <v>97</v>
      </c>
      <c r="D1891" t="s">
        <v>192</v>
      </c>
      <c r="E1891" t="s">
        <v>396</v>
      </c>
      <c r="F1891" t="s">
        <v>86</v>
      </c>
      <c r="G1891" t="str">
        <f>IF(ISERROR(MATCH(A1891,LUs!A:A,0)),"n","y")</f>
        <v>n</v>
      </c>
    </row>
    <row r="1892" spans="1:7">
      <c r="A1892" t="s">
        <v>182</v>
      </c>
      <c r="B1892" t="s">
        <v>90</v>
      </c>
      <c r="C1892" t="s">
        <v>97</v>
      </c>
      <c r="D1892" t="s">
        <v>192</v>
      </c>
      <c r="E1892" t="s">
        <v>396</v>
      </c>
      <c r="F1892" t="s">
        <v>36</v>
      </c>
      <c r="G1892" t="str">
        <f>IF(ISERROR(MATCH(A1892,LUs!A:A,0)),"n","y")</f>
        <v>n</v>
      </c>
    </row>
    <row r="1893" spans="1:7">
      <c r="A1893" t="s">
        <v>183</v>
      </c>
      <c r="B1893" t="s">
        <v>12</v>
      </c>
      <c r="C1893" t="s">
        <v>97</v>
      </c>
      <c r="D1893" t="s">
        <v>191</v>
      </c>
      <c r="E1893" t="s">
        <v>36</v>
      </c>
      <c r="F1893" t="s">
        <v>36</v>
      </c>
      <c r="G1893" t="str">
        <f>IF(ISERROR(MATCH(A1893,LUs!A:A,0)),"n","y")</f>
        <v>n</v>
      </c>
    </row>
    <row r="1894" spans="1:7">
      <c r="A1894" t="s">
        <v>183</v>
      </c>
      <c r="B1894" t="s">
        <v>12</v>
      </c>
      <c r="C1894" t="s">
        <v>97</v>
      </c>
      <c r="D1894" t="s">
        <v>191</v>
      </c>
      <c r="E1894" t="s">
        <v>37</v>
      </c>
      <c r="F1894" t="s">
        <v>37</v>
      </c>
      <c r="G1894" t="str">
        <f>IF(ISERROR(MATCH(A1894,LUs!A:A,0)),"n","y")</f>
        <v>n</v>
      </c>
    </row>
    <row r="1895" spans="1:7">
      <c r="A1895" t="s">
        <v>183</v>
      </c>
      <c r="B1895" t="s">
        <v>91</v>
      </c>
      <c r="C1895" t="s">
        <v>97</v>
      </c>
      <c r="D1895" t="s">
        <v>191</v>
      </c>
      <c r="E1895" t="s">
        <v>36</v>
      </c>
      <c r="F1895" t="s">
        <v>36</v>
      </c>
      <c r="G1895" t="str">
        <f>IF(ISERROR(MATCH(A1895,LUs!A:A,0)),"n","y")</f>
        <v>n</v>
      </c>
    </row>
    <row r="1896" spans="1:7">
      <c r="A1896" t="s">
        <v>183</v>
      </c>
      <c r="B1896" t="s">
        <v>91</v>
      </c>
      <c r="C1896" t="s">
        <v>97</v>
      </c>
      <c r="D1896" t="s">
        <v>191</v>
      </c>
      <c r="E1896" t="s">
        <v>37</v>
      </c>
      <c r="F1896" t="s">
        <v>37</v>
      </c>
      <c r="G1896" t="str">
        <f>IF(ISERROR(MATCH(A1896,LUs!A:A,0)),"n","y")</f>
        <v>n</v>
      </c>
    </row>
    <row r="1897" spans="1:7">
      <c r="A1897" t="s">
        <v>183</v>
      </c>
      <c r="B1897" t="s">
        <v>91</v>
      </c>
      <c r="C1897" t="s">
        <v>97</v>
      </c>
      <c r="D1897" t="s">
        <v>191</v>
      </c>
      <c r="E1897" t="s">
        <v>36</v>
      </c>
      <c r="F1897" t="s">
        <v>36</v>
      </c>
      <c r="G1897" t="str">
        <f>IF(ISERROR(MATCH(A1897,LUs!A:A,0)),"n","y")</f>
        <v>n</v>
      </c>
    </row>
    <row r="1898" spans="1:7">
      <c r="A1898" t="s">
        <v>183</v>
      </c>
      <c r="B1898" t="s">
        <v>91</v>
      </c>
      <c r="C1898" t="s">
        <v>97</v>
      </c>
      <c r="D1898" t="s">
        <v>191</v>
      </c>
      <c r="E1898" t="s">
        <v>37</v>
      </c>
      <c r="F1898" t="s">
        <v>37</v>
      </c>
      <c r="G1898" t="str">
        <f>IF(ISERROR(MATCH(A1898,LUs!A:A,0)),"n","y")</f>
        <v>n</v>
      </c>
    </row>
    <row r="1899" spans="1:7">
      <c r="A1899" t="s">
        <v>183</v>
      </c>
      <c r="B1899" t="s">
        <v>91</v>
      </c>
      <c r="C1899" t="s">
        <v>97</v>
      </c>
      <c r="D1899" t="s">
        <v>192</v>
      </c>
      <c r="E1899" t="s">
        <v>36</v>
      </c>
      <c r="F1899" t="s">
        <v>36</v>
      </c>
      <c r="G1899" t="str">
        <f>IF(ISERROR(MATCH(A1899,LUs!A:A,0)),"n","y")</f>
        <v>n</v>
      </c>
    </row>
    <row r="1900" spans="1:7">
      <c r="A1900" t="s">
        <v>183</v>
      </c>
      <c r="B1900" t="s">
        <v>91</v>
      </c>
      <c r="C1900" t="s">
        <v>97</v>
      </c>
      <c r="D1900" t="s">
        <v>192</v>
      </c>
      <c r="E1900" t="s">
        <v>37</v>
      </c>
      <c r="F1900" t="s">
        <v>37</v>
      </c>
      <c r="G1900" t="str">
        <f>IF(ISERROR(MATCH(A1900,LUs!A:A,0)),"n","y")</f>
        <v>n</v>
      </c>
    </row>
    <row r="1901" spans="1:7">
      <c r="A1901" t="s">
        <v>183</v>
      </c>
      <c r="B1901" t="s">
        <v>91</v>
      </c>
      <c r="C1901" t="s">
        <v>97</v>
      </c>
      <c r="D1901" t="s">
        <v>192</v>
      </c>
      <c r="E1901" t="s">
        <v>36</v>
      </c>
      <c r="F1901" t="s">
        <v>36</v>
      </c>
      <c r="G1901" t="str">
        <f>IF(ISERROR(MATCH(A1901,LUs!A:A,0)),"n","y")</f>
        <v>n</v>
      </c>
    </row>
    <row r="1902" spans="1:7">
      <c r="A1902" t="s">
        <v>183</v>
      </c>
      <c r="B1902" t="s">
        <v>91</v>
      </c>
      <c r="C1902" t="s">
        <v>97</v>
      </c>
      <c r="D1902" t="s">
        <v>192</v>
      </c>
      <c r="E1902" t="s">
        <v>37</v>
      </c>
      <c r="F1902" t="s">
        <v>37</v>
      </c>
      <c r="G1902" t="str">
        <f>IF(ISERROR(MATCH(A1902,LUs!A:A,0)),"n","y")</f>
        <v>n</v>
      </c>
    </row>
    <row r="1903" spans="1:7">
      <c r="A1903" t="s">
        <v>183</v>
      </c>
      <c r="B1903" t="s">
        <v>91</v>
      </c>
      <c r="C1903" t="s">
        <v>97</v>
      </c>
      <c r="D1903" t="s">
        <v>193</v>
      </c>
      <c r="E1903" t="s">
        <v>36</v>
      </c>
      <c r="F1903" t="s">
        <v>36</v>
      </c>
      <c r="G1903" t="str">
        <f>IF(ISERROR(MATCH(A1903,LUs!A:A,0)),"n","y")</f>
        <v>n</v>
      </c>
    </row>
    <row r="1904" spans="1:7">
      <c r="A1904" t="s">
        <v>183</v>
      </c>
      <c r="B1904" t="s">
        <v>91</v>
      </c>
      <c r="C1904" t="s">
        <v>97</v>
      </c>
      <c r="D1904" t="s">
        <v>193</v>
      </c>
      <c r="E1904" t="s">
        <v>37</v>
      </c>
      <c r="F1904" t="s">
        <v>37</v>
      </c>
      <c r="G1904" t="str">
        <f>IF(ISERROR(MATCH(A1904,LUs!A:A,0)),"n","y")</f>
        <v>n</v>
      </c>
    </row>
    <row r="1905" spans="1:7">
      <c r="A1905" t="s">
        <v>183</v>
      </c>
      <c r="B1905" t="s">
        <v>91</v>
      </c>
      <c r="C1905" t="s">
        <v>97</v>
      </c>
      <c r="D1905" t="s">
        <v>193</v>
      </c>
      <c r="E1905" t="s">
        <v>36</v>
      </c>
      <c r="F1905" t="s">
        <v>36</v>
      </c>
      <c r="G1905" t="str">
        <f>IF(ISERROR(MATCH(A1905,LUs!A:A,0)),"n","y")</f>
        <v>n</v>
      </c>
    </row>
    <row r="1906" spans="1:7">
      <c r="A1906" t="s">
        <v>183</v>
      </c>
      <c r="B1906" t="s">
        <v>91</v>
      </c>
      <c r="C1906" t="s">
        <v>97</v>
      </c>
      <c r="D1906" t="s">
        <v>193</v>
      </c>
      <c r="E1906" t="s">
        <v>37</v>
      </c>
      <c r="F1906" t="s">
        <v>37</v>
      </c>
      <c r="G1906" t="str">
        <f>IF(ISERROR(MATCH(A1906,LUs!A:A,0)),"n","y")</f>
        <v>n</v>
      </c>
    </row>
    <row r="1907" spans="1:7">
      <c r="A1907" t="s">
        <v>183</v>
      </c>
      <c r="B1907" t="s">
        <v>23</v>
      </c>
      <c r="C1907" t="s">
        <v>97</v>
      </c>
      <c r="D1907" t="s">
        <v>191</v>
      </c>
      <c r="E1907" t="s">
        <v>36</v>
      </c>
      <c r="F1907" t="s">
        <v>36</v>
      </c>
      <c r="G1907" t="str">
        <f>IF(ISERROR(MATCH(A1907,LUs!A:A,0)),"n","y")</f>
        <v>n</v>
      </c>
    </row>
    <row r="1908" spans="1:7">
      <c r="A1908" t="s">
        <v>183</v>
      </c>
      <c r="B1908" t="s">
        <v>23</v>
      </c>
      <c r="C1908" t="s">
        <v>97</v>
      </c>
      <c r="D1908" t="s">
        <v>191</v>
      </c>
      <c r="E1908" t="s">
        <v>37</v>
      </c>
      <c r="F1908" t="s">
        <v>37</v>
      </c>
      <c r="G1908" t="str">
        <f>IF(ISERROR(MATCH(A1908,LUs!A:A,0)),"n","y")</f>
        <v>n</v>
      </c>
    </row>
    <row r="1909" spans="1:7">
      <c r="A1909" t="s">
        <v>183</v>
      </c>
      <c r="B1909" t="s">
        <v>23</v>
      </c>
      <c r="C1909" t="s">
        <v>97</v>
      </c>
      <c r="D1909" t="s">
        <v>191</v>
      </c>
      <c r="E1909" t="s">
        <v>36</v>
      </c>
      <c r="F1909" t="s">
        <v>36</v>
      </c>
      <c r="G1909" t="str">
        <f>IF(ISERROR(MATCH(A1909,LUs!A:A,0)),"n","y")</f>
        <v>n</v>
      </c>
    </row>
    <row r="1910" spans="1:7">
      <c r="A1910" t="s">
        <v>183</v>
      </c>
      <c r="B1910" t="s">
        <v>23</v>
      </c>
      <c r="C1910" t="s">
        <v>97</v>
      </c>
      <c r="D1910" t="s">
        <v>191</v>
      </c>
      <c r="E1910" t="s">
        <v>37</v>
      </c>
      <c r="F1910" t="s">
        <v>37</v>
      </c>
      <c r="G1910" t="str">
        <f>IF(ISERROR(MATCH(A1910,LUs!A:A,0)),"n","y")</f>
        <v>n</v>
      </c>
    </row>
    <row r="1911" spans="1:7">
      <c r="A1911" t="s">
        <v>183</v>
      </c>
      <c r="B1911" t="s">
        <v>23</v>
      </c>
      <c r="C1911" t="s">
        <v>97</v>
      </c>
      <c r="D1911" t="s">
        <v>192</v>
      </c>
      <c r="E1911" t="s">
        <v>36</v>
      </c>
      <c r="F1911" t="s">
        <v>36</v>
      </c>
      <c r="G1911" t="str">
        <f>IF(ISERROR(MATCH(A1911,LUs!A:A,0)),"n","y")</f>
        <v>n</v>
      </c>
    </row>
    <row r="1912" spans="1:7">
      <c r="A1912" t="s">
        <v>183</v>
      </c>
      <c r="B1912" t="s">
        <v>23</v>
      </c>
      <c r="C1912" t="s">
        <v>97</v>
      </c>
      <c r="D1912" t="s">
        <v>192</v>
      </c>
      <c r="E1912" t="s">
        <v>37</v>
      </c>
      <c r="F1912" t="s">
        <v>37</v>
      </c>
      <c r="G1912" t="str">
        <f>IF(ISERROR(MATCH(A1912,LUs!A:A,0)),"n","y")</f>
        <v>n</v>
      </c>
    </row>
    <row r="1913" spans="1:7">
      <c r="A1913" t="s">
        <v>183</v>
      </c>
      <c r="B1913" t="s">
        <v>23</v>
      </c>
      <c r="C1913" t="s">
        <v>97</v>
      </c>
      <c r="D1913" t="s">
        <v>192</v>
      </c>
      <c r="E1913" t="s">
        <v>36</v>
      </c>
      <c r="F1913" t="s">
        <v>36</v>
      </c>
      <c r="G1913" t="str">
        <f>IF(ISERROR(MATCH(A1913,LUs!A:A,0)),"n","y")</f>
        <v>n</v>
      </c>
    </row>
    <row r="1914" spans="1:7">
      <c r="A1914" t="s">
        <v>183</v>
      </c>
      <c r="B1914" t="s">
        <v>23</v>
      </c>
      <c r="C1914" t="s">
        <v>97</v>
      </c>
      <c r="D1914" t="s">
        <v>192</v>
      </c>
      <c r="E1914" t="s">
        <v>37</v>
      </c>
      <c r="F1914" t="s">
        <v>37</v>
      </c>
      <c r="G1914" t="str">
        <f>IF(ISERROR(MATCH(A1914,LUs!A:A,0)),"n","y")</f>
        <v>n</v>
      </c>
    </row>
    <row r="1915" spans="1:7">
      <c r="A1915" t="s">
        <v>183</v>
      </c>
      <c r="B1915" t="s">
        <v>23</v>
      </c>
      <c r="C1915" t="s">
        <v>97</v>
      </c>
      <c r="D1915" t="s">
        <v>193</v>
      </c>
      <c r="E1915" t="s">
        <v>36</v>
      </c>
      <c r="F1915" t="s">
        <v>36</v>
      </c>
      <c r="G1915" t="str">
        <f>IF(ISERROR(MATCH(A1915,LUs!A:A,0)),"n","y")</f>
        <v>n</v>
      </c>
    </row>
    <row r="1916" spans="1:7">
      <c r="A1916" t="s">
        <v>183</v>
      </c>
      <c r="B1916" t="s">
        <v>23</v>
      </c>
      <c r="C1916" t="s">
        <v>97</v>
      </c>
      <c r="D1916" t="s">
        <v>193</v>
      </c>
      <c r="E1916" t="s">
        <v>37</v>
      </c>
      <c r="F1916" t="s">
        <v>37</v>
      </c>
      <c r="G1916" t="str">
        <f>IF(ISERROR(MATCH(A1916,LUs!A:A,0)),"n","y")</f>
        <v>n</v>
      </c>
    </row>
    <row r="1917" spans="1:7">
      <c r="A1917" t="s">
        <v>183</v>
      </c>
      <c r="B1917" t="s">
        <v>23</v>
      </c>
      <c r="C1917" t="s">
        <v>97</v>
      </c>
      <c r="D1917" t="s">
        <v>193</v>
      </c>
      <c r="E1917" t="s">
        <v>36</v>
      </c>
      <c r="F1917" t="s">
        <v>36</v>
      </c>
      <c r="G1917" t="str">
        <f>IF(ISERROR(MATCH(A1917,LUs!A:A,0)),"n","y")</f>
        <v>n</v>
      </c>
    </row>
    <row r="1918" spans="1:7">
      <c r="A1918" t="s">
        <v>183</v>
      </c>
      <c r="B1918" t="s">
        <v>23</v>
      </c>
      <c r="C1918" t="s">
        <v>97</v>
      </c>
      <c r="D1918" t="s">
        <v>193</v>
      </c>
      <c r="E1918" t="s">
        <v>37</v>
      </c>
      <c r="F1918" t="s">
        <v>37</v>
      </c>
      <c r="G1918" t="str">
        <f>IF(ISERROR(MATCH(A1918,LUs!A:A,0)),"n","y")</f>
        <v>n</v>
      </c>
    </row>
    <row r="1919" spans="1:7">
      <c r="A1919" t="s">
        <v>183</v>
      </c>
      <c r="B1919" t="s">
        <v>27</v>
      </c>
      <c r="C1919" t="s">
        <v>97</v>
      </c>
      <c r="D1919" t="s">
        <v>191</v>
      </c>
      <c r="E1919" t="s">
        <v>36</v>
      </c>
      <c r="F1919" t="s">
        <v>36</v>
      </c>
      <c r="G1919" t="str">
        <f>IF(ISERROR(MATCH(A1919,LUs!A:A,0)),"n","y")</f>
        <v>n</v>
      </c>
    </row>
    <row r="1920" spans="1:7">
      <c r="A1920" t="s">
        <v>183</v>
      </c>
      <c r="B1920" t="s">
        <v>27</v>
      </c>
      <c r="C1920" t="s">
        <v>97</v>
      </c>
      <c r="D1920" t="s">
        <v>191</v>
      </c>
      <c r="E1920" t="s">
        <v>37</v>
      </c>
      <c r="F1920" t="s">
        <v>37</v>
      </c>
      <c r="G1920" t="str">
        <f>IF(ISERROR(MATCH(A1920,LUs!A:A,0)),"n","y")</f>
        <v>n</v>
      </c>
    </row>
    <row r="1921" spans="1:7">
      <c r="A1921" t="s">
        <v>183</v>
      </c>
      <c r="B1921" t="s">
        <v>27</v>
      </c>
      <c r="C1921" t="s">
        <v>97</v>
      </c>
      <c r="D1921" t="s">
        <v>191</v>
      </c>
      <c r="E1921" t="s">
        <v>36</v>
      </c>
      <c r="F1921" t="s">
        <v>36</v>
      </c>
      <c r="G1921" t="str">
        <f>IF(ISERROR(MATCH(A1921,LUs!A:A,0)),"n","y")</f>
        <v>n</v>
      </c>
    </row>
    <row r="1922" spans="1:7">
      <c r="A1922" t="s">
        <v>183</v>
      </c>
      <c r="B1922" t="s">
        <v>27</v>
      </c>
      <c r="C1922" t="s">
        <v>97</v>
      </c>
      <c r="D1922" t="s">
        <v>191</v>
      </c>
      <c r="E1922" t="s">
        <v>37</v>
      </c>
      <c r="F1922" t="s">
        <v>37</v>
      </c>
      <c r="G1922" t="str">
        <f>IF(ISERROR(MATCH(A1922,LUs!A:A,0)),"n","y")</f>
        <v>n</v>
      </c>
    </row>
    <row r="1923" spans="1:7">
      <c r="A1923" t="s">
        <v>183</v>
      </c>
      <c r="B1923" t="s">
        <v>27</v>
      </c>
      <c r="C1923" t="s">
        <v>97</v>
      </c>
      <c r="D1923" t="s">
        <v>192</v>
      </c>
      <c r="E1923" t="s">
        <v>36</v>
      </c>
      <c r="F1923" t="s">
        <v>36</v>
      </c>
      <c r="G1923" t="str">
        <f>IF(ISERROR(MATCH(A1923,LUs!A:A,0)),"n","y")</f>
        <v>n</v>
      </c>
    </row>
    <row r="1924" spans="1:7">
      <c r="A1924" t="s">
        <v>183</v>
      </c>
      <c r="B1924" t="s">
        <v>27</v>
      </c>
      <c r="C1924" t="s">
        <v>97</v>
      </c>
      <c r="D1924" t="s">
        <v>192</v>
      </c>
      <c r="E1924" t="s">
        <v>37</v>
      </c>
      <c r="F1924" t="s">
        <v>37</v>
      </c>
      <c r="G1924" t="str">
        <f>IF(ISERROR(MATCH(A1924,LUs!A:A,0)),"n","y")</f>
        <v>n</v>
      </c>
    </row>
    <row r="1925" spans="1:7">
      <c r="A1925" t="s">
        <v>183</v>
      </c>
      <c r="B1925" t="s">
        <v>27</v>
      </c>
      <c r="C1925" t="s">
        <v>97</v>
      </c>
      <c r="D1925" t="s">
        <v>192</v>
      </c>
      <c r="E1925" t="s">
        <v>36</v>
      </c>
      <c r="F1925" t="s">
        <v>36</v>
      </c>
      <c r="G1925" t="str">
        <f>IF(ISERROR(MATCH(A1925,LUs!A:A,0)),"n","y")</f>
        <v>n</v>
      </c>
    </row>
    <row r="1926" spans="1:7">
      <c r="A1926" t="s">
        <v>183</v>
      </c>
      <c r="B1926" t="s">
        <v>27</v>
      </c>
      <c r="C1926" t="s">
        <v>97</v>
      </c>
      <c r="D1926" t="s">
        <v>192</v>
      </c>
      <c r="E1926" t="s">
        <v>37</v>
      </c>
      <c r="F1926" t="s">
        <v>37</v>
      </c>
      <c r="G1926" t="str">
        <f>IF(ISERROR(MATCH(A1926,LUs!A:A,0)),"n","y")</f>
        <v>n</v>
      </c>
    </row>
    <row r="1927" spans="1:7">
      <c r="A1927" t="s">
        <v>183</v>
      </c>
      <c r="B1927" t="s">
        <v>90</v>
      </c>
      <c r="C1927" t="s">
        <v>97</v>
      </c>
      <c r="D1927" t="s">
        <v>191</v>
      </c>
      <c r="E1927" t="s">
        <v>396</v>
      </c>
      <c r="F1927" t="s">
        <v>36</v>
      </c>
      <c r="G1927" t="str">
        <f>IF(ISERROR(MATCH(A1927,LUs!A:A,0)),"n","y")</f>
        <v>n</v>
      </c>
    </row>
    <row r="1928" spans="1:7">
      <c r="A1928" t="s">
        <v>183</v>
      </c>
      <c r="B1928" t="s">
        <v>90</v>
      </c>
      <c r="C1928" t="s">
        <v>97</v>
      </c>
      <c r="D1928" t="s">
        <v>191</v>
      </c>
      <c r="E1928" t="s">
        <v>396</v>
      </c>
      <c r="F1928" t="s">
        <v>36</v>
      </c>
      <c r="G1928" t="str">
        <f>IF(ISERROR(MATCH(A1928,LUs!A:A,0)),"n","y")</f>
        <v>n</v>
      </c>
    </row>
    <row r="1929" spans="1:7">
      <c r="A1929" t="s">
        <v>183</v>
      </c>
      <c r="B1929" t="s">
        <v>90</v>
      </c>
      <c r="C1929" t="s">
        <v>97</v>
      </c>
      <c r="D1929" t="s">
        <v>192</v>
      </c>
      <c r="E1929" t="s">
        <v>396</v>
      </c>
      <c r="F1929" t="s">
        <v>37</v>
      </c>
      <c r="G1929" t="str">
        <f>IF(ISERROR(MATCH(A1929,LUs!A:A,0)),"n","y")</f>
        <v>n</v>
      </c>
    </row>
    <row r="1930" spans="1:7">
      <c r="A1930" t="s">
        <v>183</v>
      </c>
      <c r="B1930" t="s">
        <v>90</v>
      </c>
      <c r="C1930" t="s">
        <v>97</v>
      </c>
      <c r="D1930" t="s">
        <v>192</v>
      </c>
      <c r="E1930" t="s">
        <v>396</v>
      </c>
      <c r="F1930" t="s">
        <v>36</v>
      </c>
      <c r="G1930" t="str">
        <f>IF(ISERROR(MATCH(A1930,LUs!A:A,0)),"n","y")</f>
        <v>n</v>
      </c>
    </row>
    <row r="1931" spans="1:7">
      <c r="A1931" t="s">
        <v>183</v>
      </c>
      <c r="B1931" t="s">
        <v>90</v>
      </c>
      <c r="C1931" t="s">
        <v>97</v>
      </c>
      <c r="D1931" t="s">
        <v>193</v>
      </c>
      <c r="E1931" t="s">
        <v>396</v>
      </c>
      <c r="F1931" t="s">
        <v>36</v>
      </c>
      <c r="G1931" t="str">
        <f>IF(ISERROR(MATCH(A1931,LUs!A:A,0)),"n","y")</f>
        <v>n</v>
      </c>
    </row>
    <row r="1932" spans="1:7">
      <c r="A1932" t="s">
        <v>183</v>
      </c>
      <c r="B1932" t="s">
        <v>90</v>
      </c>
      <c r="C1932" t="s">
        <v>97</v>
      </c>
      <c r="D1932" t="s">
        <v>193</v>
      </c>
      <c r="E1932" t="s">
        <v>396</v>
      </c>
      <c r="F1932" t="s">
        <v>36</v>
      </c>
      <c r="G1932" t="str">
        <f>IF(ISERROR(MATCH(A1932,LUs!A:A,0)),"n","y")</f>
        <v>n</v>
      </c>
    </row>
    <row r="1933" spans="1:7">
      <c r="A1933" t="s">
        <v>184</v>
      </c>
      <c r="B1933" t="s">
        <v>23</v>
      </c>
      <c r="C1933" t="s">
        <v>97</v>
      </c>
      <c r="D1933" t="s">
        <v>191</v>
      </c>
      <c r="E1933" t="s">
        <v>36</v>
      </c>
      <c r="F1933" t="s">
        <v>36</v>
      </c>
      <c r="G1933" t="str">
        <f>IF(ISERROR(MATCH(A1933,LUs!A:A,0)),"n","y")</f>
        <v>n</v>
      </c>
    </row>
    <row r="1934" spans="1:7">
      <c r="A1934" t="s">
        <v>184</v>
      </c>
      <c r="B1934" t="s">
        <v>23</v>
      </c>
      <c r="C1934" t="s">
        <v>97</v>
      </c>
      <c r="D1934" t="s">
        <v>191</v>
      </c>
      <c r="E1934" t="s">
        <v>37</v>
      </c>
      <c r="F1934" t="s">
        <v>37</v>
      </c>
      <c r="G1934" t="str">
        <f>IF(ISERROR(MATCH(A1934,LUs!A:A,0)),"n","y")</f>
        <v>n</v>
      </c>
    </row>
    <row r="1935" spans="1:7">
      <c r="A1935" t="s">
        <v>184</v>
      </c>
      <c r="B1935" t="s">
        <v>23</v>
      </c>
      <c r="C1935" t="s">
        <v>97</v>
      </c>
      <c r="D1935" t="s">
        <v>193</v>
      </c>
      <c r="E1935" t="s">
        <v>36</v>
      </c>
      <c r="F1935" t="s">
        <v>37</v>
      </c>
      <c r="G1935" t="str">
        <f>IF(ISERROR(MATCH(A1935,LUs!A:A,0)),"n","y")</f>
        <v>n</v>
      </c>
    </row>
    <row r="1936" spans="1:7">
      <c r="A1936" t="s">
        <v>184</v>
      </c>
      <c r="B1936" t="s">
        <v>23</v>
      </c>
      <c r="C1936" t="s">
        <v>97</v>
      </c>
      <c r="D1936" t="s">
        <v>193</v>
      </c>
      <c r="E1936" t="s">
        <v>37</v>
      </c>
      <c r="F1936" t="s">
        <v>36</v>
      </c>
      <c r="G1936" t="str">
        <f>IF(ISERROR(MATCH(A1936,LUs!A:A,0)),"n","y")</f>
        <v>n</v>
      </c>
    </row>
    <row r="1937" spans="1:7">
      <c r="A1937" t="s">
        <v>184</v>
      </c>
      <c r="B1937" t="s">
        <v>23</v>
      </c>
      <c r="C1937" t="s">
        <v>97</v>
      </c>
      <c r="D1937" t="s">
        <v>193</v>
      </c>
      <c r="E1937" t="s">
        <v>36</v>
      </c>
      <c r="F1937" t="s">
        <v>36</v>
      </c>
      <c r="G1937" t="str">
        <f>IF(ISERROR(MATCH(A1937,LUs!A:A,0)),"n","y")</f>
        <v>n</v>
      </c>
    </row>
    <row r="1938" spans="1:7">
      <c r="A1938" t="s">
        <v>184</v>
      </c>
      <c r="B1938" t="s">
        <v>23</v>
      </c>
      <c r="C1938" t="s">
        <v>97</v>
      </c>
      <c r="D1938" t="s">
        <v>193</v>
      </c>
      <c r="E1938" t="s">
        <v>37</v>
      </c>
      <c r="F1938" t="s">
        <v>37</v>
      </c>
      <c r="G1938" t="str">
        <f>IF(ISERROR(MATCH(A1938,LUs!A:A,0)),"n","y")</f>
        <v>n</v>
      </c>
    </row>
    <row r="1939" spans="1:7">
      <c r="A1939" t="s">
        <v>184</v>
      </c>
      <c r="B1939" t="s">
        <v>23</v>
      </c>
      <c r="C1939" t="s">
        <v>97</v>
      </c>
      <c r="D1939" t="s">
        <v>194</v>
      </c>
      <c r="E1939" t="s">
        <v>36</v>
      </c>
      <c r="F1939" t="s">
        <v>37</v>
      </c>
      <c r="G1939" t="str">
        <f>IF(ISERROR(MATCH(A1939,LUs!A:A,0)),"n","y")</f>
        <v>n</v>
      </c>
    </row>
    <row r="1940" spans="1:7">
      <c r="A1940" t="s">
        <v>184</v>
      </c>
      <c r="B1940" t="s">
        <v>23</v>
      </c>
      <c r="C1940" t="s">
        <v>97</v>
      </c>
      <c r="D1940" t="s">
        <v>194</v>
      </c>
      <c r="E1940" t="s">
        <v>37</v>
      </c>
      <c r="F1940" t="s">
        <v>86</v>
      </c>
      <c r="G1940" t="str">
        <f>IF(ISERROR(MATCH(A1940,LUs!A:A,0)),"n","y")</f>
        <v>n</v>
      </c>
    </row>
    <row r="1941" spans="1:7">
      <c r="A1941" t="s">
        <v>184</v>
      </c>
      <c r="B1941" t="s">
        <v>23</v>
      </c>
      <c r="C1941" t="s">
        <v>97</v>
      </c>
      <c r="D1941" t="s">
        <v>194</v>
      </c>
      <c r="E1941" t="s">
        <v>36</v>
      </c>
      <c r="F1941" t="s">
        <v>36</v>
      </c>
      <c r="G1941" t="str">
        <f>IF(ISERROR(MATCH(A1941,LUs!A:A,0)),"n","y")</f>
        <v>n</v>
      </c>
    </row>
    <row r="1942" spans="1:7">
      <c r="A1942" t="s">
        <v>184</v>
      </c>
      <c r="B1942" t="s">
        <v>23</v>
      </c>
      <c r="C1942" t="s">
        <v>97</v>
      </c>
      <c r="D1942" t="s">
        <v>194</v>
      </c>
      <c r="E1942" t="s">
        <v>37</v>
      </c>
      <c r="F1942" t="s">
        <v>37</v>
      </c>
      <c r="G1942" t="str">
        <f>IF(ISERROR(MATCH(A1942,LUs!A:A,0)),"n","y")</f>
        <v>n</v>
      </c>
    </row>
    <row r="1943" spans="1:7">
      <c r="A1943" t="s">
        <v>184</v>
      </c>
      <c r="B1943" t="s">
        <v>23</v>
      </c>
      <c r="C1943" t="s">
        <v>97</v>
      </c>
      <c r="D1943" t="s">
        <v>195</v>
      </c>
      <c r="E1943" t="s">
        <v>36</v>
      </c>
      <c r="F1943" t="s">
        <v>36</v>
      </c>
      <c r="G1943" t="str">
        <f>IF(ISERROR(MATCH(A1943,LUs!A:A,0)),"n","y")</f>
        <v>n</v>
      </c>
    </row>
    <row r="1944" spans="1:7">
      <c r="A1944" t="s">
        <v>184</v>
      </c>
      <c r="B1944" t="s">
        <v>23</v>
      </c>
      <c r="C1944" t="s">
        <v>97</v>
      </c>
      <c r="D1944" t="s">
        <v>195</v>
      </c>
      <c r="E1944" t="s">
        <v>37</v>
      </c>
      <c r="F1944" t="s">
        <v>36</v>
      </c>
      <c r="G1944" t="str">
        <f>IF(ISERROR(MATCH(A1944,LUs!A:A,0)),"n","y")</f>
        <v>n</v>
      </c>
    </row>
    <row r="1945" spans="1:7">
      <c r="A1945" t="s">
        <v>184</v>
      </c>
      <c r="B1945" t="s">
        <v>23</v>
      </c>
      <c r="C1945" t="s">
        <v>97</v>
      </c>
      <c r="D1945" t="s">
        <v>195</v>
      </c>
      <c r="E1945" t="s">
        <v>36</v>
      </c>
      <c r="F1945" t="s">
        <v>36</v>
      </c>
      <c r="G1945" t="str">
        <f>IF(ISERROR(MATCH(A1945,LUs!A:A,0)),"n","y")</f>
        <v>n</v>
      </c>
    </row>
    <row r="1946" spans="1:7">
      <c r="A1946" t="s">
        <v>184</v>
      </c>
      <c r="B1946" t="s">
        <v>23</v>
      </c>
      <c r="C1946" t="s">
        <v>97</v>
      </c>
      <c r="D1946" t="s">
        <v>195</v>
      </c>
      <c r="E1946" t="s">
        <v>37</v>
      </c>
      <c r="F1946" t="s">
        <v>37</v>
      </c>
      <c r="G1946" t="str">
        <f>IF(ISERROR(MATCH(A1946,LUs!A:A,0)),"n","y")</f>
        <v>n</v>
      </c>
    </row>
    <row r="1947" spans="1:7">
      <c r="A1947" t="s">
        <v>184</v>
      </c>
      <c r="B1947" t="s">
        <v>25</v>
      </c>
      <c r="C1947" t="s">
        <v>97</v>
      </c>
      <c r="D1947" t="s">
        <v>192</v>
      </c>
      <c r="E1947" t="s">
        <v>36</v>
      </c>
      <c r="F1947" t="s">
        <v>36</v>
      </c>
      <c r="G1947" t="str">
        <f>IF(ISERROR(MATCH(A1947,LUs!A:A,0)),"n","y")</f>
        <v>n</v>
      </c>
    </row>
    <row r="1948" spans="1:7">
      <c r="A1948" t="s">
        <v>184</v>
      </c>
      <c r="B1948" t="s">
        <v>25</v>
      </c>
      <c r="C1948" t="s">
        <v>97</v>
      </c>
      <c r="D1948" t="s">
        <v>192</v>
      </c>
      <c r="E1948" t="s">
        <v>37</v>
      </c>
      <c r="F1948" t="s">
        <v>36</v>
      </c>
      <c r="G1948" t="str">
        <f>IF(ISERROR(MATCH(A1948,LUs!A:A,0)),"n","y")</f>
        <v>n</v>
      </c>
    </row>
    <row r="1949" spans="1:7">
      <c r="A1949" t="s">
        <v>184</v>
      </c>
      <c r="B1949" t="s">
        <v>25</v>
      </c>
      <c r="C1949" t="s">
        <v>97</v>
      </c>
      <c r="D1949" t="s">
        <v>192</v>
      </c>
      <c r="E1949" t="s">
        <v>36</v>
      </c>
      <c r="F1949" t="s">
        <v>36</v>
      </c>
      <c r="G1949" t="str">
        <f>IF(ISERROR(MATCH(A1949,LUs!A:A,0)),"n","y")</f>
        <v>n</v>
      </c>
    </row>
    <row r="1950" spans="1:7">
      <c r="A1950" t="s">
        <v>184</v>
      </c>
      <c r="B1950" t="s">
        <v>25</v>
      </c>
      <c r="C1950" t="s">
        <v>97</v>
      </c>
      <c r="D1950" t="s">
        <v>192</v>
      </c>
      <c r="E1950" t="s">
        <v>37</v>
      </c>
      <c r="F1950" t="s">
        <v>37</v>
      </c>
      <c r="G1950" t="str">
        <f>IF(ISERROR(MATCH(A1950,LUs!A:A,0)),"n","y")</f>
        <v>n</v>
      </c>
    </row>
    <row r="1951" spans="1:7">
      <c r="A1951" t="s">
        <v>184</v>
      </c>
      <c r="B1951" t="s">
        <v>25</v>
      </c>
      <c r="C1951" t="s">
        <v>97</v>
      </c>
      <c r="D1951" t="s">
        <v>193</v>
      </c>
      <c r="E1951" t="s">
        <v>36</v>
      </c>
      <c r="F1951" t="s">
        <v>36</v>
      </c>
      <c r="G1951" t="str">
        <f>IF(ISERROR(MATCH(A1951,LUs!A:A,0)),"n","y")</f>
        <v>n</v>
      </c>
    </row>
    <row r="1952" spans="1:7">
      <c r="A1952" t="s">
        <v>184</v>
      </c>
      <c r="B1952" t="s">
        <v>25</v>
      </c>
      <c r="C1952" t="s">
        <v>97</v>
      </c>
      <c r="D1952" t="s">
        <v>193</v>
      </c>
      <c r="E1952" t="s">
        <v>37</v>
      </c>
      <c r="F1952" t="s">
        <v>36</v>
      </c>
      <c r="G1952" t="str">
        <f>IF(ISERROR(MATCH(A1952,LUs!A:A,0)),"n","y")</f>
        <v>n</v>
      </c>
    </row>
    <row r="1953" spans="1:7">
      <c r="A1953" t="s">
        <v>184</v>
      </c>
      <c r="B1953" t="s">
        <v>25</v>
      </c>
      <c r="C1953" t="s">
        <v>97</v>
      </c>
      <c r="D1953" t="s">
        <v>193</v>
      </c>
      <c r="E1953" t="s">
        <v>36</v>
      </c>
      <c r="F1953" t="s">
        <v>36</v>
      </c>
      <c r="G1953" t="str">
        <f>IF(ISERROR(MATCH(A1953,LUs!A:A,0)),"n","y")</f>
        <v>n</v>
      </c>
    </row>
    <row r="1954" spans="1:7">
      <c r="A1954" t="s">
        <v>184</v>
      </c>
      <c r="B1954" t="s">
        <v>25</v>
      </c>
      <c r="C1954" t="s">
        <v>97</v>
      </c>
      <c r="D1954" t="s">
        <v>193</v>
      </c>
      <c r="E1954" t="s">
        <v>37</v>
      </c>
      <c r="F1954" t="s">
        <v>37</v>
      </c>
      <c r="G1954" t="str">
        <f>IF(ISERROR(MATCH(A1954,LUs!A:A,0)),"n","y")</f>
        <v>n</v>
      </c>
    </row>
    <row r="1955" spans="1:7">
      <c r="A1955" t="s">
        <v>184</v>
      </c>
      <c r="B1955" t="s">
        <v>25</v>
      </c>
      <c r="C1955" t="s">
        <v>97</v>
      </c>
      <c r="D1955" t="s">
        <v>194</v>
      </c>
      <c r="E1955" t="s">
        <v>36</v>
      </c>
      <c r="F1955" t="s">
        <v>37</v>
      </c>
      <c r="G1955" t="str">
        <f>IF(ISERROR(MATCH(A1955,LUs!A:A,0)),"n","y")</f>
        <v>n</v>
      </c>
    </row>
    <row r="1956" spans="1:7">
      <c r="A1956" t="s">
        <v>184</v>
      </c>
      <c r="B1956" t="s">
        <v>25</v>
      </c>
      <c r="C1956" t="s">
        <v>97</v>
      </c>
      <c r="D1956" t="s">
        <v>194</v>
      </c>
      <c r="E1956" t="s">
        <v>37</v>
      </c>
      <c r="F1956" t="s">
        <v>36</v>
      </c>
      <c r="G1956" t="str">
        <f>IF(ISERROR(MATCH(A1956,LUs!A:A,0)),"n","y")</f>
        <v>n</v>
      </c>
    </row>
    <row r="1957" spans="1:7">
      <c r="A1957" t="s">
        <v>184</v>
      </c>
      <c r="B1957" t="s">
        <v>25</v>
      </c>
      <c r="C1957" t="s">
        <v>97</v>
      </c>
      <c r="D1957" t="s">
        <v>194</v>
      </c>
      <c r="E1957" t="s">
        <v>36</v>
      </c>
      <c r="F1957" t="s">
        <v>36</v>
      </c>
      <c r="G1957" t="str">
        <f>IF(ISERROR(MATCH(A1957,LUs!A:A,0)),"n","y")</f>
        <v>n</v>
      </c>
    </row>
    <row r="1958" spans="1:7">
      <c r="A1958" t="s">
        <v>184</v>
      </c>
      <c r="B1958" t="s">
        <v>25</v>
      </c>
      <c r="C1958" t="s">
        <v>97</v>
      </c>
      <c r="D1958" t="s">
        <v>194</v>
      </c>
      <c r="E1958" t="s">
        <v>37</v>
      </c>
      <c r="F1958" t="s">
        <v>37</v>
      </c>
      <c r="G1958" t="str">
        <f>IF(ISERROR(MATCH(A1958,LUs!A:A,0)),"n","y")</f>
        <v>n</v>
      </c>
    </row>
    <row r="1959" spans="1:7">
      <c r="A1959" t="s">
        <v>184</v>
      </c>
      <c r="B1959" t="s">
        <v>27</v>
      </c>
      <c r="C1959" t="s">
        <v>97</v>
      </c>
      <c r="D1959" t="s">
        <v>193</v>
      </c>
      <c r="E1959" t="s">
        <v>36</v>
      </c>
      <c r="F1959" t="s">
        <v>36</v>
      </c>
      <c r="G1959" t="str">
        <f>IF(ISERROR(MATCH(A1959,LUs!A:A,0)),"n","y")</f>
        <v>n</v>
      </c>
    </row>
    <row r="1960" spans="1:7">
      <c r="A1960" t="s">
        <v>184</v>
      </c>
      <c r="B1960" t="s">
        <v>27</v>
      </c>
      <c r="C1960" t="s">
        <v>97</v>
      </c>
      <c r="D1960" t="s">
        <v>193</v>
      </c>
      <c r="E1960" t="s">
        <v>37</v>
      </c>
      <c r="F1960" t="s">
        <v>37</v>
      </c>
      <c r="G1960" t="str">
        <f>IF(ISERROR(MATCH(A1960,LUs!A:A,0)),"n","y")</f>
        <v>n</v>
      </c>
    </row>
    <row r="1961" spans="1:7">
      <c r="A1961" t="s">
        <v>184</v>
      </c>
      <c r="B1961" t="s">
        <v>30</v>
      </c>
      <c r="C1961" t="s">
        <v>97</v>
      </c>
      <c r="D1961" t="s">
        <v>192</v>
      </c>
      <c r="E1961" t="s">
        <v>36</v>
      </c>
      <c r="F1961" t="s">
        <v>37</v>
      </c>
      <c r="G1961" t="str">
        <f>IF(ISERROR(MATCH(A1961,LUs!A:A,0)),"n","y")</f>
        <v>n</v>
      </c>
    </row>
    <row r="1962" spans="1:7">
      <c r="A1962" t="s">
        <v>184</v>
      </c>
      <c r="B1962" t="s">
        <v>30</v>
      </c>
      <c r="C1962" t="s">
        <v>97</v>
      </c>
      <c r="D1962" t="s">
        <v>192</v>
      </c>
      <c r="E1962" t="s">
        <v>37</v>
      </c>
      <c r="F1962" t="s">
        <v>86</v>
      </c>
      <c r="G1962" t="str">
        <f>IF(ISERROR(MATCH(A1962,LUs!A:A,0)),"n","y")</f>
        <v>n</v>
      </c>
    </row>
    <row r="1963" spans="1:7">
      <c r="A1963" t="s">
        <v>184</v>
      </c>
      <c r="B1963" t="s">
        <v>30</v>
      </c>
      <c r="C1963" t="s">
        <v>97</v>
      </c>
      <c r="D1963" t="s">
        <v>192</v>
      </c>
      <c r="E1963" t="s">
        <v>36</v>
      </c>
      <c r="F1963" t="s">
        <v>36</v>
      </c>
      <c r="G1963" t="str">
        <f>IF(ISERROR(MATCH(A1963,LUs!A:A,0)),"n","y")</f>
        <v>n</v>
      </c>
    </row>
    <row r="1964" spans="1:7">
      <c r="A1964" t="s">
        <v>184</v>
      </c>
      <c r="B1964" t="s">
        <v>30</v>
      </c>
      <c r="C1964" t="s">
        <v>97</v>
      </c>
      <c r="D1964" t="s">
        <v>192</v>
      </c>
      <c r="E1964" t="s">
        <v>37</v>
      </c>
      <c r="F1964" t="s">
        <v>37</v>
      </c>
      <c r="G1964" t="str">
        <f>IF(ISERROR(MATCH(A1964,LUs!A:A,0)),"n","y")</f>
        <v>n</v>
      </c>
    </row>
    <row r="1965" spans="1:7">
      <c r="A1965" t="s">
        <v>184</v>
      </c>
      <c r="B1965" t="s">
        <v>90</v>
      </c>
      <c r="C1965" t="s">
        <v>97</v>
      </c>
      <c r="D1965" t="s">
        <v>192</v>
      </c>
      <c r="E1965" t="s">
        <v>396</v>
      </c>
      <c r="F1965" t="s">
        <v>36</v>
      </c>
      <c r="G1965" t="str">
        <f>IF(ISERROR(MATCH(A1965,LUs!A:A,0)),"n","y")</f>
        <v>n</v>
      </c>
    </row>
    <row r="1966" spans="1:7">
      <c r="A1966" t="s">
        <v>184</v>
      </c>
      <c r="B1966" t="s">
        <v>90</v>
      </c>
      <c r="C1966" t="s">
        <v>97</v>
      </c>
      <c r="D1966" t="s">
        <v>193</v>
      </c>
      <c r="E1966" t="s">
        <v>396</v>
      </c>
      <c r="F1966" t="s">
        <v>36</v>
      </c>
      <c r="G1966" t="str">
        <f>IF(ISERROR(MATCH(A1966,LUs!A:A,0)),"n","y")</f>
        <v>n</v>
      </c>
    </row>
    <row r="1967" spans="1:7">
      <c r="A1967" t="s">
        <v>184</v>
      </c>
      <c r="B1967" t="s">
        <v>90</v>
      </c>
      <c r="C1967" t="s">
        <v>97</v>
      </c>
      <c r="D1967" t="s">
        <v>194</v>
      </c>
      <c r="E1967" t="s">
        <v>396</v>
      </c>
      <c r="F1967" t="s">
        <v>36</v>
      </c>
      <c r="G1967" t="str">
        <f>IF(ISERROR(MATCH(A1967,LUs!A:A,0)),"n","y")</f>
        <v>n</v>
      </c>
    </row>
    <row r="1968" spans="1:7">
      <c r="A1968" t="s">
        <v>184</v>
      </c>
      <c r="B1968" t="s">
        <v>90</v>
      </c>
      <c r="C1968" t="s">
        <v>97</v>
      </c>
      <c r="D1968" t="s">
        <v>195</v>
      </c>
      <c r="E1968" t="s">
        <v>396</v>
      </c>
      <c r="F1968" t="s">
        <v>36</v>
      </c>
      <c r="G1968" t="str">
        <f>IF(ISERROR(MATCH(A1968,LUs!A:A,0)),"n","y")</f>
        <v>n</v>
      </c>
    </row>
    <row r="1969" spans="1:7">
      <c r="A1969" t="s">
        <v>185</v>
      </c>
      <c r="B1969" t="s">
        <v>12</v>
      </c>
      <c r="C1969" t="s">
        <v>97</v>
      </c>
      <c r="D1969" t="s">
        <v>191</v>
      </c>
      <c r="E1969" t="s">
        <v>36</v>
      </c>
      <c r="F1969" t="s">
        <v>36</v>
      </c>
      <c r="G1969" t="str">
        <f>IF(ISERROR(MATCH(A1969,LUs!A:A,0)),"n","y")</f>
        <v>n</v>
      </c>
    </row>
    <row r="1970" spans="1:7">
      <c r="A1970" t="s">
        <v>185</v>
      </c>
      <c r="B1970" t="s">
        <v>12</v>
      </c>
      <c r="C1970" t="s">
        <v>97</v>
      </c>
      <c r="D1970" t="s">
        <v>191</v>
      </c>
      <c r="E1970" t="s">
        <v>37</v>
      </c>
      <c r="F1970" t="s">
        <v>37</v>
      </c>
      <c r="G1970" t="str">
        <f>IF(ISERROR(MATCH(A1970,LUs!A:A,0)),"n","y")</f>
        <v>n</v>
      </c>
    </row>
    <row r="1971" spans="1:7">
      <c r="A1971" t="s">
        <v>185</v>
      </c>
      <c r="B1971" t="s">
        <v>12</v>
      </c>
      <c r="C1971" t="s">
        <v>97</v>
      </c>
      <c r="D1971" t="s">
        <v>191</v>
      </c>
      <c r="E1971" t="s">
        <v>36</v>
      </c>
      <c r="F1971" t="s">
        <v>36</v>
      </c>
      <c r="G1971" t="str">
        <f>IF(ISERROR(MATCH(A1971,LUs!A:A,0)),"n","y")</f>
        <v>n</v>
      </c>
    </row>
    <row r="1972" spans="1:7">
      <c r="A1972" t="s">
        <v>185</v>
      </c>
      <c r="B1972" t="s">
        <v>12</v>
      </c>
      <c r="C1972" t="s">
        <v>97</v>
      </c>
      <c r="D1972" t="s">
        <v>191</v>
      </c>
      <c r="E1972" t="s">
        <v>37</v>
      </c>
      <c r="F1972" t="s">
        <v>37</v>
      </c>
      <c r="G1972" t="str">
        <f>IF(ISERROR(MATCH(A1972,LUs!A:A,0)),"n","y")</f>
        <v>n</v>
      </c>
    </row>
    <row r="1973" spans="1:7">
      <c r="A1973" t="s">
        <v>185</v>
      </c>
      <c r="B1973" t="s">
        <v>12</v>
      </c>
      <c r="C1973" t="s">
        <v>97</v>
      </c>
      <c r="D1973" t="s">
        <v>192</v>
      </c>
      <c r="E1973" t="s">
        <v>36</v>
      </c>
      <c r="F1973" t="s">
        <v>36</v>
      </c>
      <c r="G1973" t="str">
        <f>IF(ISERROR(MATCH(A1973,LUs!A:A,0)),"n","y")</f>
        <v>n</v>
      </c>
    </row>
    <row r="1974" spans="1:7">
      <c r="A1974" t="s">
        <v>185</v>
      </c>
      <c r="B1974" t="s">
        <v>12</v>
      </c>
      <c r="C1974" t="s">
        <v>97</v>
      </c>
      <c r="D1974" t="s">
        <v>192</v>
      </c>
      <c r="E1974" t="s">
        <v>37</v>
      </c>
      <c r="F1974" t="s">
        <v>37</v>
      </c>
      <c r="G1974" t="str">
        <f>IF(ISERROR(MATCH(A1974,LUs!A:A,0)),"n","y")</f>
        <v>n</v>
      </c>
    </row>
    <row r="1975" spans="1:7">
      <c r="A1975" t="s">
        <v>185</v>
      </c>
      <c r="B1975" t="s">
        <v>12</v>
      </c>
      <c r="C1975" t="s">
        <v>97</v>
      </c>
      <c r="D1975" t="s">
        <v>193</v>
      </c>
      <c r="E1975" t="s">
        <v>36</v>
      </c>
      <c r="F1975" t="s">
        <v>36</v>
      </c>
      <c r="G1975" t="str">
        <f>IF(ISERROR(MATCH(A1975,LUs!A:A,0)),"n","y")</f>
        <v>n</v>
      </c>
    </row>
    <row r="1976" spans="1:7">
      <c r="A1976" t="s">
        <v>185</v>
      </c>
      <c r="B1976" t="s">
        <v>12</v>
      </c>
      <c r="C1976" t="s">
        <v>97</v>
      </c>
      <c r="D1976" t="s">
        <v>193</v>
      </c>
      <c r="E1976" t="s">
        <v>37</v>
      </c>
      <c r="F1976" t="s">
        <v>37</v>
      </c>
      <c r="G1976" t="str">
        <f>IF(ISERROR(MATCH(A1976,LUs!A:A,0)),"n","y")</f>
        <v>n</v>
      </c>
    </row>
    <row r="1977" spans="1:7">
      <c r="A1977" t="s">
        <v>185</v>
      </c>
      <c r="B1977" t="s">
        <v>12</v>
      </c>
      <c r="C1977" t="s">
        <v>97</v>
      </c>
      <c r="D1977" t="s">
        <v>194</v>
      </c>
      <c r="E1977" t="s">
        <v>36</v>
      </c>
      <c r="F1977" t="s">
        <v>36</v>
      </c>
      <c r="G1977" t="str">
        <f>IF(ISERROR(MATCH(A1977,LUs!A:A,0)),"n","y")</f>
        <v>n</v>
      </c>
    </row>
    <row r="1978" spans="1:7">
      <c r="A1978" t="s">
        <v>185</v>
      </c>
      <c r="B1978" t="s">
        <v>12</v>
      </c>
      <c r="C1978" t="s">
        <v>97</v>
      </c>
      <c r="D1978" t="s">
        <v>194</v>
      </c>
      <c r="E1978" t="s">
        <v>37</v>
      </c>
      <c r="F1978" t="s">
        <v>37</v>
      </c>
      <c r="G1978" t="str">
        <f>IF(ISERROR(MATCH(A1978,LUs!A:A,0)),"n","y")</f>
        <v>n</v>
      </c>
    </row>
    <row r="1979" spans="1:7">
      <c r="A1979" t="s">
        <v>185</v>
      </c>
      <c r="B1979" t="s">
        <v>17</v>
      </c>
      <c r="C1979" t="s">
        <v>97</v>
      </c>
      <c r="D1979" t="s">
        <v>191</v>
      </c>
      <c r="E1979" t="s">
        <v>36</v>
      </c>
      <c r="F1979" t="s">
        <v>86</v>
      </c>
      <c r="G1979" t="str">
        <f>IF(ISERROR(MATCH(A1979,LUs!A:A,0)),"n","y")</f>
        <v>n</v>
      </c>
    </row>
    <row r="1980" spans="1:7">
      <c r="A1980" t="s">
        <v>185</v>
      </c>
      <c r="B1980" t="s">
        <v>17</v>
      </c>
      <c r="C1980" t="s">
        <v>97</v>
      </c>
      <c r="D1980" t="s">
        <v>191</v>
      </c>
      <c r="E1980" t="s">
        <v>37</v>
      </c>
      <c r="F1980" t="s">
        <v>36</v>
      </c>
      <c r="G1980" t="str">
        <f>IF(ISERROR(MATCH(A1980,LUs!A:A,0)),"n","y")</f>
        <v>n</v>
      </c>
    </row>
    <row r="1981" spans="1:7">
      <c r="A1981" t="s">
        <v>185</v>
      </c>
      <c r="B1981" t="s">
        <v>17</v>
      </c>
      <c r="C1981" t="s">
        <v>98</v>
      </c>
      <c r="D1981" t="s">
        <v>191</v>
      </c>
      <c r="E1981" t="s">
        <v>86</v>
      </c>
      <c r="F1981" t="s">
        <v>37</v>
      </c>
      <c r="G1981" t="str">
        <f>IF(ISERROR(MATCH(A1981,LUs!A:A,0)),"n","y")</f>
        <v>n</v>
      </c>
    </row>
    <row r="1982" spans="1:7">
      <c r="A1982" t="s">
        <v>185</v>
      </c>
      <c r="B1982" t="s">
        <v>17</v>
      </c>
      <c r="C1982" t="s">
        <v>97</v>
      </c>
      <c r="D1982" t="s">
        <v>191</v>
      </c>
      <c r="E1982" t="s">
        <v>36</v>
      </c>
      <c r="F1982" t="s">
        <v>36</v>
      </c>
      <c r="G1982" t="str">
        <f>IF(ISERROR(MATCH(A1982,LUs!A:A,0)),"n","y")</f>
        <v>n</v>
      </c>
    </row>
    <row r="1983" spans="1:7">
      <c r="A1983" t="s">
        <v>185</v>
      </c>
      <c r="B1983" t="s">
        <v>17</v>
      </c>
      <c r="C1983" t="s">
        <v>97</v>
      </c>
      <c r="D1983" t="s">
        <v>191</v>
      </c>
      <c r="E1983" t="s">
        <v>37</v>
      </c>
      <c r="F1983" t="s">
        <v>37</v>
      </c>
      <c r="G1983" t="str">
        <f>IF(ISERROR(MATCH(A1983,LUs!A:A,0)),"n","y")</f>
        <v>n</v>
      </c>
    </row>
    <row r="1984" spans="1:7">
      <c r="A1984" t="s">
        <v>185</v>
      </c>
      <c r="B1984" t="s">
        <v>17</v>
      </c>
      <c r="C1984" t="s">
        <v>98</v>
      </c>
      <c r="D1984" t="s">
        <v>191</v>
      </c>
      <c r="E1984" t="s">
        <v>86</v>
      </c>
      <c r="F1984" t="s">
        <v>86</v>
      </c>
      <c r="G1984" t="str">
        <f>IF(ISERROR(MATCH(A1984,LUs!A:A,0)),"n","y")</f>
        <v>n</v>
      </c>
    </row>
    <row r="1985" spans="1:7">
      <c r="A1985" t="s">
        <v>185</v>
      </c>
      <c r="B1985" t="s">
        <v>17</v>
      </c>
      <c r="C1985" t="s">
        <v>97</v>
      </c>
      <c r="D1985" t="s">
        <v>192</v>
      </c>
      <c r="E1985" t="s">
        <v>36</v>
      </c>
      <c r="F1985" t="s">
        <v>36</v>
      </c>
      <c r="G1985" t="str">
        <f>IF(ISERROR(MATCH(A1985,LUs!A:A,0)),"n","y")</f>
        <v>n</v>
      </c>
    </row>
    <row r="1986" spans="1:7">
      <c r="A1986" t="s">
        <v>185</v>
      </c>
      <c r="B1986" t="s">
        <v>17</v>
      </c>
      <c r="C1986" t="s">
        <v>97</v>
      </c>
      <c r="D1986" t="s">
        <v>192</v>
      </c>
      <c r="E1986" t="s">
        <v>37</v>
      </c>
      <c r="F1986" t="s">
        <v>37</v>
      </c>
      <c r="G1986" t="str">
        <f>IF(ISERROR(MATCH(A1986,LUs!A:A,0)),"n","y")</f>
        <v>n</v>
      </c>
    </row>
    <row r="1987" spans="1:7">
      <c r="A1987" t="s">
        <v>185</v>
      </c>
      <c r="B1987" t="s">
        <v>17</v>
      </c>
      <c r="C1987" t="s">
        <v>98</v>
      </c>
      <c r="D1987" t="s">
        <v>192</v>
      </c>
      <c r="E1987" t="s">
        <v>86</v>
      </c>
      <c r="F1987" t="s">
        <v>86</v>
      </c>
      <c r="G1987" t="str">
        <f>IF(ISERROR(MATCH(A1987,LUs!A:A,0)),"n","y")</f>
        <v>n</v>
      </c>
    </row>
    <row r="1988" spans="1:7">
      <c r="A1988" t="s">
        <v>185</v>
      </c>
      <c r="B1988" t="s">
        <v>17</v>
      </c>
      <c r="C1988" t="s">
        <v>97</v>
      </c>
      <c r="D1988" t="s">
        <v>193</v>
      </c>
      <c r="E1988" t="s">
        <v>36</v>
      </c>
      <c r="F1988" t="s">
        <v>37</v>
      </c>
      <c r="G1988" t="str">
        <f>IF(ISERROR(MATCH(A1988,LUs!A:A,0)),"n","y")</f>
        <v>n</v>
      </c>
    </row>
    <row r="1989" spans="1:7">
      <c r="A1989" t="s">
        <v>185</v>
      </c>
      <c r="B1989" t="s">
        <v>17</v>
      </c>
      <c r="C1989" t="s">
        <v>97</v>
      </c>
      <c r="D1989" t="s">
        <v>193</v>
      </c>
      <c r="E1989" t="s">
        <v>37</v>
      </c>
      <c r="F1989" t="s">
        <v>36</v>
      </c>
      <c r="G1989" t="str">
        <f>IF(ISERROR(MATCH(A1989,LUs!A:A,0)),"n","y")</f>
        <v>n</v>
      </c>
    </row>
    <row r="1990" spans="1:7">
      <c r="A1990" t="s">
        <v>185</v>
      </c>
      <c r="B1990" t="s">
        <v>17</v>
      </c>
      <c r="C1990" t="s">
        <v>98</v>
      </c>
      <c r="D1990" t="s">
        <v>193</v>
      </c>
      <c r="E1990" t="s">
        <v>86</v>
      </c>
      <c r="F1990" t="s">
        <v>36</v>
      </c>
      <c r="G1990" t="str">
        <f>IF(ISERROR(MATCH(A1990,LUs!A:A,0)),"n","y")</f>
        <v>n</v>
      </c>
    </row>
    <row r="1991" spans="1:7">
      <c r="A1991" t="s">
        <v>185</v>
      </c>
      <c r="B1991" t="s">
        <v>17</v>
      </c>
      <c r="C1991" t="s">
        <v>97</v>
      </c>
      <c r="D1991" t="s">
        <v>193</v>
      </c>
      <c r="E1991" t="s">
        <v>36</v>
      </c>
      <c r="F1991" t="s">
        <v>36</v>
      </c>
      <c r="G1991" t="str">
        <f>IF(ISERROR(MATCH(A1991,LUs!A:A,0)),"n","y")</f>
        <v>n</v>
      </c>
    </row>
    <row r="1992" spans="1:7">
      <c r="A1992" t="s">
        <v>185</v>
      </c>
      <c r="B1992" t="s">
        <v>17</v>
      </c>
      <c r="C1992" t="s">
        <v>97</v>
      </c>
      <c r="D1992" t="s">
        <v>193</v>
      </c>
      <c r="E1992" t="s">
        <v>37</v>
      </c>
      <c r="F1992" t="s">
        <v>37</v>
      </c>
      <c r="G1992" t="str">
        <f>IF(ISERROR(MATCH(A1992,LUs!A:A,0)),"n","y")</f>
        <v>n</v>
      </c>
    </row>
    <row r="1993" spans="1:7">
      <c r="A1993" t="s">
        <v>185</v>
      </c>
      <c r="B1993" t="s">
        <v>17</v>
      </c>
      <c r="C1993" t="s">
        <v>98</v>
      </c>
      <c r="D1993" t="s">
        <v>193</v>
      </c>
      <c r="E1993" t="s">
        <v>86</v>
      </c>
      <c r="F1993" t="s">
        <v>86</v>
      </c>
      <c r="G1993" t="str">
        <f>IF(ISERROR(MATCH(A1993,LUs!A:A,0)),"n","y")</f>
        <v>n</v>
      </c>
    </row>
    <row r="1994" spans="1:7">
      <c r="A1994" t="s">
        <v>185</v>
      </c>
      <c r="B1994" t="s">
        <v>18</v>
      </c>
      <c r="C1994" t="s">
        <v>97</v>
      </c>
      <c r="D1994" t="s">
        <v>191</v>
      </c>
      <c r="E1994" t="s">
        <v>36</v>
      </c>
      <c r="F1994" t="s">
        <v>37</v>
      </c>
      <c r="G1994" t="str">
        <f>IF(ISERROR(MATCH(A1994,LUs!A:A,0)),"n","y")</f>
        <v>n</v>
      </c>
    </row>
    <row r="1995" spans="1:7">
      <c r="A1995" t="s">
        <v>185</v>
      </c>
      <c r="B1995" t="s">
        <v>18</v>
      </c>
      <c r="C1995" t="s">
        <v>97</v>
      </c>
      <c r="D1995" t="s">
        <v>191</v>
      </c>
      <c r="E1995" t="s">
        <v>37</v>
      </c>
      <c r="F1995" t="s">
        <v>86</v>
      </c>
      <c r="G1995" t="str">
        <f>IF(ISERROR(MATCH(A1995,LUs!A:A,0)),"n","y")</f>
        <v>n</v>
      </c>
    </row>
    <row r="1996" spans="1:7">
      <c r="A1996" t="s">
        <v>185</v>
      </c>
      <c r="B1996" t="s">
        <v>18</v>
      </c>
      <c r="C1996" t="s">
        <v>98</v>
      </c>
      <c r="D1996" t="s">
        <v>191</v>
      </c>
      <c r="E1996" t="s">
        <v>86</v>
      </c>
      <c r="F1996" t="s">
        <v>36</v>
      </c>
      <c r="G1996" t="str">
        <f>IF(ISERROR(MATCH(A1996,LUs!A:A,0)),"n","y")</f>
        <v>n</v>
      </c>
    </row>
    <row r="1997" spans="1:7">
      <c r="A1997" t="s">
        <v>185</v>
      </c>
      <c r="B1997" t="s">
        <v>18</v>
      </c>
      <c r="C1997" t="s">
        <v>97</v>
      </c>
      <c r="D1997" t="s">
        <v>191</v>
      </c>
      <c r="E1997" t="s">
        <v>36</v>
      </c>
      <c r="F1997" t="s">
        <v>36</v>
      </c>
      <c r="G1997" t="str">
        <f>IF(ISERROR(MATCH(A1997,LUs!A:A,0)),"n","y")</f>
        <v>n</v>
      </c>
    </row>
    <row r="1998" spans="1:7">
      <c r="A1998" t="s">
        <v>185</v>
      </c>
      <c r="B1998" t="s">
        <v>18</v>
      </c>
      <c r="C1998" t="s">
        <v>97</v>
      </c>
      <c r="D1998" t="s">
        <v>191</v>
      </c>
      <c r="E1998" t="s">
        <v>37</v>
      </c>
      <c r="F1998" t="s">
        <v>37</v>
      </c>
      <c r="G1998" t="str">
        <f>IF(ISERROR(MATCH(A1998,LUs!A:A,0)),"n","y")</f>
        <v>n</v>
      </c>
    </row>
    <row r="1999" spans="1:7">
      <c r="A1999" t="s">
        <v>185</v>
      </c>
      <c r="B1999" t="s">
        <v>18</v>
      </c>
      <c r="C1999" t="s">
        <v>98</v>
      </c>
      <c r="D1999" t="s">
        <v>191</v>
      </c>
      <c r="E1999" t="s">
        <v>86</v>
      </c>
      <c r="F1999" t="s">
        <v>86</v>
      </c>
      <c r="G1999" t="str">
        <f>IF(ISERROR(MATCH(A1999,LUs!A:A,0)),"n","y")</f>
        <v>n</v>
      </c>
    </row>
    <row r="2000" spans="1:7">
      <c r="A2000" t="s">
        <v>185</v>
      </c>
      <c r="B2000" t="s">
        <v>18</v>
      </c>
      <c r="C2000" t="s">
        <v>97</v>
      </c>
      <c r="D2000" t="s">
        <v>192</v>
      </c>
      <c r="E2000" t="s">
        <v>36</v>
      </c>
      <c r="F2000" t="s">
        <v>36</v>
      </c>
      <c r="G2000" t="str">
        <f>IF(ISERROR(MATCH(A2000,LUs!A:A,0)),"n","y")</f>
        <v>n</v>
      </c>
    </row>
    <row r="2001" spans="1:7">
      <c r="A2001" t="s">
        <v>185</v>
      </c>
      <c r="B2001" t="s">
        <v>18</v>
      </c>
      <c r="C2001" t="s">
        <v>97</v>
      </c>
      <c r="D2001" t="s">
        <v>192</v>
      </c>
      <c r="E2001" t="s">
        <v>37</v>
      </c>
      <c r="F2001" t="s">
        <v>37</v>
      </c>
      <c r="G2001" t="str">
        <f>IF(ISERROR(MATCH(A2001,LUs!A:A,0)),"n","y")</f>
        <v>n</v>
      </c>
    </row>
    <row r="2002" spans="1:7">
      <c r="A2002" t="s">
        <v>185</v>
      </c>
      <c r="B2002" t="s">
        <v>18</v>
      </c>
      <c r="C2002" t="s">
        <v>98</v>
      </c>
      <c r="D2002" t="s">
        <v>192</v>
      </c>
      <c r="E2002" t="s">
        <v>86</v>
      </c>
      <c r="F2002" t="s">
        <v>86</v>
      </c>
      <c r="G2002" t="str">
        <f>IF(ISERROR(MATCH(A2002,LUs!A:A,0)),"n","y")</f>
        <v>n</v>
      </c>
    </row>
    <row r="2003" spans="1:7">
      <c r="A2003" t="s">
        <v>185</v>
      </c>
      <c r="B2003" t="s">
        <v>20</v>
      </c>
      <c r="C2003" t="s">
        <v>97</v>
      </c>
      <c r="D2003" t="s">
        <v>191</v>
      </c>
      <c r="E2003" t="s">
        <v>36</v>
      </c>
      <c r="F2003" t="s">
        <v>37</v>
      </c>
      <c r="G2003" t="str">
        <f>IF(ISERROR(MATCH(A2003,LUs!A:A,0)),"n","y")</f>
        <v>n</v>
      </c>
    </row>
    <row r="2004" spans="1:7">
      <c r="A2004" t="s">
        <v>185</v>
      </c>
      <c r="B2004" t="s">
        <v>20</v>
      </c>
      <c r="C2004" t="s">
        <v>97</v>
      </c>
      <c r="D2004" t="s">
        <v>191</v>
      </c>
      <c r="E2004" t="s">
        <v>37</v>
      </c>
      <c r="F2004" t="s">
        <v>36</v>
      </c>
      <c r="G2004" t="str">
        <f>IF(ISERROR(MATCH(A2004,LUs!A:A,0)),"n","y")</f>
        <v>n</v>
      </c>
    </row>
    <row r="2005" spans="1:7">
      <c r="A2005" t="s">
        <v>185</v>
      </c>
      <c r="B2005" t="s">
        <v>20</v>
      </c>
      <c r="C2005" t="s">
        <v>97</v>
      </c>
      <c r="D2005" t="s">
        <v>191</v>
      </c>
      <c r="E2005" t="s">
        <v>36</v>
      </c>
      <c r="F2005" t="s">
        <v>36</v>
      </c>
      <c r="G2005" t="str">
        <f>IF(ISERROR(MATCH(A2005,LUs!A:A,0)),"n","y")</f>
        <v>n</v>
      </c>
    </row>
    <row r="2006" spans="1:7">
      <c r="A2006" t="s">
        <v>185</v>
      </c>
      <c r="B2006" t="s">
        <v>20</v>
      </c>
      <c r="C2006" t="s">
        <v>97</v>
      </c>
      <c r="D2006" t="s">
        <v>191</v>
      </c>
      <c r="E2006" t="s">
        <v>37</v>
      </c>
      <c r="F2006" t="s">
        <v>37</v>
      </c>
      <c r="G2006" t="str">
        <f>IF(ISERROR(MATCH(A2006,LUs!A:A,0)),"n","y")</f>
        <v>n</v>
      </c>
    </row>
    <row r="2007" spans="1:7">
      <c r="A2007" t="s">
        <v>185</v>
      </c>
      <c r="B2007" t="s">
        <v>20</v>
      </c>
      <c r="C2007" t="s">
        <v>98</v>
      </c>
      <c r="D2007" t="s">
        <v>191</v>
      </c>
      <c r="E2007" t="s">
        <v>86</v>
      </c>
      <c r="F2007" t="s">
        <v>86</v>
      </c>
      <c r="G2007" t="str">
        <f>IF(ISERROR(MATCH(A2007,LUs!A:A,0)),"n","y")</f>
        <v>n</v>
      </c>
    </row>
    <row r="2008" spans="1:7">
      <c r="A2008" t="s">
        <v>185</v>
      </c>
      <c r="B2008" t="s">
        <v>23</v>
      </c>
      <c r="C2008" t="s">
        <v>97</v>
      </c>
      <c r="D2008" t="s">
        <v>191</v>
      </c>
      <c r="E2008" t="s">
        <v>36</v>
      </c>
      <c r="F2008" t="s">
        <v>37</v>
      </c>
      <c r="G2008" t="str">
        <f>IF(ISERROR(MATCH(A2008,LUs!A:A,0)),"n","y")</f>
        <v>n</v>
      </c>
    </row>
    <row r="2009" spans="1:7">
      <c r="A2009" t="s">
        <v>185</v>
      </c>
      <c r="B2009" t="s">
        <v>23</v>
      </c>
      <c r="C2009" t="s">
        <v>97</v>
      </c>
      <c r="D2009" t="s">
        <v>191</v>
      </c>
      <c r="E2009" t="s">
        <v>37</v>
      </c>
      <c r="F2009" t="s">
        <v>36</v>
      </c>
      <c r="G2009" t="str">
        <f>IF(ISERROR(MATCH(A2009,LUs!A:A,0)),"n","y")</f>
        <v>n</v>
      </c>
    </row>
    <row r="2010" spans="1:7">
      <c r="A2010" t="s">
        <v>185</v>
      </c>
      <c r="B2010" t="s">
        <v>23</v>
      </c>
      <c r="C2010" t="s">
        <v>97</v>
      </c>
      <c r="D2010" t="s">
        <v>191</v>
      </c>
      <c r="E2010" t="s">
        <v>36</v>
      </c>
      <c r="F2010" t="s">
        <v>36</v>
      </c>
      <c r="G2010" t="str">
        <f>IF(ISERROR(MATCH(A2010,LUs!A:A,0)),"n","y")</f>
        <v>n</v>
      </c>
    </row>
    <row r="2011" spans="1:7">
      <c r="A2011" t="s">
        <v>185</v>
      </c>
      <c r="B2011" t="s">
        <v>23</v>
      </c>
      <c r="C2011" t="s">
        <v>97</v>
      </c>
      <c r="D2011" t="s">
        <v>191</v>
      </c>
      <c r="E2011" t="s">
        <v>37</v>
      </c>
      <c r="F2011" t="s">
        <v>37</v>
      </c>
      <c r="G2011" t="str">
        <f>IF(ISERROR(MATCH(A2011,LUs!A:A,0)),"n","y")</f>
        <v>n</v>
      </c>
    </row>
    <row r="2012" spans="1:7">
      <c r="A2012" t="s">
        <v>185</v>
      </c>
      <c r="B2012" t="s">
        <v>23</v>
      </c>
      <c r="C2012" t="s">
        <v>97</v>
      </c>
      <c r="D2012" t="s">
        <v>193</v>
      </c>
      <c r="E2012" t="s">
        <v>36</v>
      </c>
      <c r="F2012" t="s">
        <v>37</v>
      </c>
      <c r="G2012" t="str">
        <f>IF(ISERROR(MATCH(A2012,LUs!A:A,0)),"n","y")</f>
        <v>n</v>
      </c>
    </row>
    <row r="2013" spans="1:7">
      <c r="A2013" t="s">
        <v>185</v>
      </c>
      <c r="B2013" t="s">
        <v>23</v>
      </c>
      <c r="C2013" t="s">
        <v>97</v>
      </c>
      <c r="D2013" t="s">
        <v>193</v>
      </c>
      <c r="E2013" t="s">
        <v>37</v>
      </c>
      <c r="F2013" t="s">
        <v>36</v>
      </c>
      <c r="G2013" t="str">
        <f>IF(ISERROR(MATCH(A2013,LUs!A:A,0)),"n","y")</f>
        <v>n</v>
      </c>
    </row>
    <row r="2014" spans="1:7">
      <c r="A2014" t="s">
        <v>185</v>
      </c>
      <c r="B2014" t="s">
        <v>23</v>
      </c>
      <c r="C2014" t="s">
        <v>97</v>
      </c>
      <c r="D2014" t="s">
        <v>193</v>
      </c>
      <c r="E2014" t="s">
        <v>36</v>
      </c>
      <c r="F2014" t="s">
        <v>36</v>
      </c>
      <c r="G2014" t="str">
        <f>IF(ISERROR(MATCH(A2014,LUs!A:A,0)),"n","y")</f>
        <v>n</v>
      </c>
    </row>
    <row r="2015" spans="1:7">
      <c r="A2015" t="s">
        <v>185</v>
      </c>
      <c r="B2015" t="s">
        <v>23</v>
      </c>
      <c r="C2015" t="s">
        <v>97</v>
      </c>
      <c r="D2015" t="s">
        <v>193</v>
      </c>
      <c r="E2015" t="s">
        <v>37</v>
      </c>
      <c r="F2015" t="s">
        <v>37</v>
      </c>
      <c r="G2015" t="str">
        <f>IF(ISERROR(MATCH(A2015,LUs!A:A,0)),"n","y")</f>
        <v>n</v>
      </c>
    </row>
    <row r="2016" spans="1:7">
      <c r="A2016" t="s">
        <v>185</v>
      </c>
      <c r="B2016" t="s">
        <v>23</v>
      </c>
      <c r="C2016" t="s">
        <v>97</v>
      </c>
      <c r="D2016" t="s">
        <v>194</v>
      </c>
      <c r="E2016" t="s">
        <v>36</v>
      </c>
      <c r="F2016" t="s">
        <v>37</v>
      </c>
      <c r="G2016" t="str">
        <f>IF(ISERROR(MATCH(A2016,LUs!A:A,0)),"n","y")</f>
        <v>n</v>
      </c>
    </row>
    <row r="2017" spans="1:7">
      <c r="A2017" t="s">
        <v>185</v>
      </c>
      <c r="B2017" t="s">
        <v>23</v>
      </c>
      <c r="C2017" t="s">
        <v>97</v>
      </c>
      <c r="D2017" t="s">
        <v>194</v>
      </c>
      <c r="E2017" t="s">
        <v>37</v>
      </c>
      <c r="F2017" t="s">
        <v>36</v>
      </c>
      <c r="G2017" t="str">
        <f>IF(ISERROR(MATCH(A2017,LUs!A:A,0)),"n","y")</f>
        <v>n</v>
      </c>
    </row>
    <row r="2018" spans="1:7">
      <c r="A2018" t="s">
        <v>185</v>
      </c>
      <c r="B2018" t="s">
        <v>23</v>
      </c>
      <c r="C2018" t="s">
        <v>97</v>
      </c>
      <c r="D2018" t="s">
        <v>194</v>
      </c>
      <c r="E2018" t="s">
        <v>36</v>
      </c>
      <c r="F2018" t="s">
        <v>36</v>
      </c>
      <c r="G2018" t="str">
        <f>IF(ISERROR(MATCH(A2018,LUs!A:A,0)),"n","y")</f>
        <v>n</v>
      </c>
    </row>
    <row r="2019" spans="1:7">
      <c r="A2019" t="s">
        <v>185</v>
      </c>
      <c r="B2019" t="s">
        <v>23</v>
      </c>
      <c r="C2019" t="s">
        <v>97</v>
      </c>
      <c r="D2019" t="s">
        <v>194</v>
      </c>
      <c r="E2019" t="s">
        <v>37</v>
      </c>
      <c r="F2019" t="s">
        <v>37</v>
      </c>
      <c r="G2019" t="str">
        <f>IF(ISERROR(MATCH(A2019,LUs!A:A,0)),"n","y")</f>
        <v>n</v>
      </c>
    </row>
    <row r="2020" spans="1:7">
      <c r="A2020" t="s">
        <v>185</v>
      </c>
      <c r="B2020" t="s">
        <v>27</v>
      </c>
      <c r="C2020" t="s">
        <v>97</v>
      </c>
      <c r="D2020" t="s">
        <v>191</v>
      </c>
      <c r="E2020" t="s">
        <v>36</v>
      </c>
      <c r="F2020" t="s">
        <v>36</v>
      </c>
      <c r="G2020" t="str">
        <f>IF(ISERROR(MATCH(A2020,LUs!A:A,0)),"n","y")</f>
        <v>n</v>
      </c>
    </row>
    <row r="2021" spans="1:7">
      <c r="A2021" t="s">
        <v>185</v>
      </c>
      <c r="B2021" t="s">
        <v>27</v>
      </c>
      <c r="C2021" t="s">
        <v>97</v>
      </c>
      <c r="D2021" t="s">
        <v>191</v>
      </c>
      <c r="E2021" t="s">
        <v>37</v>
      </c>
      <c r="F2021" t="s">
        <v>37</v>
      </c>
      <c r="G2021" t="str">
        <f>IF(ISERROR(MATCH(A2021,LUs!A:A,0)),"n","y")</f>
        <v>n</v>
      </c>
    </row>
    <row r="2022" spans="1:7">
      <c r="A2022" t="s">
        <v>185</v>
      </c>
      <c r="B2022" t="s">
        <v>27</v>
      </c>
      <c r="C2022" t="s">
        <v>97</v>
      </c>
      <c r="D2022" t="s">
        <v>192</v>
      </c>
      <c r="E2022" t="s">
        <v>36</v>
      </c>
      <c r="F2022" t="s">
        <v>36</v>
      </c>
      <c r="G2022" t="str">
        <f>IF(ISERROR(MATCH(A2022,LUs!A:A,0)),"n","y")</f>
        <v>n</v>
      </c>
    </row>
    <row r="2023" spans="1:7">
      <c r="A2023" t="s">
        <v>185</v>
      </c>
      <c r="B2023" t="s">
        <v>27</v>
      </c>
      <c r="C2023" t="s">
        <v>97</v>
      </c>
      <c r="D2023" t="s">
        <v>192</v>
      </c>
      <c r="E2023" t="s">
        <v>37</v>
      </c>
      <c r="F2023" t="s">
        <v>37</v>
      </c>
      <c r="G2023" t="str">
        <f>IF(ISERROR(MATCH(A2023,LUs!A:A,0)),"n","y")</f>
        <v>n</v>
      </c>
    </row>
    <row r="2024" spans="1:7">
      <c r="A2024" t="s">
        <v>185</v>
      </c>
      <c r="B2024" t="s">
        <v>27</v>
      </c>
      <c r="C2024" t="s">
        <v>98</v>
      </c>
      <c r="D2024" t="s">
        <v>192</v>
      </c>
      <c r="E2024" t="s">
        <v>86</v>
      </c>
      <c r="F2024" t="s">
        <v>86</v>
      </c>
      <c r="G2024" t="str">
        <f>IF(ISERROR(MATCH(A2024,LUs!A:A,0)),"n","y")</f>
        <v>n</v>
      </c>
    </row>
    <row r="2025" spans="1:7">
      <c r="A2025" t="s">
        <v>185</v>
      </c>
      <c r="B2025" t="s">
        <v>27</v>
      </c>
      <c r="C2025" t="s">
        <v>97</v>
      </c>
      <c r="D2025" t="s">
        <v>193</v>
      </c>
      <c r="E2025" t="s">
        <v>36</v>
      </c>
      <c r="F2025" t="s">
        <v>37</v>
      </c>
      <c r="G2025" t="str">
        <f>IF(ISERROR(MATCH(A2025,LUs!A:A,0)),"n","y")</f>
        <v>n</v>
      </c>
    </row>
    <row r="2026" spans="1:7">
      <c r="A2026" t="s">
        <v>185</v>
      </c>
      <c r="B2026" t="s">
        <v>27</v>
      </c>
      <c r="C2026" t="s">
        <v>97</v>
      </c>
      <c r="D2026" t="s">
        <v>193</v>
      </c>
      <c r="E2026" t="s">
        <v>37</v>
      </c>
      <c r="F2026" t="s">
        <v>86</v>
      </c>
      <c r="G2026" t="str">
        <f>IF(ISERROR(MATCH(A2026,LUs!A:A,0)),"n","y")</f>
        <v>n</v>
      </c>
    </row>
    <row r="2027" spans="1:7">
      <c r="A2027" t="s">
        <v>185</v>
      </c>
      <c r="B2027" t="s">
        <v>27</v>
      </c>
      <c r="C2027" t="s">
        <v>97</v>
      </c>
      <c r="D2027" t="s">
        <v>193</v>
      </c>
      <c r="E2027" t="s">
        <v>36</v>
      </c>
      <c r="F2027" t="s">
        <v>36</v>
      </c>
      <c r="G2027" t="str">
        <f>IF(ISERROR(MATCH(A2027,LUs!A:A,0)),"n","y")</f>
        <v>n</v>
      </c>
    </row>
    <row r="2028" spans="1:7">
      <c r="A2028" t="s">
        <v>185</v>
      </c>
      <c r="B2028" t="s">
        <v>27</v>
      </c>
      <c r="C2028" t="s">
        <v>97</v>
      </c>
      <c r="D2028" t="s">
        <v>193</v>
      </c>
      <c r="E2028" t="s">
        <v>37</v>
      </c>
      <c r="F2028" t="s">
        <v>37</v>
      </c>
      <c r="G2028" t="str">
        <f>IF(ISERROR(MATCH(A2028,LUs!A:A,0)),"n","y")</f>
        <v>n</v>
      </c>
    </row>
    <row r="2029" spans="1:7">
      <c r="A2029" t="s">
        <v>185</v>
      </c>
      <c r="B2029" t="s">
        <v>27</v>
      </c>
      <c r="C2029" t="s">
        <v>97</v>
      </c>
      <c r="D2029" t="s">
        <v>194</v>
      </c>
      <c r="E2029" t="s">
        <v>36</v>
      </c>
      <c r="F2029" t="s">
        <v>36</v>
      </c>
      <c r="G2029" t="str">
        <f>IF(ISERROR(MATCH(A2029,LUs!A:A,0)),"n","y")</f>
        <v>n</v>
      </c>
    </row>
    <row r="2030" spans="1:7">
      <c r="A2030" t="s">
        <v>185</v>
      </c>
      <c r="B2030" t="s">
        <v>27</v>
      </c>
      <c r="C2030" t="s">
        <v>97</v>
      </c>
      <c r="D2030" t="s">
        <v>194</v>
      </c>
      <c r="E2030" t="s">
        <v>37</v>
      </c>
      <c r="F2030" t="s">
        <v>37</v>
      </c>
      <c r="G2030" t="str">
        <f>IF(ISERROR(MATCH(A2030,LUs!A:A,0)),"n","y")</f>
        <v>n</v>
      </c>
    </row>
    <row r="2031" spans="1:7">
      <c r="A2031" t="s">
        <v>185</v>
      </c>
      <c r="B2031" t="s">
        <v>90</v>
      </c>
      <c r="C2031" t="s">
        <v>97</v>
      </c>
      <c r="D2031" t="s">
        <v>191</v>
      </c>
      <c r="E2031" t="s">
        <v>396</v>
      </c>
      <c r="F2031" t="s">
        <v>36</v>
      </c>
      <c r="G2031" t="str">
        <f>IF(ISERROR(MATCH(A2031,LUs!A:A,0)),"n","y")</f>
        <v>n</v>
      </c>
    </row>
    <row r="2032" spans="1:7">
      <c r="A2032" t="s">
        <v>185</v>
      </c>
      <c r="B2032" t="s">
        <v>90</v>
      </c>
      <c r="C2032" t="s">
        <v>97</v>
      </c>
      <c r="D2032" t="s">
        <v>191</v>
      </c>
      <c r="E2032" t="s">
        <v>396</v>
      </c>
      <c r="F2032" t="s">
        <v>36</v>
      </c>
      <c r="G2032" t="str">
        <f>IF(ISERROR(MATCH(A2032,LUs!A:A,0)),"n","y")</f>
        <v>n</v>
      </c>
    </row>
    <row r="2033" spans="1:7">
      <c r="A2033" t="s">
        <v>185</v>
      </c>
      <c r="B2033" t="s">
        <v>90</v>
      </c>
      <c r="C2033" t="s">
        <v>97</v>
      </c>
      <c r="D2033" t="s">
        <v>192</v>
      </c>
      <c r="E2033" t="s">
        <v>396</v>
      </c>
      <c r="F2033" t="s">
        <v>36</v>
      </c>
      <c r="G2033" t="str">
        <f>IF(ISERROR(MATCH(A2033,LUs!A:A,0)),"n","y")</f>
        <v>n</v>
      </c>
    </row>
    <row r="2034" spans="1:7">
      <c r="A2034" t="s">
        <v>185</v>
      </c>
      <c r="B2034" t="s">
        <v>90</v>
      </c>
      <c r="C2034" t="s">
        <v>97</v>
      </c>
      <c r="D2034" t="s">
        <v>193</v>
      </c>
      <c r="E2034" t="s">
        <v>396</v>
      </c>
      <c r="F2034" t="s">
        <v>37</v>
      </c>
      <c r="G2034" t="str">
        <f>IF(ISERROR(MATCH(A2034,LUs!A:A,0)),"n","y")</f>
        <v>n</v>
      </c>
    </row>
    <row r="2035" spans="1:7">
      <c r="A2035" t="s">
        <v>185</v>
      </c>
      <c r="B2035" t="s">
        <v>90</v>
      </c>
      <c r="C2035" t="s">
        <v>97</v>
      </c>
      <c r="D2035" t="s">
        <v>193</v>
      </c>
      <c r="E2035" t="s">
        <v>396</v>
      </c>
      <c r="F2035" t="s">
        <v>36</v>
      </c>
      <c r="G2035" t="str">
        <f>IF(ISERROR(MATCH(A2035,LUs!A:A,0)),"n","y")</f>
        <v>n</v>
      </c>
    </row>
    <row r="2036" spans="1:7">
      <c r="A2036" t="s">
        <v>185</v>
      </c>
      <c r="B2036" t="s">
        <v>90</v>
      </c>
      <c r="C2036" t="s">
        <v>97</v>
      </c>
      <c r="D2036" t="s">
        <v>194</v>
      </c>
      <c r="E2036" t="s">
        <v>396</v>
      </c>
      <c r="F2036" t="s">
        <v>36</v>
      </c>
      <c r="G2036" t="str">
        <f>IF(ISERROR(MATCH(A2036,LUs!A:A,0)),"n","y")</f>
        <v>n</v>
      </c>
    </row>
    <row r="2037" spans="1:7">
      <c r="A2037" t="s">
        <v>185</v>
      </c>
      <c r="B2037" t="s">
        <v>90</v>
      </c>
      <c r="C2037" t="s">
        <v>97</v>
      </c>
      <c r="D2037" t="s">
        <v>194</v>
      </c>
      <c r="E2037" t="s">
        <v>396</v>
      </c>
      <c r="F2037" t="s">
        <v>36</v>
      </c>
      <c r="G2037" t="str">
        <f>IF(ISERROR(MATCH(A2037,LUs!A:A,0)),"n","y")</f>
        <v>n</v>
      </c>
    </row>
    <row r="2038" spans="1:7">
      <c r="A2038" t="s">
        <v>186</v>
      </c>
      <c r="B2038" t="s">
        <v>10</v>
      </c>
      <c r="C2038" t="s">
        <v>97</v>
      </c>
      <c r="D2038" t="s">
        <v>191</v>
      </c>
      <c r="E2038" t="s">
        <v>36</v>
      </c>
      <c r="F2038" t="s">
        <v>36</v>
      </c>
      <c r="G2038" t="str">
        <f>IF(ISERROR(MATCH(A2038,LUs!A:A,0)),"n","y")</f>
        <v>n</v>
      </c>
    </row>
    <row r="2039" spans="1:7">
      <c r="A2039" t="s">
        <v>186</v>
      </c>
      <c r="B2039" t="s">
        <v>10</v>
      </c>
      <c r="C2039" t="s">
        <v>97</v>
      </c>
      <c r="D2039" t="s">
        <v>191</v>
      </c>
      <c r="E2039" t="s">
        <v>37</v>
      </c>
      <c r="F2039" t="s">
        <v>37</v>
      </c>
      <c r="G2039" t="str">
        <f>IF(ISERROR(MATCH(A2039,LUs!A:A,0)),"n","y")</f>
        <v>n</v>
      </c>
    </row>
    <row r="2040" spans="1:7">
      <c r="A2040" t="s">
        <v>186</v>
      </c>
      <c r="B2040" t="s">
        <v>10</v>
      </c>
      <c r="C2040" t="s">
        <v>97</v>
      </c>
      <c r="D2040" t="s">
        <v>192</v>
      </c>
      <c r="E2040" t="s">
        <v>36</v>
      </c>
      <c r="F2040" t="s">
        <v>36</v>
      </c>
      <c r="G2040" t="str">
        <f>IF(ISERROR(MATCH(A2040,LUs!A:A,0)),"n","y")</f>
        <v>n</v>
      </c>
    </row>
    <row r="2041" spans="1:7">
      <c r="A2041" t="s">
        <v>186</v>
      </c>
      <c r="B2041" t="s">
        <v>10</v>
      </c>
      <c r="C2041" t="s">
        <v>97</v>
      </c>
      <c r="D2041" t="s">
        <v>192</v>
      </c>
      <c r="E2041" t="s">
        <v>37</v>
      </c>
      <c r="F2041" t="s">
        <v>36</v>
      </c>
      <c r="G2041" t="str">
        <f>IF(ISERROR(MATCH(A2041,LUs!A:A,0)),"n","y")</f>
        <v>n</v>
      </c>
    </row>
    <row r="2042" spans="1:7">
      <c r="A2042" t="s">
        <v>186</v>
      </c>
      <c r="B2042" t="s">
        <v>10</v>
      </c>
      <c r="C2042" t="s">
        <v>97</v>
      </c>
      <c r="D2042" t="s">
        <v>192</v>
      </c>
      <c r="E2042" t="s">
        <v>36</v>
      </c>
      <c r="F2042" t="s">
        <v>36</v>
      </c>
      <c r="G2042" t="str">
        <f>IF(ISERROR(MATCH(A2042,LUs!A:A,0)),"n","y")</f>
        <v>n</v>
      </c>
    </row>
    <row r="2043" spans="1:7">
      <c r="A2043" t="s">
        <v>186</v>
      </c>
      <c r="B2043" t="s">
        <v>10</v>
      </c>
      <c r="C2043" t="s">
        <v>97</v>
      </c>
      <c r="D2043" t="s">
        <v>192</v>
      </c>
      <c r="E2043" t="s">
        <v>37</v>
      </c>
      <c r="F2043" t="s">
        <v>37</v>
      </c>
      <c r="G2043" t="str">
        <f>IF(ISERROR(MATCH(A2043,LUs!A:A,0)),"n","y")</f>
        <v>n</v>
      </c>
    </row>
    <row r="2044" spans="1:7">
      <c r="A2044" t="s">
        <v>186</v>
      </c>
      <c r="B2044" t="s">
        <v>10</v>
      </c>
      <c r="C2044" t="s">
        <v>97</v>
      </c>
      <c r="D2044" t="s">
        <v>193</v>
      </c>
      <c r="E2044" t="s">
        <v>36</v>
      </c>
      <c r="F2044" t="s">
        <v>37</v>
      </c>
      <c r="G2044" t="str">
        <f>IF(ISERROR(MATCH(A2044,LUs!A:A,0)),"n","y")</f>
        <v>n</v>
      </c>
    </row>
    <row r="2045" spans="1:7">
      <c r="A2045" t="s">
        <v>186</v>
      </c>
      <c r="B2045" t="s">
        <v>10</v>
      </c>
      <c r="C2045" t="s">
        <v>97</v>
      </c>
      <c r="D2045" t="s">
        <v>193</v>
      </c>
      <c r="E2045" t="s">
        <v>37</v>
      </c>
      <c r="F2045" t="s">
        <v>36</v>
      </c>
      <c r="G2045" t="str">
        <f>IF(ISERROR(MATCH(A2045,LUs!A:A,0)),"n","y")</f>
        <v>n</v>
      </c>
    </row>
    <row r="2046" spans="1:7">
      <c r="A2046" t="s">
        <v>186</v>
      </c>
      <c r="B2046" t="s">
        <v>10</v>
      </c>
      <c r="C2046" t="s">
        <v>97</v>
      </c>
      <c r="D2046" t="s">
        <v>193</v>
      </c>
      <c r="E2046" t="s">
        <v>36</v>
      </c>
      <c r="F2046" t="s">
        <v>36</v>
      </c>
      <c r="G2046" t="str">
        <f>IF(ISERROR(MATCH(A2046,LUs!A:A,0)),"n","y")</f>
        <v>n</v>
      </c>
    </row>
    <row r="2047" spans="1:7">
      <c r="A2047" t="s">
        <v>186</v>
      </c>
      <c r="B2047" t="s">
        <v>10</v>
      </c>
      <c r="C2047" t="s">
        <v>97</v>
      </c>
      <c r="D2047" t="s">
        <v>193</v>
      </c>
      <c r="E2047" t="s">
        <v>37</v>
      </c>
      <c r="F2047" t="s">
        <v>37</v>
      </c>
      <c r="G2047" t="str">
        <f>IF(ISERROR(MATCH(A2047,LUs!A:A,0)),"n","y")</f>
        <v>n</v>
      </c>
    </row>
    <row r="2048" spans="1:7">
      <c r="A2048" t="s">
        <v>186</v>
      </c>
      <c r="B2048" t="s">
        <v>11</v>
      </c>
      <c r="C2048" t="s">
        <v>97</v>
      </c>
      <c r="D2048" t="s">
        <v>191</v>
      </c>
      <c r="E2048" t="s">
        <v>36</v>
      </c>
      <c r="F2048" t="s">
        <v>37</v>
      </c>
      <c r="G2048" t="str">
        <f>IF(ISERROR(MATCH(A2048,LUs!A:A,0)),"n","y")</f>
        <v>n</v>
      </c>
    </row>
    <row r="2049" spans="1:7">
      <c r="A2049" t="s">
        <v>186</v>
      </c>
      <c r="B2049" t="s">
        <v>11</v>
      </c>
      <c r="C2049" t="s">
        <v>97</v>
      </c>
      <c r="D2049" t="s">
        <v>191</v>
      </c>
      <c r="E2049" t="s">
        <v>37</v>
      </c>
      <c r="F2049" t="s">
        <v>36</v>
      </c>
      <c r="G2049" t="str">
        <f>IF(ISERROR(MATCH(A2049,LUs!A:A,0)),"n","y")</f>
        <v>n</v>
      </c>
    </row>
    <row r="2050" spans="1:7">
      <c r="A2050" t="s">
        <v>186</v>
      </c>
      <c r="B2050" t="s">
        <v>11</v>
      </c>
      <c r="C2050" t="s">
        <v>97</v>
      </c>
      <c r="D2050" t="s">
        <v>191</v>
      </c>
      <c r="E2050" t="s">
        <v>36</v>
      </c>
      <c r="F2050" t="s">
        <v>36</v>
      </c>
      <c r="G2050" t="str">
        <f>IF(ISERROR(MATCH(A2050,LUs!A:A,0)),"n","y")</f>
        <v>n</v>
      </c>
    </row>
    <row r="2051" spans="1:7">
      <c r="A2051" t="s">
        <v>186</v>
      </c>
      <c r="B2051" t="s">
        <v>11</v>
      </c>
      <c r="C2051" t="s">
        <v>97</v>
      </c>
      <c r="D2051" t="s">
        <v>191</v>
      </c>
      <c r="E2051" t="s">
        <v>37</v>
      </c>
      <c r="F2051" t="s">
        <v>37</v>
      </c>
      <c r="G2051" t="str">
        <f>IF(ISERROR(MATCH(A2051,LUs!A:A,0)),"n","y")</f>
        <v>n</v>
      </c>
    </row>
    <row r="2052" spans="1:7">
      <c r="A2052" t="s">
        <v>186</v>
      </c>
      <c r="B2052" t="s">
        <v>11</v>
      </c>
      <c r="C2052" t="s">
        <v>97</v>
      </c>
      <c r="D2052" t="s">
        <v>192</v>
      </c>
      <c r="E2052" t="s">
        <v>36</v>
      </c>
      <c r="F2052" t="s">
        <v>37</v>
      </c>
      <c r="G2052" t="str">
        <f>IF(ISERROR(MATCH(A2052,LUs!A:A,0)),"n","y")</f>
        <v>n</v>
      </c>
    </row>
    <row r="2053" spans="1:7">
      <c r="A2053" t="s">
        <v>186</v>
      </c>
      <c r="B2053" t="s">
        <v>11</v>
      </c>
      <c r="C2053" t="s">
        <v>97</v>
      </c>
      <c r="D2053" t="s">
        <v>192</v>
      </c>
      <c r="E2053" t="s">
        <v>37</v>
      </c>
      <c r="F2053" t="s">
        <v>36</v>
      </c>
      <c r="G2053" t="str">
        <f>IF(ISERROR(MATCH(A2053,LUs!A:A,0)),"n","y")</f>
        <v>n</v>
      </c>
    </row>
    <row r="2054" spans="1:7">
      <c r="A2054" t="s">
        <v>186</v>
      </c>
      <c r="B2054" t="s">
        <v>11</v>
      </c>
      <c r="C2054" t="s">
        <v>97</v>
      </c>
      <c r="D2054" t="s">
        <v>192</v>
      </c>
      <c r="E2054" t="s">
        <v>36</v>
      </c>
      <c r="F2054" t="s">
        <v>36</v>
      </c>
      <c r="G2054" t="str">
        <f>IF(ISERROR(MATCH(A2054,LUs!A:A,0)),"n","y")</f>
        <v>n</v>
      </c>
    </row>
    <row r="2055" spans="1:7">
      <c r="A2055" t="s">
        <v>186</v>
      </c>
      <c r="B2055" t="s">
        <v>11</v>
      </c>
      <c r="C2055" t="s">
        <v>97</v>
      </c>
      <c r="D2055" t="s">
        <v>192</v>
      </c>
      <c r="E2055" t="s">
        <v>37</v>
      </c>
      <c r="F2055" t="s">
        <v>37</v>
      </c>
      <c r="G2055" t="str">
        <f>IF(ISERROR(MATCH(A2055,LUs!A:A,0)),"n","y")</f>
        <v>n</v>
      </c>
    </row>
    <row r="2056" spans="1:7">
      <c r="A2056" t="s">
        <v>186</v>
      </c>
      <c r="B2056" t="s">
        <v>11</v>
      </c>
      <c r="C2056" t="s">
        <v>97</v>
      </c>
      <c r="D2056" t="s">
        <v>193</v>
      </c>
      <c r="E2056" t="s">
        <v>36</v>
      </c>
      <c r="F2056" t="s">
        <v>37</v>
      </c>
      <c r="G2056" t="str">
        <f>IF(ISERROR(MATCH(A2056,LUs!A:A,0)),"n","y")</f>
        <v>n</v>
      </c>
    </row>
    <row r="2057" spans="1:7">
      <c r="A2057" t="s">
        <v>186</v>
      </c>
      <c r="B2057" t="s">
        <v>11</v>
      </c>
      <c r="C2057" t="s">
        <v>97</v>
      </c>
      <c r="D2057" t="s">
        <v>193</v>
      </c>
      <c r="E2057" t="s">
        <v>37</v>
      </c>
      <c r="F2057" t="s">
        <v>36</v>
      </c>
      <c r="G2057" t="str">
        <f>IF(ISERROR(MATCH(A2057,LUs!A:A,0)),"n","y")</f>
        <v>n</v>
      </c>
    </row>
    <row r="2058" spans="1:7">
      <c r="A2058" t="s">
        <v>186</v>
      </c>
      <c r="B2058" t="s">
        <v>11</v>
      </c>
      <c r="C2058" t="s">
        <v>97</v>
      </c>
      <c r="D2058" t="s">
        <v>193</v>
      </c>
      <c r="E2058" t="s">
        <v>36</v>
      </c>
      <c r="F2058" t="s">
        <v>36</v>
      </c>
      <c r="G2058" t="str">
        <f>IF(ISERROR(MATCH(A2058,LUs!A:A,0)),"n","y")</f>
        <v>n</v>
      </c>
    </row>
    <row r="2059" spans="1:7">
      <c r="A2059" t="s">
        <v>186</v>
      </c>
      <c r="B2059" t="s">
        <v>11</v>
      </c>
      <c r="C2059" t="s">
        <v>97</v>
      </c>
      <c r="D2059" t="s">
        <v>193</v>
      </c>
      <c r="E2059" t="s">
        <v>37</v>
      </c>
      <c r="F2059" t="s">
        <v>37</v>
      </c>
      <c r="G2059" t="str">
        <f>IF(ISERROR(MATCH(A2059,LUs!A:A,0)),"n","y")</f>
        <v>n</v>
      </c>
    </row>
    <row r="2060" spans="1:7">
      <c r="A2060" t="s">
        <v>186</v>
      </c>
      <c r="B2060" t="s">
        <v>41</v>
      </c>
      <c r="C2060" t="s">
        <v>97</v>
      </c>
      <c r="D2060" t="s">
        <v>191</v>
      </c>
      <c r="E2060" t="s">
        <v>36</v>
      </c>
      <c r="F2060" t="s">
        <v>37</v>
      </c>
      <c r="G2060" t="str">
        <f>IF(ISERROR(MATCH(A2060,LUs!A:A,0)),"n","y")</f>
        <v>n</v>
      </c>
    </row>
    <row r="2061" spans="1:7">
      <c r="A2061" t="s">
        <v>186</v>
      </c>
      <c r="B2061" t="s">
        <v>41</v>
      </c>
      <c r="C2061" t="s">
        <v>97</v>
      </c>
      <c r="D2061" t="s">
        <v>191</v>
      </c>
      <c r="E2061" t="s">
        <v>37</v>
      </c>
      <c r="F2061" t="s">
        <v>36</v>
      </c>
      <c r="G2061" t="str">
        <f>IF(ISERROR(MATCH(A2061,LUs!A:A,0)),"n","y")</f>
        <v>n</v>
      </c>
    </row>
    <row r="2062" spans="1:7">
      <c r="A2062" t="s">
        <v>186</v>
      </c>
      <c r="B2062" t="s">
        <v>41</v>
      </c>
      <c r="C2062" t="s">
        <v>97</v>
      </c>
      <c r="D2062" t="s">
        <v>191</v>
      </c>
      <c r="E2062" t="s">
        <v>36</v>
      </c>
      <c r="F2062" t="s">
        <v>36</v>
      </c>
      <c r="G2062" t="str">
        <f>IF(ISERROR(MATCH(A2062,LUs!A:A,0)),"n","y")</f>
        <v>n</v>
      </c>
    </row>
    <row r="2063" spans="1:7">
      <c r="A2063" t="s">
        <v>186</v>
      </c>
      <c r="B2063" t="s">
        <v>41</v>
      </c>
      <c r="C2063" t="s">
        <v>97</v>
      </c>
      <c r="D2063" t="s">
        <v>191</v>
      </c>
      <c r="E2063" t="s">
        <v>37</v>
      </c>
      <c r="F2063" t="s">
        <v>37</v>
      </c>
      <c r="G2063" t="str">
        <f>IF(ISERROR(MATCH(A2063,LUs!A:A,0)),"n","y")</f>
        <v>n</v>
      </c>
    </row>
    <row r="2064" spans="1:7">
      <c r="A2064" t="s">
        <v>186</v>
      </c>
      <c r="B2064" t="s">
        <v>41</v>
      </c>
      <c r="C2064" t="s">
        <v>97</v>
      </c>
      <c r="D2064" t="s">
        <v>192</v>
      </c>
      <c r="E2064" t="s">
        <v>36</v>
      </c>
      <c r="F2064" t="s">
        <v>37</v>
      </c>
      <c r="G2064" t="str">
        <f>IF(ISERROR(MATCH(A2064,LUs!A:A,0)),"n","y")</f>
        <v>n</v>
      </c>
    </row>
    <row r="2065" spans="1:7">
      <c r="A2065" t="s">
        <v>186</v>
      </c>
      <c r="B2065" t="s">
        <v>41</v>
      </c>
      <c r="C2065" t="s">
        <v>97</v>
      </c>
      <c r="D2065" t="s">
        <v>192</v>
      </c>
      <c r="E2065" t="s">
        <v>37</v>
      </c>
      <c r="F2065" t="s">
        <v>36</v>
      </c>
      <c r="G2065" t="str">
        <f>IF(ISERROR(MATCH(A2065,LUs!A:A,0)),"n","y")</f>
        <v>n</v>
      </c>
    </row>
    <row r="2066" spans="1:7">
      <c r="A2066" t="s">
        <v>186</v>
      </c>
      <c r="B2066" t="s">
        <v>41</v>
      </c>
      <c r="C2066" t="s">
        <v>97</v>
      </c>
      <c r="D2066" t="s">
        <v>192</v>
      </c>
      <c r="E2066" t="s">
        <v>36</v>
      </c>
      <c r="F2066" t="s">
        <v>36</v>
      </c>
      <c r="G2066" t="str">
        <f>IF(ISERROR(MATCH(A2066,LUs!A:A,0)),"n","y")</f>
        <v>n</v>
      </c>
    </row>
    <row r="2067" spans="1:7">
      <c r="A2067" t="s">
        <v>186</v>
      </c>
      <c r="B2067" t="s">
        <v>41</v>
      </c>
      <c r="C2067" t="s">
        <v>97</v>
      </c>
      <c r="D2067" t="s">
        <v>192</v>
      </c>
      <c r="E2067" t="s">
        <v>37</v>
      </c>
      <c r="F2067" t="s">
        <v>37</v>
      </c>
      <c r="G2067" t="str">
        <f>IF(ISERROR(MATCH(A2067,LUs!A:A,0)),"n","y")</f>
        <v>n</v>
      </c>
    </row>
    <row r="2068" spans="1:7">
      <c r="A2068" t="s">
        <v>186</v>
      </c>
      <c r="B2068" t="s">
        <v>41</v>
      </c>
      <c r="C2068" t="s">
        <v>97</v>
      </c>
      <c r="D2068" t="s">
        <v>193</v>
      </c>
      <c r="E2068" t="s">
        <v>36</v>
      </c>
      <c r="F2068" t="s">
        <v>37</v>
      </c>
      <c r="G2068" t="str">
        <f>IF(ISERROR(MATCH(A2068,LUs!A:A,0)),"n","y")</f>
        <v>n</v>
      </c>
    </row>
    <row r="2069" spans="1:7">
      <c r="A2069" t="s">
        <v>186</v>
      </c>
      <c r="B2069" t="s">
        <v>41</v>
      </c>
      <c r="C2069" t="s">
        <v>97</v>
      </c>
      <c r="D2069" t="s">
        <v>193</v>
      </c>
      <c r="E2069" t="s">
        <v>37</v>
      </c>
      <c r="F2069" t="s">
        <v>36</v>
      </c>
      <c r="G2069" t="str">
        <f>IF(ISERROR(MATCH(A2069,LUs!A:A,0)),"n","y")</f>
        <v>n</v>
      </c>
    </row>
    <row r="2070" spans="1:7">
      <c r="A2070" t="s">
        <v>186</v>
      </c>
      <c r="B2070" t="s">
        <v>41</v>
      </c>
      <c r="C2070" t="s">
        <v>97</v>
      </c>
      <c r="D2070" t="s">
        <v>193</v>
      </c>
      <c r="E2070" t="s">
        <v>36</v>
      </c>
      <c r="F2070" t="s">
        <v>36</v>
      </c>
      <c r="G2070" t="str">
        <f>IF(ISERROR(MATCH(A2070,LUs!A:A,0)),"n","y")</f>
        <v>n</v>
      </c>
    </row>
    <row r="2071" spans="1:7">
      <c r="A2071" t="s">
        <v>186</v>
      </c>
      <c r="B2071" t="s">
        <v>41</v>
      </c>
      <c r="C2071" t="s">
        <v>97</v>
      </c>
      <c r="D2071" t="s">
        <v>193</v>
      </c>
      <c r="E2071" t="s">
        <v>37</v>
      </c>
      <c r="F2071" t="s">
        <v>37</v>
      </c>
      <c r="G2071" t="str">
        <f>IF(ISERROR(MATCH(A2071,LUs!A:A,0)),"n","y")</f>
        <v>n</v>
      </c>
    </row>
    <row r="2072" spans="1:7">
      <c r="A2072" t="s">
        <v>186</v>
      </c>
      <c r="B2072" t="s">
        <v>90</v>
      </c>
      <c r="C2072" t="s">
        <v>97</v>
      </c>
      <c r="D2072" t="s">
        <v>192</v>
      </c>
      <c r="E2072" t="s">
        <v>396</v>
      </c>
      <c r="F2072" t="s">
        <v>36</v>
      </c>
      <c r="G2072" t="str">
        <f>IF(ISERROR(MATCH(A2072,LUs!A:A,0)),"n","y")</f>
        <v>n</v>
      </c>
    </row>
    <row r="2073" spans="1:7">
      <c r="A2073" t="s">
        <v>187</v>
      </c>
      <c r="B2073" t="s">
        <v>12</v>
      </c>
      <c r="C2073" t="s">
        <v>97</v>
      </c>
      <c r="D2073" t="s">
        <v>191</v>
      </c>
      <c r="E2073" t="s">
        <v>36</v>
      </c>
      <c r="F2073" t="s">
        <v>36</v>
      </c>
      <c r="G2073" t="str">
        <f>IF(ISERROR(MATCH(A2073,LUs!A:A,0)),"n","y")</f>
        <v>n</v>
      </c>
    </row>
    <row r="2074" spans="1:7">
      <c r="A2074" t="s">
        <v>187</v>
      </c>
      <c r="B2074" t="s">
        <v>12</v>
      </c>
      <c r="C2074" t="s">
        <v>97</v>
      </c>
      <c r="D2074" t="s">
        <v>191</v>
      </c>
      <c r="E2074" t="s">
        <v>37</v>
      </c>
      <c r="F2074" t="s">
        <v>36</v>
      </c>
      <c r="G2074" t="str">
        <f>IF(ISERROR(MATCH(A2074,LUs!A:A,0)),"n","y")</f>
        <v>n</v>
      </c>
    </row>
    <row r="2075" spans="1:7">
      <c r="A2075" t="s">
        <v>187</v>
      </c>
      <c r="B2075" t="s">
        <v>12</v>
      </c>
      <c r="C2075" t="s">
        <v>97</v>
      </c>
      <c r="D2075" t="s">
        <v>191</v>
      </c>
      <c r="E2075" t="s">
        <v>36</v>
      </c>
      <c r="F2075" t="s">
        <v>36</v>
      </c>
      <c r="G2075" t="str">
        <f>IF(ISERROR(MATCH(A2075,LUs!A:A,0)),"n","y")</f>
        <v>n</v>
      </c>
    </row>
    <row r="2076" spans="1:7">
      <c r="A2076" t="s">
        <v>187</v>
      </c>
      <c r="B2076" t="s">
        <v>12</v>
      </c>
      <c r="C2076" t="s">
        <v>97</v>
      </c>
      <c r="D2076" t="s">
        <v>191</v>
      </c>
      <c r="E2076" t="s">
        <v>37</v>
      </c>
      <c r="F2076" t="s">
        <v>37</v>
      </c>
      <c r="G2076" t="str">
        <f>IF(ISERROR(MATCH(A2076,LUs!A:A,0)),"n","y")</f>
        <v>n</v>
      </c>
    </row>
    <row r="2077" spans="1:7">
      <c r="A2077" t="s">
        <v>187</v>
      </c>
      <c r="B2077" t="s">
        <v>12</v>
      </c>
      <c r="C2077" t="s">
        <v>97</v>
      </c>
      <c r="D2077" t="s">
        <v>193</v>
      </c>
      <c r="E2077" t="s">
        <v>36</v>
      </c>
      <c r="F2077" t="s">
        <v>36</v>
      </c>
      <c r="G2077" t="str">
        <f>IF(ISERROR(MATCH(A2077,LUs!A:A,0)),"n","y")</f>
        <v>n</v>
      </c>
    </row>
    <row r="2078" spans="1:7">
      <c r="A2078" t="s">
        <v>187</v>
      </c>
      <c r="B2078" t="s">
        <v>12</v>
      </c>
      <c r="C2078" t="s">
        <v>97</v>
      </c>
      <c r="D2078" t="s">
        <v>193</v>
      </c>
      <c r="E2078" t="s">
        <v>37</v>
      </c>
      <c r="F2078" t="s">
        <v>36</v>
      </c>
      <c r="G2078" t="str">
        <f>IF(ISERROR(MATCH(A2078,LUs!A:A,0)),"n","y")</f>
        <v>n</v>
      </c>
    </row>
    <row r="2079" spans="1:7">
      <c r="A2079" t="s">
        <v>187</v>
      </c>
      <c r="B2079" t="s">
        <v>12</v>
      </c>
      <c r="C2079" t="s">
        <v>97</v>
      </c>
      <c r="D2079" t="s">
        <v>193</v>
      </c>
      <c r="E2079" t="s">
        <v>36</v>
      </c>
      <c r="F2079" t="s">
        <v>36</v>
      </c>
      <c r="G2079" t="str">
        <f>IF(ISERROR(MATCH(A2079,LUs!A:A,0)),"n","y")</f>
        <v>n</v>
      </c>
    </row>
    <row r="2080" spans="1:7">
      <c r="A2080" t="s">
        <v>187</v>
      </c>
      <c r="B2080" t="s">
        <v>12</v>
      </c>
      <c r="C2080" t="s">
        <v>97</v>
      </c>
      <c r="D2080" t="s">
        <v>193</v>
      </c>
      <c r="E2080" t="s">
        <v>37</v>
      </c>
      <c r="F2080" t="s">
        <v>37</v>
      </c>
      <c r="G2080" t="str">
        <f>IF(ISERROR(MATCH(A2080,LUs!A:A,0)),"n","y")</f>
        <v>n</v>
      </c>
    </row>
    <row r="2081" spans="1:7">
      <c r="A2081" t="s">
        <v>187</v>
      </c>
      <c r="B2081" t="s">
        <v>12</v>
      </c>
      <c r="C2081" t="s">
        <v>97</v>
      </c>
      <c r="D2081" t="s">
        <v>194</v>
      </c>
      <c r="E2081" t="s">
        <v>36</v>
      </c>
      <c r="F2081" t="s">
        <v>36</v>
      </c>
      <c r="G2081" t="str">
        <f>IF(ISERROR(MATCH(A2081,LUs!A:A,0)),"n","y")</f>
        <v>n</v>
      </c>
    </row>
    <row r="2082" spans="1:7">
      <c r="A2082" t="s">
        <v>187</v>
      </c>
      <c r="B2082" t="s">
        <v>12</v>
      </c>
      <c r="C2082" t="s">
        <v>97</v>
      </c>
      <c r="D2082" t="s">
        <v>194</v>
      </c>
      <c r="E2082" t="s">
        <v>37</v>
      </c>
      <c r="F2082" t="s">
        <v>37</v>
      </c>
      <c r="G2082" t="str">
        <f>IF(ISERROR(MATCH(A2082,LUs!A:A,0)),"n","y")</f>
        <v>n</v>
      </c>
    </row>
    <row r="2083" spans="1:7">
      <c r="A2083" t="s">
        <v>187</v>
      </c>
      <c r="B2083" t="s">
        <v>12</v>
      </c>
      <c r="C2083" t="s">
        <v>97</v>
      </c>
      <c r="D2083" t="s">
        <v>195</v>
      </c>
      <c r="E2083" t="s">
        <v>36</v>
      </c>
      <c r="F2083" t="s">
        <v>37</v>
      </c>
      <c r="G2083" t="str">
        <f>IF(ISERROR(MATCH(A2083,LUs!A:A,0)),"n","y")</f>
        <v>n</v>
      </c>
    </row>
    <row r="2084" spans="1:7">
      <c r="A2084" t="s">
        <v>187</v>
      </c>
      <c r="B2084" t="s">
        <v>12</v>
      </c>
      <c r="C2084" t="s">
        <v>97</v>
      </c>
      <c r="D2084" t="s">
        <v>195</v>
      </c>
      <c r="E2084" t="s">
        <v>37</v>
      </c>
      <c r="F2084" t="s">
        <v>86</v>
      </c>
      <c r="G2084" t="str">
        <f>IF(ISERROR(MATCH(A2084,LUs!A:A,0)),"n","y")</f>
        <v>n</v>
      </c>
    </row>
    <row r="2085" spans="1:7">
      <c r="A2085" t="s">
        <v>187</v>
      </c>
      <c r="B2085" t="s">
        <v>12</v>
      </c>
      <c r="C2085" t="s">
        <v>97</v>
      </c>
      <c r="D2085" t="s">
        <v>195</v>
      </c>
      <c r="E2085" t="s">
        <v>36</v>
      </c>
      <c r="F2085" t="s">
        <v>36</v>
      </c>
      <c r="G2085" t="str">
        <f>IF(ISERROR(MATCH(A2085,LUs!A:A,0)),"n","y")</f>
        <v>n</v>
      </c>
    </row>
    <row r="2086" spans="1:7">
      <c r="A2086" t="s">
        <v>187</v>
      </c>
      <c r="B2086" t="s">
        <v>12</v>
      </c>
      <c r="C2086" t="s">
        <v>97</v>
      </c>
      <c r="D2086" t="s">
        <v>195</v>
      </c>
      <c r="E2086" t="s">
        <v>37</v>
      </c>
      <c r="F2086" t="s">
        <v>37</v>
      </c>
      <c r="G2086" t="str">
        <f>IF(ISERROR(MATCH(A2086,LUs!A:A,0)),"n","y")</f>
        <v>n</v>
      </c>
    </row>
    <row r="2087" spans="1:7">
      <c r="A2087" t="s">
        <v>187</v>
      </c>
      <c r="B2087" t="s">
        <v>17</v>
      </c>
      <c r="C2087" t="s">
        <v>97</v>
      </c>
      <c r="D2087" t="s">
        <v>191</v>
      </c>
      <c r="E2087" t="s">
        <v>36</v>
      </c>
      <c r="F2087" t="s">
        <v>36</v>
      </c>
      <c r="G2087" t="str">
        <f>IF(ISERROR(MATCH(A2087,LUs!A:A,0)),"n","y")</f>
        <v>n</v>
      </c>
    </row>
    <row r="2088" spans="1:7">
      <c r="A2088" t="s">
        <v>187</v>
      </c>
      <c r="B2088" t="s">
        <v>17</v>
      </c>
      <c r="C2088" t="s">
        <v>97</v>
      </c>
      <c r="D2088" t="s">
        <v>191</v>
      </c>
      <c r="E2088" t="s">
        <v>37</v>
      </c>
      <c r="F2088" t="s">
        <v>37</v>
      </c>
      <c r="G2088" t="str">
        <f>IF(ISERROR(MATCH(A2088,LUs!A:A,0)),"n","y")</f>
        <v>n</v>
      </c>
    </row>
    <row r="2089" spans="1:7">
      <c r="A2089" t="s">
        <v>187</v>
      </c>
      <c r="B2089" t="s">
        <v>17</v>
      </c>
      <c r="C2089" t="s">
        <v>98</v>
      </c>
      <c r="D2089" t="s">
        <v>191</v>
      </c>
      <c r="E2089" t="s">
        <v>86</v>
      </c>
      <c r="F2089" t="s">
        <v>36</v>
      </c>
      <c r="G2089" t="str">
        <f>IF(ISERROR(MATCH(A2089,LUs!A:A,0)),"n","y")</f>
        <v>n</v>
      </c>
    </row>
    <row r="2090" spans="1:7">
      <c r="A2090" t="s">
        <v>187</v>
      </c>
      <c r="B2090" t="s">
        <v>17</v>
      </c>
      <c r="C2090" t="s">
        <v>97</v>
      </c>
      <c r="D2090" t="s">
        <v>191</v>
      </c>
      <c r="E2090" t="s">
        <v>36</v>
      </c>
      <c r="F2090" t="s">
        <v>36</v>
      </c>
      <c r="G2090" t="str">
        <f>IF(ISERROR(MATCH(A2090,LUs!A:A,0)),"n","y")</f>
        <v>n</v>
      </c>
    </row>
    <row r="2091" spans="1:7">
      <c r="A2091" t="s">
        <v>187</v>
      </c>
      <c r="B2091" t="s">
        <v>17</v>
      </c>
      <c r="C2091" t="s">
        <v>97</v>
      </c>
      <c r="D2091" t="s">
        <v>191</v>
      </c>
      <c r="E2091" t="s">
        <v>37</v>
      </c>
      <c r="F2091" t="s">
        <v>37</v>
      </c>
      <c r="G2091" t="str">
        <f>IF(ISERROR(MATCH(A2091,LUs!A:A,0)),"n","y")</f>
        <v>n</v>
      </c>
    </row>
    <row r="2092" spans="1:7">
      <c r="A2092" t="s">
        <v>187</v>
      </c>
      <c r="B2092" t="s">
        <v>17</v>
      </c>
      <c r="C2092" t="s">
        <v>98</v>
      </c>
      <c r="D2092" t="s">
        <v>191</v>
      </c>
      <c r="E2092" t="s">
        <v>86</v>
      </c>
      <c r="F2092" t="s">
        <v>86</v>
      </c>
      <c r="G2092" t="str">
        <f>IF(ISERROR(MATCH(A2092,LUs!A:A,0)),"n","y")</f>
        <v>n</v>
      </c>
    </row>
    <row r="2093" spans="1:7">
      <c r="A2093" t="s">
        <v>187</v>
      </c>
      <c r="B2093" t="s">
        <v>17</v>
      </c>
      <c r="C2093" t="s">
        <v>97</v>
      </c>
      <c r="D2093" t="s">
        <v>192</v>
      </c>
      <c r="E2093" t="s">
        <v>36</v>
      </c>
      <c r="F2093" t="s">
        <v>36</v>
      </c>
      <c r="G2093" t="str">
        <f>IF(ISERROR(MATCH(A2093,LUs!A:A,0)),"n","y")</f>
        <v>n</v>
      </c>
    </row>
    <row r="2094" spans="1:7">
      <c r="A2094" t="s">
        <v>187</v>
      </c>
      <c r="B2094" t="s">
        <v>17</v>
      </c>
      <c r="C2094" t="s">
        <v>97</v>
      </c>
      <c r="D2094" t="s">
        <v>192</v>
      </c>
      <c r="E2094" t="s">
        <v>37</v>
      </c>
      <c r="F2094" t="s">
        <v>37</v>
      </c>
      <c r="G2094" t="str">
        <f>IF(ISERROR(MATCH(A2094,LUs!A:A,0)),"n","y")</f>
        <v>n</v>
      </c>
    </row>
    <row r="2095" spans="1:7">
      <c r="A2095" t="s">
        <v>187</v>
      </c>
      <c r="B2095" t="s">
        <v>17</v>
      </c>
      <c r="C2095" t="s">
        <v>97</v>
      </c>
      <c r="D2095" t="s">
        <v>192</v>
      </c>
      <c r="E2095" t="s">
        <v>36</v>
      </c>
      <c r="F2095" t="s">
        <v>36</v>
      </c>
      <c r="G2095" t="str">
        <f>IF(ISERROR(MATCH(A2095,LUs!A:A,0)),"n","y")</f>
        <v>n</v>
      </c>
    </row>
    <row r="2096" spans="1:7">
      <c r="A2096" t="s">
        <v>187</v>
      </c>
      <c r="B2096" t="s">
        <v>17</v>
      </c>
      <c r="C2096" t="s">
        <v>97</v>
      </c>
      <c r="D2096" t="s">
        <v>192</v>
      </c>
      <c r="E2096" t="s">
        <v>37</v>
      </c>
      <c r="F2096" t="s">
        <v>37</v>
      </c>
      <c r="G2096" t="str">
        <f>IF(ISERROR(MATCH(A2096,LUs!A:A,0)),"n","y")</f>
        <v>n</v>
      </c>
    </row>
    <row r="2097" spans="1:7">
      <c r="A2097" t="s">
        <v>187</v>
      </c>
      <c r="B2097" t="s">
        <v>17</v>
      </c>
      <c r="C2097" t="s">
        <v>98</v>
      </c>
      <c r="D2097" t="s">
        <v>192</v>
      </c>
      <c r="E2097" t="s">
        <v>86</v>
      </c>
      <c r="F2097" t="s">
        <v>86</v>
      </c>
      <c r="G2097" t="str">
        <f>IF(ISERROR(MATCH(A2097,LUs!A:A,0)),"n","y")</f>
        <v>n</v>
      </c>
    </row>
    <row r="2098" spans="1:7">
      <c r="A2098" t="s">
        <v>187</v>
      </c>
      <c r="B2098" t="s">
        <v>17</v>
      </c>
      <c r="C2098" t="s">
        <v>97</v>
      </c>
      <c r="D2098" t="s">
        <v>193</v>
      </c>
      <c r="E2098" t="s">
        <v>36</v>
      </c>
      <c r="F2098" t="s">
        <v>86</v>
      </c>
      <c r="G2098" t="str">
        <f>IF(ISERROR(MATCH(A2098,LUs!A:A,0)),"n","y")</f>
        <v>n</v>
      </c>
    </row>
    <row r="2099" spans="1:7">
      <c r="A2099" t="s">
        <v>187</v>
      </c>
      <c r="B2099" t="s">
        <v>17</v>
      </c>
      <c r="C2099" t="s">
        <v>97</v>
      </c>
      <c r="D2099" t="s">
        <v>193</v>
      </c>
      <c r="E2099" t="s">
        <v>37</v>
      </c>
      <c r="F2099" t="s">
        <v>86</v>
      </c>
      <c r="G2099" t="str">
        <f>IF(ISERROR(MATCH(A2099,LUs!A:A,0)),"n","y")</f>
        <v>n</v>
      </c>
    </row>
    <row r="2100" spans="1:7">
      <c r="A2100" t="s">
        <v>187</v>
      </c>
      <c r="B2100" t="s">
        <v>17</v>
      </c>
      <c r="C2100" t="s">
        <v>98</v>
      </c>
      <c r="D2100" t="s">
        <v>193</v>
      </c>
      <c r="E2100" t="s">
        <v>86</v>
      </c>
      <c r="F2100" t="s">
        <v>37</v>
      </c>
      <c r="G2100" t="str">
        <f>IF(ISERROR(MATCH(A2100,LUs!A:A,0)),"n","y")</f>
        <v>n</v>
      </c>
    </row>
    <row r="2101" spans="1:7">
      <c r="A2101" t="s">
        <v>187</v>
      </c>
      <c r="B2101" t="s">
        <v>17</v>
      </c>
      <c r="C2101" t="s">
        <v>97</v>
      </c>
      <c r="D2101" t="s">
        <v>193</v>
      </c>
      <c r="E2101" t="s">
        <v>36</v>
      </c>
      <c r="F2101" t="s">
        <v>36</v>
      </c>
      <c r="G2101" t="str">
        <f>IF(ISERROR(MATCH(A2101,LUs!A:A,0)),"n","y")</f>
        <v>n</v>
      </c>
    </row>
    <row r="2102" spans="1:7">
      <c r="A2102" t="s">
        <v>187</v>
      </c>
      <c r="B2102" t="s">
        <v>17</v>
      </c>
      <c r="C2102" t="s">
        <v>97</v>
      </c>
      <c r="D2102" t="s">
        <v>193</v>
      </c>
      <c r="E2102" t="s">
        <v>37</v>
      </c>
      <c r="F2102" t="s">
        <v>37</v>
      </c>
      <c r="G2102" t="str">
        <f>IF(ISERROR(MATCH(A2102,LUs!A:A,0)),"n","y")</f>
        <v>n</v>
      </c>
    </row>
    <row r="2103" spans="1:7">
      <c r="A2103" t="s">
        <v>187</v>
      </c>
      <c r="B2103" t="s">
        <v>17</v>
      </c>
      <c r="C2103" t="s">
        <v>98</v>
      </c>
      <c r="D2103" t="s">
        <v>193</v>
      </c>
      <c r="E2103" t="s">
        <v>86</v>
      </c>
      <c r="F2103" t="s">
        <v>86</v>
      </c>
      <c r="G2103" t="str">
        <f>IF(ISERROR(MATCH(A2103,LUs!A:A,0)),"n","y")</f>
        <v>n</v>
      </c>
    </row>
    <row r="2104" spans="1:7">
      <c r="A2104" t="s">
        <v>187</v>
      </c>
      <c r="B2104" t="s">
        <v>18</v>
      </c>
      <c r="C2104" t="s">
        <v>97</v>
      </c>
      <c r="D2104" t="s">
        <v>191</v>
      </c>
      <c r="E2104" t="s">
        <v>36</v>
      </c>
      <c r="F2104" t="s">
        <v>86</v>
      </c>
      <c r="G2104" t="str">
        <f>IF(ISERROR(MATCH(A2104,LUs!A:A,0)),"n","y")</f>
        <v>n</v>
      </c>
    </row>
    <row r="2105" spans="1:7">
      <c r="A2105" t="s">
        <v>187</v>
      </c>
      <c r="B2105" t="s">
        <v>18</v>
      </c>
      <c r="C2105" t="s">
        <v>97</v>
      </c>
      <c r="D2105" t="s">
        <v>191</v>
      </c>
      <c r="E2105" t="s">
        <v>37</v>
      </c>
      <c r="F2105" t="s">
        <v>36</v>
      </c>
      <c r="G2105" t="str">
        <f>IF(ISERROR(MATCH(A2105,LUs!A:A,0)),"n","y")</f>
        <v>n</v>
      </c>
    </row>
    <row r="2106" spans="1:7">
      <c r="A2106" t="s">
        <v>187</v>
      </c>
      <c r="B2106" t="s">
        <v>18</v>
      </c>
      <c r="C2106" t="s">
        <v>98</v>
      </c>
      <c r="D2106" t="s">
        <v>191</v>
      </c>
      <c r="E2106" t="s">
        <v>86</v>
      </c>
      <c r="F2106" t="s">
        <v>36</v>
      </c>
      <c r="G2106" t="str">
        <f>IF(ISERROR(MATCH(A2106,LUs!A:A,0)),"n","y")</f>
        <v>n</v>
      </c>
    </row>
    <row r="2107" spans="1:7">
      <c r="A2107" t="s">
        <v>187</v>
      </c>
      <c r="B2107" t="s">
        <v>18</v>
      </c>
      <c r="C2107" t="s">
        <v>97</v>
      </c>
      <c r="D2107" t="s">
        <v>191</v>
      </c>
      <c r="E2107" t="s">
        <v>36</v>
      </c>
      <c r="F2107" t="s">
        <v>36</v>
      </c>
      <c r="G2107" t="str">
        <f>IF(ISERROR(MATCH(A2107,LUs!A:A,0)),"n","y")</f>
        <v>n</v>
      </c>
    </row>
    <row r="2108" spans="1:7">
      <c r="A2108" t="s">
        <v>187</v>
      </c>
      <c r="B2108" t="s">
        <v>18</v>
      </c>
      <c r="C2108" t="s">
        <v>97</v>
      </c>
      <c r="D2108" t="s">
        <v>191</v>
      </c>
      <c r="E2108" t="s">
        <v>37</v>
      </c>
      <c r="F2108" t="s">
        <v>37</v>
      </c>
      <c r="G2108" t="str">
        <f>IF(ISERROR(MATCH(A2108,LUs!A:A,0)),"n","y")</f>
        <v>n</v>
      </c>
    </row>
    <row r="2109" spans="1:7">
      <c r="A2109" t="s">
        <v>187</v>
      </c>
      <c r="B2109" t="s">
        <v>18</v>
      </c>
      <c r="C2109" t="s">
        <v>98</v>
      </c>
      <c r="D2109" t="s">
        <v>191</v>
      </c>
      <c r="E2109" t="s">
        <v>86</v>
      </c>
      <c r="F2109" t="s">
        <v>86</v>
      </c>
      <c r="G2109" t="str">
        <f>IF(ISERROR(MATCH(A2109,LUs!A:A,0)),"n","y")</f>
        <v>n</v>
      </c>
    </row>
    <row r="2110" spans="1:7">
      <c r="A2110" t="s">
        <v>187</v>
      </c>
      <c r="B2110" t="s">
        <v>18</v>
      </c>
      <c r="C2110" t="s">
        <v>97</v>
      </c>
      <c r="D2110" t="s">
        <v>194</v>
      </c>
      <c r="E2110" t="s">
        <v>36</v>
      </c>
      <c r="F2110" t="s">
        <v>36</v>
      </c>
      <c r="G2110" t="str">
        <f>IF(ISERROR(MATCH(A2110,LUs!A:A,0)),"n","y")</f>
        <v>n</v>
      </c>
    </row>
    <row r="2111" spans="1:7">
      <c r="A2111" t="s">
        <v>187</v>
      </c>
      <c r="B2111" t="s">
        <v>18</v>
      </c>
      <c r="C2111" t="s">
        <v>97</v>
      </c>
      <c r="D2111" t="s">
        <v>194</v>
      </c>
      <c r="E2111" t="s">
        <v>37</v>
      </c>
      <c r="F2111" t="s">
        <v>37</v>
      </c>
      <c r="G2111" t="str">
        <f>IF(ISERROR(MATCH(A2111,LUs!A:A,0)),"n","y")</f>
        <v>n</v>
      </c>
    </row>
    <row r="2112" spans="1:7">
      <c r="A2112" t="s">
        <v>187</v>
      </c>
      <c r="B2112" t="s">
        <v>18</v>
      </c>
      <c r="C2112" t="s">
        <v>98</v>
      </c>
      <c r="D2112" t="s">
        <v>194</v>
      </c>
      <c r="E2112" t="s">
        <v>86</v>
      </c>
      <c r="F2112" t="s">
        <v>86</v>
      </c>
      <c r="G2112" t="str">
        <f>IF(ISERROR(MATCH(A2112,LUs!A:A,0)),"n","y")</f>
        <v>n</v>
      </c>
    </row>
    <row r="2113" spans="1:7">
      <c r="A2113" t="s">
        <v>187</v>
      </c>
      <c r="B2113" t="s">
        <v>20</v>
      </c>
      <c r="C2113" t="s">
        <v>97</v>
      </c>
      <c r="D2113" t="s">
        <v>191</v>
      </c>
      <c r="E2113" t="s">
        <v>36</v>
      </c>
      <c r="F2113" t="s">
        <v>37</v>
      </c>
      <c r="G2113" t="str">
        <f>IF(ISERROR(MATCH(A2113,LUs!A:A,0)),"n","y")</f>
        <v>n</v>
      </c>
    </row>
    <row r="2114" spans="1:7">
      <c r="A2114" t="s">
        <v>187</v>
      </c>
      <c r="B2114" t="s">
        <v>20</v>
      </c>
      <c r="C2114" t="s">
        <v>97</v>
      </c>
      <c r="D2114" t="s">
        <v>191</v>
      </c>
      <c r="E2114" t="s">
        <v>37</v>
      </c>
      <c r="F2114" t="s">
        <v>86</v>
      </c>
      <c r="G2114" t="str">
        <f>IF(ISERROR(MATCH(A2114,LUs!A:A,0)),"n","y")</f>
        <v>n</v>
      </c>
    </row>
    <row r="2115" spans="1:7">
      <c r="A2115" t="s">
        <v>187</v>
      </c>
      <c r="B2115" t="s">
        <v>20</v>
      </c>
      <c r="C2115" t="s">
        <v>97</v>
      </c>
      <c r="D2115" t="s">
        <v>191</v>
      </c>
      <c r="E2115" t="s">
        <v>36</v>
      </c>
      <c r="F2115" t="s">
        <v>36</v>
      </c>
      <c r="G2115" t="str">
        <f>IF(ISERROR(MATCH(A2115,LUs!A:A,0)),"n","y")</f>
        <v>n</v>
      </c>
    </row>
    <row r="2116" spans="1:7">
      <c r="A2116" t="s">
        <v>187</v>
      </c>
      <c r="B2116" t="s">
        <v>20</v>
      </c>
      <c r="C2116" t="s">
        <v>97</v>
      </c>
      <c r="D2116" t="s">
        <v>191</v>
      </c>
      <c r="E2116" t="s">
        <v>37</v>
      </c>
      <c r="F2116" t="s">
        <v>37</v>
      </c>
      <c r="G2116" t="str">
        <f>IF(ISERROR(MATCH(A2116,LUs!A:A,0)),"n","y")</f>
        <v>n</v>
      </c>
    </row>
    <row r="2117" spans="1:7">
      <c r="A2117" t="s">
        <v>187</v>
      </c>
      <c r="B2117" t="s">
        <v>20</v>
      </c>
      <c r="C2117" t="s">
        <v>98</v>
      </c>
      <c r="D2117" t="s">
        <v>191</v>
      </c>
      <c r="E2117" t="s">
        <v>86</v>
      </c>
      <c r="F2117" t="s">
        <v>86</v>
      </c>
      <c r="G2117" t="str">
        <f>IF(ISERROR(MATCH(A2117,LUs!A:A,0)),"n","y")</f>
        <v>n</v>
      </c>
    </row>
    <row r="2118" spans="1:7">
      <c r="A2118" t="s">
        <v>187</v>
      </c>
      <c r="B2118" t="s">
        <v>20</v>
      </c>
      <c r="C2118" t="s">
        <v>97</v>
      </c>
      <c r="D2118" t="s">
        <v>195</v>
      </c>
      <c r="E2118" t="s">
        <v>36</v>
      </c>
      <c r="F2118" t="s">
        <v>36</v>
      </c>
      <c r="G2118" t="str">
        <f>IF(ISERROR(MATCH(A2118,LUs!A:A,0)),"n","y")</f>
        <v>n</v>
      </c>
    </row>
    <row r="2119" spans="1:7">
      <c r="A2119" t="s">
        <v>187</v>
      </c>
      <c r="B2119" t="s">
        <v>20</v>
      </c>
      <c r="C2119" t="s">
        <v>97</v>
      </c>
      <c r="D2119" t="s">
        <v>195</v>
      </c>
      <c r="E2119" t="s">
        <v>37</v>
      </c>
      <c r="F2119" t="s">
        <v>37</v>
      </c>
      <c r="G2119" t="str">
        <f>IF(ISERROR(MATCH(A2119,LUs!A:A,0)),"n","y")</f>
        <v>n</v>
      </c>
    </row>
    <row r="2120" spans="1:7">
      <c r="A2120" t="s">
        <v>187</v>
      </c>
      <c r="B2120" t="s">
        <v>20</v>
      </c>
      <c r="C2120" t="s">
        <v>97</v>
      </c>
      <c r="D2120" t="s">
        <v>195</v>
      </c>
      <c r="E2120" t="s">
        <v>36</v>
      </c>
      <c r="F2120" t="s">
        <v>36</v>
      </c>
      <c r="G2120" t="str">
        <f>IF(ISERROR(MATCH(A2120,LUs!A:A,0)),"n","y")</f>
        <v>n</v>
      </c>
    </row>
    <row r="2121" spans="1:7">
      <c r="A2121" t="s">
        <v>187</v>
      </c>
      <c r="B2121" t="s">
        <v>20</v>
      </c>
      <c r="C2121" t="s">
        <v>97</v>
      </c>
      <c r="D2121" t="s">
        <v>195</v>
      </c>
      <c r="E2121" t="s">
        <v>37</v>
      </c>
      <c r="F2121" t="s">
        <v>37</v>
      </c>
      <c r="G2121" t="str">
        <f>IF(ISERROR(MATCH(A2121,LUs!A:A,0)),"n","y")</f>
        <v>n</v>
      </c>
    </row>
    <row r="2122" spans="1:7">
      <c r="A2122" t="s">
        <v>187</v>
      </c>
      <c r="B2122" t="s">
        <v>20</v>
      </c>
      <c r="C2122" t="s">
        <v>98</v>
      </c>
      <c r="D2122" t="s">
        <v>195</v>
      </c>
      <c r="E2122" t="s">
        <v>86</v>
      </c>
      <c r="F2122" t="s">
        <v>86</v>
      </c>
      <c r="G2122" t="str">
        <f>IF(ISERROR(MATCH(A2122,LUs!A:A,0)),"n","y")</f>
        <v>n</v>
      </c>
    </row>
    <row r="2123" spans="1:7">
      <c r="A2123" t="s">
        <v>187</v>
      </c>
      <c r="B2123" t="s">
        <v>23</v>
      </c>
      <c r="C2123" t="s">
        <v>97</v>
      </c>
      <c r="D2123" t="s">
        <v>191</v>
      </c>
      <c r="E2123" t="s">
        <v>36</v>
      </c>
      <c r="F2123" t="s">
        <v>86</v>
      </c>
      <c r="G2123" t="str">
        <f>IF(ISERROR(MATCH(A2123,LUs!A:A,0)),"n","y")</f>
        <v>n</v>
      </c>
    </row>
    <row r="2124" spans="1:7">
      <c r="A2124" t="s">
        <v>187</v>
      </c>
      <c r="B2124" t="s">
        <v>23</v>
      </c>
      <c r="C2124" t="s">
        <v>97</v>
      </c>
      <c r="D2124" t="s">
        <v>191</v>
      </c>
      <c r="E2124" t="s">
        <v>37</v>
      </c>
      <c r="F2124" t="s">
        <v>36</v>
      </c>
      <c r="G2124" t="str">
        <f>IF(ISERROR(MATCH(A2124,LUs!A:A,0)),"n","y")</f>
        <v>n</v>
      </c>
    </row>
    <row r="2125" spans="1:7">
      <c r="A2125" t="s">
        <v>187</v>
      </c>
      <c r="B2125" t="s">
        <v>23</v>
      </c>
      <c r="C2125" t="s">
        <v>97</v>
      </c>
      <c r="D2125" t="s">
        <v>191</v>
      </c>
      <c r="E2125" t="s">
        <v>36</v>
      </c>
      <c r="F2125" t="s">
        <v>36</v>
      </c>
      <c r="G2125" t="str">
        <f>IF(ISERROR(MATCH(A2125,LUs!A:A,0)),"n","y")</f>
        <v>n</v>
      </c>
    </row>
    <row r="2126" spans="1:7">
      <c r="A2126" t="s">
        <v>187</v>
      </c>
      <c r="B2126" t="s">
        <v>23</v>
      </c>
      <c r="C2126" t="s">
        <v>97</v>
      </c>
      <c r="D2126" t="s">
        <v>191</v>
      </c>
      <c r="E2126" t="s">
        <v>37</v>
      </c>
      <c r="F2126" t="s">
        <v>37</v>
      </c>
      <c r="G2126" t="str">
        <f>IF(ISERROR(MATCH(A2126,LUs!A:A,0)),"n","y")</f>
        <v>n</v>
      </c>
    </row>
    <row r="2127" spans="1:7">
      <c r="A2127" t="s">
        <v>187</v>
      </c>
      <c r="B2127" t="s">
        <v>23</v>
      </c>
      <c r="C2127" t="s">
        <v>97</v>
      </c>
      <c r="D2127" t="s">
        <v>193</v>
      </c>
      <c r="E2127" t="s">
        <v>36</v>
      </c>
      <c r="F2127" t="s">
        <v>37</v>
      </c>
      <c r="G2127" t="str">
        <f>IF(ISERROR(MATCH(A2127,LUs!A:A,0)),"n","y")</f>
        <v>n</v>
      </c>
    </row>
    <row r="2128" spans="1:7">
      <c r="A2128" t="s">
        <v>187</v>
      </c>
      <c r="B2128" t="s">
        <v>23</v>
      </c>
      <c r="C2128" t="s">
        <v>97</v>
      </c>
      <c r="D2128" t="s">
        <v>193</v>
      </c>
      <c r="E2128" t="s">
        <v>37</v>
      </c>
      <c r="F2128" t="s">
        <v>36</v>
      </c>
      <c r="G2128" t="str">
        <f>IF(ISERROR(MATCH(A2128,LUs!A:A,0)),"n","y")</f>
        <v>n</v>
      </c>
    </row>
    <row r="2129" spans="1:7">
      <c r="A2129" t="s">
        <v>187</v>
      </c>
      <c r="B2129" t="s">
        <v>23</v>
      </c>
      <c r="C2129" t="s">
        <v>97</v>
      </c>
      <c r="D2129" t="s">
        <v>193</v>
      </c>
      <c r="E2129" t="s">
        <v>36</v>
      </c>
      <c r="F2129" t="s">
        <v>36</v>
      </c>
      <c r="G2129" t="str">
        <f>IF(ISERROR(MATCH(A2129,LUs!A:A,0)),"n","y")</f>
        <v>n</v>
      </c>
    </row>
    <row r="2130" spans="1:7">
      <c r="A2130" t="s">
        <v>187</v>
      </c>
      <c r="B2130" t="s">
        <v>23</v>
      </c>
      <c r="C2130" t="s">
        <v>97</v>
      </c>
      <c r="D2130" t="s">
        <v>193</v>
      </c>
      <c r="E2130" t="s">
        <v>37</v>
      </c>
      <c r="F2130" t="s">
        <v>37</v>
      </c>
      <c r="G2130" t="str">
        <f>IF(ISERROR(MATCH(A2130,LUs!A:A,0)),"n","y")</f>
        <v>n</v>
      </c>
    </row>
    <row r="2131" spans="1:7">
      <c r="A2131" t="s">
        <v>187</v>
      </c>
      <c r="B2131" t="s">
        <v>23</v>
      </c>
      <c r="C2131" t="s">
        <v>98</v>
      </c>
      <c r="D2131" t="s">
        <v>193</v>
      </c>
      <c r="E2131" t="s">
        <v>86</v>
      </c>
      <c r="F2131" t="s">
        <v>86</v>
      </c>
      <c r="G2131" t="str">
        <f>IF(ISERROR(MATCH(A2131,LUs!A:A,0)),"n","y")</f>
        <v>n</v>
      </c>
    </row>
    <row r="2132" spans="1:7">
      <c r="A2132" t="s">
        <v>187</v>
      </c>
      <c r="B2132" t="s">
        <v>23</v>
      </c>
      <c r="C2132" t="s">
        <v>97</v>
      </c>
      <c r="D2132" t="s">
        <v>194</v>
      </c>
      <c r="E2132" t="s">
        <v>36</v>
      </c>
      <c r="F2132" t="s">
        <v>36</v>
      </c>
      <c r="G2132" t="str">
        <f>IF(ISERROR(MATCH(A2132,LUs!A:A,0)),"n","y")</f>
        <v>n</v>
      </c>
    </row>
    <row r="2133" spans="1:7">
      <c r="A2133" t="s">
        <v>187</v>
      </c>
      <c r="B2133" t="s">
        <v>23</v>
      </c>
      <c r="C2133" t="s">
        <v>97</v>
      </c>
      <c r="D2133" t="s">
        <v>194</v>
      </c>
      <c r="E2133" t="s">
        <v>37</v>
      </c>
      <c r="F2133" t="s">
        <v>37</v>
      </c>
      <c r="G2133" t="str">
        <f>IF(ISERROR(MATCH(A2133,LUs!A:A,0)),"n","y")</f>
        <v>n</v>
      </c>
    </row>
    <row r="2134" spans="1:7">
      <c r="A2134" t="s">
        <v>187</v>
      </c>
      <c r="B2134" t="s">
        <v>27</v>
      </c>
      <c r="C2134" t="s">
        <v>97</v>
      </c>
      <c r="D2134" t="s">
        <v>191</v>
      </c>
      <c r="E2134" t="s">
        <v>36</v>
      </c>
      <c r="F2134" t="s">
        <v>36</v>
      </c>
      <c r="G2134" t="str">
        <f>IF(ISERROR(MATCH(A2134,LUs!A:A,0)),"n","y")</f>
        <v>n</v>
      </c>
    </row>
    <row r="2135" spans="1:7">
      <c r="A2135" t="s">
        <v>187</v>
      </c>
      <c r="B2135" t="s">
        <v>27</v>
      </c>
      <c r="C2135" t="s">
        <v>97</v>
      </c>
      <c r="D2135" t="s">
        <v>191</v>
      </c>
      <c r="E2135" t="s">
        <v>37</v>
      </c>
      <c r="F2135" t="s">
        <v>37</v>
      </c>
      <c r="G2135" t="str">
        <f>IF(ISERROR(MATCH(A2135,LUs!A:A,0)),"n","y")</f>
        <v>n</v>
      </c>
    </row>
    <row r="2136" spans="1:7">
      <c r="A2136" t="s">
        <v>187</v>
      </c>
      <c r="B2136" t="s">
        <v>90</v>
      </c>
      <c r="C2136" t="s">
        <v>97</v>
      </c>
      <c r="D2136" t="s">
        <v>191</v>
      </c>
      <c r="E2136" t="s">
        <v>396</v>
      </c>
      <c r="F2136" t="s">
        <v>37</v>
      </c>
      <c r="G2136" t="str">
        <f>IF(ISERROR(MATCH(A2136,LUs!A:A,0)),"n","y")</f>
        <v>n</v>
      </c>
    </row>
    <row r="2137" spans="1:7">
      <c r="A2137" t="s">
        <v>187</v>
      </c>
      <c r="B2137" t="s">
        <v>90</v>
      </c>
      <c r="C2137" t="s">
        <v>97</v>
      </c>
      <c r="D2137" t="s">
        <v>191</v>
      </c>
      <c r="E2137" t="s">
        <v>396</v>
      </c>
      <c r="F2137" t="s">
        <v>36</v>
      </c>
      <c r="G2137" t="str">
        <f>IF(ISERROR(MATCH(A2137,LUs!A:A,0)),"n","y")</f>
        <v>n</v>
      </c>
    </row>
    <row r="2138" spans="1:7">
      <c r="A2138" t="s">
        <v>187</v>
      </c>
      <c r="B2138" t="s">
        <v>90</v>
      </c>
      <c r="C2138" t="s">
        <v>97</v>
      </c>
      <c r="D2138" t="s">
        <v>192</v>
      </c>
      <c r="E2138" t="s">
        <v>396</v>
      </c>
      <c r="F2138" t="s">
        <v>36</v>
      </c>
      <c r="G2138" t="str">
        <f>IF(ISERROR(MATCH(A2138,LUs!A:A,0)),"n","y")</f>
        <v>n</v>
      </c>
    </row>
    <row r="2139" spans="1:7">
      <c r="A2139" t="s">
        <v>187</v>
      </c>
      <c r="B2139" t="s">
        <v>90</v>
      </c>
      <c r="C2139" t="s">
        <v>97</v>
      </c>
      <c r="D2139" t="s">
        <v>193</v>
      </c>
      <c r="E2139" t="s">
        <v>396</v>
      </c>
      <c r="F2139" t="s">
        <v>36</v>
      </c>
      <c r="G2139" t="str">
        <f>IF(ISERROR(MATCH(A2139,LUs!A:A,0)),"n","y")</f>
        <v>n</v>
      </c>
    </row>
    <row r="2140" spans="1:7">
      <c r="A2140" t="s">
        <v>187</v>
      </c>
      <c r="B2140" t="s">
        <v>90</v>
      </c>
      <c r="C2140" t="s">
        <v>97</v>
      </c>
      <c r="D2140" t="s">
        <v>193</v>
      </c>
      <c r="E2140" t="s">
        <v>396</v>
      </c>
      <c r="F2140" t="s">
        <v>36</v>
      </c>
      <c r="G2140" t="str">
        <f>IF(ISERROR(MATCH(A2140,LUs!A:A,0)),"n","y")</f>
        <v>n</v>
      </c>
    </row>
    <row r="2141" spans="1:7">
      <c r="A2141" t="s">
        <v>187</v>
      </c>
      <c r="B2141" t="s">
        <v>90</v>
      </c>
      <c r="C2141" t="s">
        <v>97</v>
      </c>
      <c r="D2141" t="s">
        <v>194</v>
      </c>
      <c r="E2141" t="s">
        <v>396</v>
      </c>
      <c r="F2141" t="s">
        <v>37</v>
      </c>
      <c r="G2141" t="str">
        <f>IF(ISERROR(MATCH(A2141,LUs!A:A,0)),"n","y")</f>
        <v>n</v>
      </c>
    </row>
    <row r="2142" spans="1:7">
      <c r="A2142" t="s">
        <v>187</v>
      </c>
      <c r="B2142" t="s">
        <v>90</v>
      </c>
      <c r="C2142" t="s">
        <v>97</v>
      </c>
      <c r="D2142" t="s">
        <v>194</v>
      </c>
      <c r="E2142" t="s">
        <v>396</v>
      </c>
      <c r="F2142" t="s">
        <v>36</v>
      </c>
      <c r="G2142" t="str">
        <f>IF(ISERROR(MATCH(A2142,LUs!A:A,0)),"n","y")</f>
        <v>n</v>
      </c>
    </row>
    <row r="2143" spans="1:7">
      <c r="A2143" t="s">
        <v>187</v>
      </c>
      <c r="B2143" t="s">
        <v>90</v>
      </c>
      <c r="C2143" t="s">
        <v>97</v>
      </c>
      <c r="D2143" t="s">
        <v>195</v>
      </c>
      <c r="E2143" t="s">
        <v>396</v>
      </c>
      <c r="F2143" t="s">
        <v>36</v>
      </c>
      <c r="G2143" t="str">
        <f>IF(ISERROR(MATCH(A2143,LUs!A:A,0)),"n","y")</f>
        <v>n</v>
      </c>
    </row>
    <row r="2144" spans="1:7">
      <c r="A2144" t="s">
        <v>188</v>
      </c>
      <c r="B2144" t="s">
        <v>10</v>
      </c>
      <c r="C2144" t="s">
        <v>97</v>
      </c>
      <c r="D2144" t="s">
        <v>192</v>
      </c>
      <c r="E2144" t="s">
        <v>36</v>
      </c>
      <c r="F2144" t="s">
        <v>36</v>
      </c>
      <c r="G2144" t="str">
        <f>IF(ISERROR(MATCH(A2144,LUs!A:A,0)),"n","y")</f>
        <v>n</v>
      </c>
    </row>
    <row r="2145" spans="1:7">
      <c r="A2145" t="s">
        <v>188</v>
      </c>
      <c r="B2145" t="s">
        <v>10</v>
      </c>
      <c r="C2145" t="s">
        <v>97</v>
      </c>
      <c r="D2145" t="s">
        <v>192</v>
      </c>
      <c r="E2145" t="s">
        <v>37</v>
      </c>
      <c r="F2145" t="s">
        <v>37</v>
      </c>
      <c r="G2145" t="str">
        <f>IF(ISERROR(MATCH(A2145,LUs!A:A,0)),"n","y")</f>
        <v>n</v>
      </c>
    </row>
    <row r="2146" spans="1:7">
      <c r="A2146" t="s">
        <v>188</v>
      </c>
      <c r="B2146" t="s">
        <v>11</v>
      </c>
      <c r="C2146" t="s">
        <v>97</v>
      </c>
      <c r="D2146" t="s">
        <v>191</v>
      </c>
      <c r="E2146" t="s">
        <v>36</v>
      </c>
      <c r="F2146" t="s">
        <v>36</v>
      </c>
      <c r="G2146" t="str">
        <f>IF(ISERROR(MATCH(A2146,LUs!A:A,0)),"n","y")</f>
        <v>n</v>
      </c>
    </row>
    <row r="2147" spans="1:7">
      <c r="A2147" t="s">
        <v>188</v>
      </c>
      <c r="B2147" t="s">
        <v>11</v>
      </c>
      <c r="C2147" t="s">
        <v>97</v>
      </c>
      <c r="D2147" t="s">
        <v>191</v>
      </c>
      <c r="E2147" t="s">
        <v>37</v>
      </c>
      <c r="F2147" t="s">
        <v>37</v>
      </c>
      <c r="G2147" t="str">
        <f>IF(ISERROR(MATCH(A2147,LUs!A:A,0)),"n","y")</f>
        <v>n</v>
      </c>
    </row>
    <row r="2148" spans="1:7">
      <c r="A2148" t="s">
        <v>188</v>
      </c>
      <c r="B2148" t="s">
        <v>11</v>
      </c>
      <c r="C2148" t="s">
        <v>97</v>
      </c>
      <c r="D2148" t="s">
        <v>191</v>
      </c>
      <c r="E2148" t="s">
        <v>36</v>
      </c>
      <c r="F2148" t="s">
        <v>36</v>
      </c>
      <c r="G2148" t="str">
        <f>IF(ISERROR(MATCH(A2148,LUs!A:A,0)),"n","y")</f>
        <v>n</v>
      </c>
    </row>
    <row r="2149" spans="1:7">
      <c r="A2149" t="s">
        <v>188</v>
      </c>
      <c r="B2149" t="s">
        <v>11</v>
      </c>
      <c r="C2149" t="s">
        <v>97</v>
      </c>
      <c r="D2149" t="s">
        <v>191</v>
      </c>
      <c r="E2149" t="s">
        <v>37</v>
      </c>
      <c r="F2149" t="s">
        <v>37</v>
      </c>
      <c r="G2149" t="str">
        <f>IF(ISERROR(MATCH(A2149,LUs!A:A,0)),"n","y")</f>
        <v>n</v>
      </c>
    </row>
    <row r="2150" spans="1:7">
      <c r="A2150" t="s">
        <v>188</v>
      </c>
      <c r="B2150" t="s">
        <v>11</v>
      </c>
      <c r="C2150" t="s">
        <v>97</v>
      </c>
      <c r="D2150" t="s">
        <v>192</v>
      </c>
      <c r="E2150" t="s">
        <v>36</v>
      </c>
      <c r="F2150" t="s">
        <v>36</v>
      </c>
      <c r="G2150" t="str">
        <f>IF(ISERROR(MATCH(A2150,LUs!A:A,0)),"n","y")</f>
        <v>n</v>
      </c>
    </row>
    <row r="2151" spans="1:7">
      <c r="A2151" t="s">
        <v>188</v>
      </c>
      <c r="B2151" t="s">
        <v>11</v>
      </c>
      <c r="C2151" t="s">
        <v>97</v>
      </c>
      <c r="D2151" t="s">
        <v>192</v>
      </c>
      <c r="E2151" t="s">
        <v>37</v>
      </c>
      <c r="F2151" t="s">
        <v>37</v>
      </c>
      <c r="G2151" t="str">
        <f>IF(ISERROR(MATCH(A2151,LUs!A:A,0)),"n","y")</f>
        <v>n</v>
      </c>
    </row>
    <row r="2152" spans="1:7">
      <c r="A2152" t="s">
        <v>188</v>
      </c>
      <c r="B2152" t="s">
        <v>11</v>
      </c>
      <c r="C2152" t="s">
        <v>97</v>
      </c>
      <c r="D2152" t="s">
        <v>192</v>
      </c>
      <c r="E2152" t="s">
        <v>36</v>
      </c>
      <c r="F2152" t="s">
        <v>36</v>
      </c>
      <c r="G2152" t="str">
        <f>IF(ISERROR(MATCH(A2152,LUs!A:A,0)),"n","y")</f>
        <v>n</v>
      </c>
    </row>
    <row r="2153" spans="1:7">
      <c r="A2153" t="s">
        <v>188</v>
      </c>
      <c r="B2153" t="s">
        <v>11</v>
      </c>
      <c r="C2153" t="s">
        <v>97</v>
      </c>
      <c r="D2153" t="s">
        <v>192</v>
      </c>
      <c r="E2153" t="s">
        <v>37</v>
      </c>
      <c r="F2153" t="s">
        <v>37</v>
      </c>
      <c r="G2153" t="str">
        <f>IF(ISERROR(MATCH(A2153,LUs!A:A,0)),"n","y")</f>
        <v>n</v>
      </c>
    </row>
    <row r="2154" spans="1:7">
      <c r="A2154" t="s">
        <v>188</v>
      </c>
      <c r="B2154" t="s">
        <v>11</v>
      </c>
      <c r="C2154" t="s">
        <v>97</v>
      </c>
      <c r="D2154" t="s">
        <v>193</v>
      </c>
      <c r="E2154" t="s">
        <v>36</v>
      </c>
      <c r="F2154" t="s">
        <v>86</v>
      </c>
      <c r="G2154" t="str">
        <f>IF(ISERROR(MATCH(A2154,LUs!A:A,0)),"n","y")</f>
        <v>n</v>
      </c>
    </row>
    <row r="2155" spans="1:7">
      <c r="A2155" t="s">
        <v>188</v>
      </c>
      <c r="B2155" t="s">
        <v>11</v>
      </c>
      <c r="C2155" t="s">
        <v>97</v>
      </c>
      <c r="D2155" t="s">
        <v>193</v>
      </c>
      <c r="E2155" t="s">
        <v>37</v>
      </c>
      <c r="F2155" t="s">
        <v>86</v>
      </c>
      <c r="G2155" t="str">
        <f>IF(ISERROR(MATCH(A2155,LUs!A:A,0)),"n","y")</f>
        <v>n</v>
      </c>
    </row>
    <row r="2156" spans="1:7">
      <c r="A2156" t="s">
        <v>188</v>
      </c>
      <c r="B2156" t="s">
        <v>11</v>
      </c>
      <c r="C2156" t="s">
        <v>97</v>
      </c>
      <c r="D2156" t="s">
        <v>193</v>
      </c>
      <c r="E2156" t="s">
        <v>36</v>
      </c>
      <c r="F2156" t="s">
        <v>36</v>
      </c>
      <c r="G2156" t="str">
        <f>IF(ISERROR(MATCH(A2156,LUs!A:A,0)),"n","y")</f>
        <v>n</v>
      </c>
    </row>
    <row r="2157" spans="1:7">
      <c r="A2157" t="s">
        <v>188</v>
      </c>
      <c r="B2157" t="s">
        <v>11</v>
      </c>
      <c r="C2157" t="s">
        <v>97</v>
      </c>
      <c r="D2157" t="s">
        <v>193</v>
      </c>
      <c r="E2157" t="s">
        <v>37</v>
      </c>
      <c r="F2157" t="s">
        <v>37</v>
      </c>
      <c r="G2157" t="str">
        <f>IF(ISERROR(MATCH(A2157,LUs!A:A,0)),"n","y")</f>
        <v>n</v>
      </c>
    </row>
    <row r="2158" spans="1:7">
      <c r="A2158" t="s">
        <v>188</v>
      </c>
      <c r="B2158" t="s">
        <v>11</v>
      </c>
      <c r="C2158" t="s">
        <v>97</v>
      </c>
      <c r="D2158" t="s">
        <v>194</v>
      </c>
      <c r="E2158" t="s">
        <v>36</v>
      </c>
      <c r="F2158" t="s">
        <v>86</v>
      </c>
      <c r="G2158" t="str">
        <f>IF(ISERROR(MATCH(A2158,LUs!A:A,0)),"n","y")</f>
        <v>n</v>
      </c>
    </row>
    <row r="2159" spans="1:7">
      <c r="A2159" t="s">
        <v>188</v>
      </c>
      <c r="B2159" t="s">
        <v>11</v>
      </c>
      <c r="C2159" t="s">
        <v>97</v>
      </c>
      <c r="D2159" t="s">
        <v>194</v>
      </c>
      <c r="E2159" t="s">
        <v>37</v>
      </c>
      <c r="F2159" t="s">
        <v>36</v>
      </c>
      <c r="G2159" t="str">
        <f>IF(ISERROR(MATCH(A2159,LUs!A:A,0)),"n","y")</f>
        <v>n</v>
      </c>
    </row>
    <row r="2160" spans="1:7">
      <c r="A2160" t="s">
        <v>188</v>
      </c>
      <c r="B2160" t="s">
        <v>11</v>
      </c>
      <c r="C2160" t="s">
        <v>97</v>
      </c>
      <c r="D2160" t="s">
        <v>194</v>
      </c>
      <c r="E2160" t="s">
        <v>36</v>
      </c>
      <c r="F2160" t="s">
        <v>36</v>
      </c>
      <c r="G2160" t="str">
        <f>IF(ISERROR(MATCH(A2160,LUs!A:A,0)),"n","y")</f>
        <v>n</v>
      </c>
    </row>
    <row r="2161" spans="1:7">
      <c r="A2161" t="s">
        <v>188</v>
      </c>
      <c r="B2161" t="s">
        <v>11</v>
      </c>
      <c r="C2161" t="s">
        <v>97</v>
      </c>
      <c r="D2161" t="s">
        <v>194</v>
      </c>
      <c r="E2161" t="s">
        <v>37</v>
      </c>
      <c r="F2161" t="s">
        <v>37</v>
      </c>
      <c r="G2161" t="str">
        <f>IF(ISERROR(MATCH(A2161,LUs!A:A,0)),"n","y")</f>
        <v>n</v>
      </c>
    </row>
    <row r="2162" spans="1:7">
      <c r="A2162" t="s">
        <v>188</v>
      </c>
      <c r="B2162" t="s">
        <v>41</v>
      </c>
      <c r="C2162" t="s">
        <v>97</v>
      </c>
      <c r="D2162" t="s">
        <v>192</v>
      </c>
      <c r="E2162" t="s">
        <v>36</v>
      </c>
      <c r="F2162" t="s">
        <v>37</v>
      </c>
      <c r="G2162" t="str">
        <f>IF(ISERROR(MATCH(A2162,LUs!A:A,0)),"n","y")</f>
        <v>n</v>
      </c>
    </row>
    <row r="2163" spans="1:7">
      <c r="A2163" t="s">
        <v>188</v>
      </c>
      <c r="B2163" t="s">
        <v>41</v>
      </c>
      <c r="C2163" t="s">
        <v>97</v>
      </c>
      <c r="D2163" t="s">
        <v>192</v>
      </c>
      <c r="E2163" t="s">
        <v>37</v>
      </c>
      <c r="F2163" t="s">
        <v>86</v>
      </c>
      <c r="G2163" t="str">
        <f>IF(ISERROR(MATCH(A2163,LUs!A:A,0)),"n","y")</f>
        <v>n</v>
      </c>
    </row>
    <row r="2164" spans="1:7">
      <c r="A2164" t="s">
        <v>188</v>
      </c>
      <c r="B2164" t="s">
        <v>41</v>
      </c>
      <c r="C2164" t="s">
        <v>97</v>
      </c>
      <c r="D2164" t="s">
        <v>192</v>
      </c>
      <c r="E2164" t="s">
        <v>36</v>
      </c>
      <c r="F2164" t="s">
        <v>36</v>
      </c>
      <c r="G2164" t="str">
        <f>IF(ISERROR(MATCH(A2164,LUs!A:A,0)),"n","y")</f>
        <v>n</v>
      </c>
    </row>
    <row r="2165" spans="1:7">
      <c r="A2165" t="s">
        <v>188</v>
      </c>
      <c r="B2165" t="s">
        <v>41</v>
      </c>
      <c r="C2165" t="s">
        <v>97</v>
      </c>
      <c r="D2165" t="s">
        <v>192</v>
      </c>
      <c r="E2165" t="s">
        <v>37</v>
      </c>
      <c r="F2165" t="s">
        <v>37</v>
      </c>
      <c r="G2165" t="str">
        <f>IF(ISERROR(MATCH(A2165,LUs!A:A,0)),"n","y")</f>
        <v>n</v>
      </c>
    </row>
    <row r="2166" spans="1:7">
      <c r="A2166" t="s">
        <v>188</v>
      </c>
      <c r="B2166" t="s">
        <v>41</v>
      </c>
      <c r="C2166" t="s">
        <v>97</v>
      </c>
      <c r="D2166" t="s">
        <v>193</v>
      </c>
      <c r="E2166" t="s">
        <v>36</v>
      </c>
      <c r="F2166" t="s">
        <v>36</v>
      </c>
      <c r="G2166" t="str">
        <f>IF(ISERROR(MATCH(A2166,LUs!A:A,0)),"n","y")</f>
        <v>n</v>
      </c>
    </row>
    <row r="2167" spans="1:7">
      <c r="A2167" t="s">
        <v>188</v>
      </c>
      <c r="B2167" t="s">
        <v>41</v>
      </c>
      <c r="C2167" t="s">
        <v>97</v>
      </c>
      <c r="D2167" t="s">
        <v>193</v>
      </c>
      <c r="E2167" t="s">
        <v>37</v>
      </c>
      <c r="F2167" t="s">
        <v>37</v>
      </c>
      <c r="G2167" t="str">
        <f>IF(ISERROR(MATCH(A2167,LUs!A:A,0)),"n","y")</f>
        <v>n</v>
      </c>
    </row>
    <row r="2168" spans="1:7">
      <c r="A2168" t="s">
        <v>188</v>
      </c>
      <c r="B2168" t="s">
        <v>41</v>
      </c>
      <c r="C2168" t="s">
        <v>97</v>
      </c>
      <c r="D2168" t="s">
        <v>193</v>
      </c>
      <c r="E2168" t="s">
        <v>36</v>
      </c>
      <c r="F2168" t="s">
        <v>36</v>
      </c>
      <c r="G2168" t="str">
        <f>IF(ISERROR(MATCH(A2168,LUs!A:A,0)),"n","y")</f>
        <v>n</v>
      </c>
    </row>
    <row r="2169" spans="1:7">
      <c r="A2169" t="s">
        <v>188</v>
      </c>
      <c r="B2169" t="s">
        <v>41</v>
      </c>
      <c r="C2169" t="s">
        <v>97</v>
      </c>
      <c r="D2169" t="s">
        <v>193</v>
      </c>
      <c r="E2169" t="s">
        <v>37</v>
      </c>
      <c r="F2169" t="s">
        <v>37</v>
      </c>
      <c r="G2169" t="str">
        <f>IF(ISERROR(MATCH(A2169,LUs!A:A,0)),"n","y")</f>
        <v>n</v>
      </c>
    </row>
    <row r="2170" spans="1:7">
      <c r="A2170" t="s">
        <v>188</v>
      </c>
      <c r="B2170" t="s">
        <v>41</v>
      </c>
      <c r="C2170" t="s">
        <v>97</v>
      </c>
      <c r="D2170" t="s">
        <v>194</v>
      </c>
      <c r="E2170" t="s">
        <v>36</v>
      </c>
      <c r="F2170" t="s">
        <v>36</v>
      </c>
      <c r="G2170" t="str">
        <f>IF(ISERROR(MATCH(A2170,LUs!A:A,0)),"n","y")</f>
        <v>n</v>
      </c>
    </row>
    <row r="2171" spans="1:7">
      <c r="A2171" t="s">
        <v>188</v>
      </c>
      <c r="B2171" t="s">
        <v>41</v>
      </c>
      <c r="C2171" t="s">
        <v>97</v>
      </c>
      <c r="D2171" t="s">
        <v>194</v>
      </c>
      <c r="E2171" t="s">
        <v>37</v>
      </c>
      <c r="F2171" t="s">
        <v>37</v>
      </c>
      <c r="G2171" t="str">
        <f>IF(ISERROR(MATCH(A2171,LUs!A:A,0)),"n","y")</f>
        <v>n</v>
      </c>
    </row>
    <row r="2172" spans="1:7">
      <c r="A2172" t="s">
        <v>188</v>
      </c>
      <c r="B2172" t="s">
        <v>41</v>
      </c>
      <c r="C2172" t="s">
        <v>97</v>
      </c>
      <c r="D2172" t="s">
        <v>194</v>
      </c>
      <c r="E2172" t="s">
        <v>36</v>
      </c>
      <c r="F2172" t="s">
        <v>36</v>
      </c>
      <c r="G2172" t="str">
        <f>IF(ISERROR(MATCH(A2172,LUs!A:A,0)),"n","y")</f>
        <v>n</v>
      </c>
    </row>
    <row r="2173" spans="1:7">
      <c r="A2173" t="s">
        <v>188</v>
      </c>
      <c r="B2173" t="s">
        <v>41</v>
      </c>
      <c r="C2173" t="s">
        <v>97</v>
      </c>
      <c r="D2173" t="s">
        <v>194</v>
      </c>
      <c r="E2173" t="s">
        <v>37</v>
      </c>
      <c r="F2173" t="s">
        <v>37</v>
      </c>
      <c r="G2173" t="str">
        <f>IF(ISERROR(MATCH(A2173,LUs!A:A,0)),"n","y")</f>
        <v>n</v>
      </c>
    </row>
    <row r="2174" spans="1:7">
      <c r="A2174" t="s">
        <v>188</v>
      </c>
      <c r="B2174" t="s">
        <v>90</v>
      </c>
      <c r="C2174" t="s">
        <v>97</v>
      </c>
      <c r="D2174" t="s">
        <v>194</v>
      </c>
      <c r="E2174" t="s">
        <v>396</v>
      </c>
      <c r="F2174" t="s">
        <v>36</v>
      </c>
      <c r="G2174" t="str">
        <f>IF(ISERROR(MATCH(A2174,LUs!A:A,0)),"n","y")</f>
        <v>n</v>
      </c>
    </row>
    <row r="2175" spans="1:7">
      <c r="A2175" t="s">
        <v>189</v>
      </c>
      <c r="B2175" t="s">
        <v>16</v>
      </c>
      <c r="C2175" t="s">
        <v>98</v>
      </c>
      <c r="D2175" t="s">
        <v>191</v>
      </c>
      <c r="E2175" t="s">
        <v>86</v>
      </c>
      <c r="F2175" t="s">
        <v>86</v>
      </c>
      <c r="G2175" t="str">
        <f>IF(ISERROR(MATCH(A2175,LUs!A:A,0)),"n","y")</f>
        <v>n</v>
      </c>
    </row>
    <row r="2176" spans="1:7">
      <c r="A2176" t="s">
        <v>189</v>
      </c>
      <c r="B2176" t="s">
        <v>16</v>
      </c>
      <c r="C2176" t="s">
        <v>97</v>
      </c>
      <c r="D2176" t="s">
        <v>191</v>
      </c>
      <c r="E2176" t="s">
        <v>36</v>
      </c>
      <c r="F2176" t="s">
        <v>36</v>
      </c>
      <c r="G2176" t="str">
        <f>IF(ISERROR(MATCH(A2176,LUs!A:A,0)),"n","y")</f>
        <v>n</v>
      </c>
    </row>
    <row r="2177" spans="1:7">
      <c r="A2177" t="s">
        <v>189</v>
      </c>
      <c r="B2177" t="s">
        <v>16</v>
      </c>
      <c r="C2177" t="s">
        <v>97</v>
      </c>
      <c r="D2177" t="s">
        <v>191</v>
      </c>
      <c r="E2177" t="s">
        <v>37</v>
      </c>
      <c r="F2177" t="s">
        <v>37</v>
      </c>
      <c r="G2177" t="str">
        <f>IF(ISERROR(MATCH(A2177,LUs!A:A,0)),"n","y")</f>
        <v>n</v>
      </c>
    </row>
    <row r="2178" spans="1:7">
      <c r="A2178" t="s">
        <v>189</v>
      </c>
      <c r="B2178" t="s">
        <v>16</v>
      </c>
      <c r="C2178" t="s">
        <v>98</v>
      </c>
      <c r="D2178" t="s">
        <v>191</v>
      </c>
      <c r="E2178" t="s">
        <v>86</v>
      </c>
      <c r="F2178" t="s">
        <v>86</v>
      </c>
      <c r="G2178" t="str">
        <f>IF(ISERROR(MATCH(A2178,LUs!A:A,0)),"n","y")</f>
        <v>n</v>
      </c>
    </row>
    <row r="2179" spans="1:7">
      <c r="A2179" t="s">
        <v>189</v>
      </c>
      <c r="B2179" t="s">
        <v>16</v>
      </c>
      <c r="C2179" t="s">
        <v>98</v>
      </c>
      <c r="D2179" t="s">
        <v>192</v>
      </c>
      <c r="E2179" t="s">
        <v>86</v>
      </c>
      <c r="F2179" t="s">
        <v>36</v>
      </c>
      <c r="G2179" t="str">
        <f>IF(ISERROR(MATCH(A2179,LUs!A:A,0)),"n","y")</f>
        <v>n</v>
      </c>
    </row>
    <row r="2180" spans="1:7">
      <c r="A2180" t="s">
        <v>189</v>
      </c>
      <c r="B2180" t="s">
        <v>16</v>
      </c>
      <c r="C2180" t="s">
        <v>97</v>
      </c>
      <c r="D2180" t="s">
        <v>192</v>
      </c>
      <c r="E2180" t="s">
        <v>36</v>
      </c>
      <c r="F2180" t="s">
        <v>36</v>
      </c>
      <c r="G2180" t="str">
        <f>IF(ISERROR(MATCH(A2180,LUs!A:A,0)),"n","y")</f>
        <v>n</v>
      </c>
    </row>
    <row r="2181" spans="1:7">
      <c r="A2181" t="s">
        <v>189</v>
      </c>
      <c r="B2181" t="s">
        <v>16</v>
      </c>
      <c r="C2181" t="s">
        <v>97</v>
      </c>
      <c r="D2181" t="s">
        <v>192</v>
      </c>
      <c r="E2181" t="s">
        <v>37</v>
      </c>
      <c r="F2181" t="s">
        <v>37</v>
      </c>
      <c r="G2181" t="str">
        <f>IF(ISERROR(MATCH(A2181,LUs!A:A,0)),"n","y")</f>
        <v>n</v>
      </c>
    </row>
    <row r="2182" spans="1:7">
      <c r="A2182" t="s">
        <v>189</v>
      </c>
      <c r="B2182" t="s">
        <v>16</v>
      </c>
      <c r="C2182" t="s">
        <v>98</v>
      </c>
      <c r="D2182" t="s">
        <v>192</v>
      </c>
      <c r="E2182" t="s">
        <v>86</v>
      </c>
      <c r="F2182" t="s">
        <v>86</v>
      </c>
      <c r="G2182" t="str">
        <f>IF(ISERROR(MATCH(A2182,LUs!A:A,0)),"n","y")</f>
        <v>n</v>
      </c>
    </row>
    <row r="2183" spans="1:7">
      <c r="A2183" t="s">
        <v>189</v>
      </c>
      <c r="B2183" t="s">
        <v>16</v>
      </c>
      <c r="C2183" t="s">
        <v>97</v>
      </c>
      <c r="D2183" t="s">
        <v>193</v>
      </c>
      <c r="E2183" t="s">
        <v>36</v>
      </c>
      <c r="F2183" t="s">
        <v>36</v>
      </c>
      <c r="G2183" t="str">
        <f>IF(ISERROR(MATCH(A2183,LUs!A:A,0)),"n","y")</f>
        <v>n</v>
      </c>
    </row>
    <row r="2184" spans="1:7">
      <c r="A2184" t="s">
        <v>189</v>
      </c>
      <c r="B2184" t="s">
        <v>16</v>
      </c>
      <c r="C2184" t="s">
        <v>97</v>
      </c>
      <c r="D2184" t="s">
        <v>193</v>
      </c>
      <c r="E2184" t="s">
        <v>37</v>
      </c>
      <c r="F2184" t="s">
        <v>37</v>
      </c>
      <c r="G2184" t="str">
        <f>IF(ISERROR(MATCH(A2184,LUs!A:A,0)),"n","y")</f>
        <v>n</v>
      </c>
    </row>
    <row r="2185" spans="1:7">
      <c r="A2185" t="s">
        <v>189</v>
      </c>
      <c r="B2185" t="s">
        <v>16</v>
      </c>
      <c r="C2185" t="s">
        <v>97</v>
      </c>
      <c r="D2185" t="s">
        <v>193</v>
      </c>
      <c r="E2185" t="s">
        <v>36</v>
      </c>
      <c r="F2185" t="s">
        <v>36</v>
      </c>
      <c r="G2185" t="str">
        <f>IF(ISERROR(MATCH(A2185,LUs!A:A,0)),"n","y")</f>
        <v>n</v>
      </c>
    </row>
    <row r="2186" spans="1:7">
      <c r="A2186" t="s">
        <v>189</v>
      </c>
      <c r="B2186" t="s">
        <v>16</v>
      </c>
      <c r="C2186" t="s">
        <v>97</v>
      </c>
      <c r="D2186" t="s">
        <v>193</v>
      </c>
      <c r="E2186" t="s">
        <v>37</v>
      </c>
      <c r="F2186" t="s">
        <v>37</v>
      </c>
      <c r="G2186" t="str">
        <f>IF(ISERROR(MATCH(A2186,LUs!A:A,0)),"n","y")</f>
        <v>n</v>
      </c>
    </row>
    <row r="2187" spans="1:7">
      <c r="A2187" t="s">
        <v>189</v>
      </c>
      <c r="B2187" t="s">
        <v>16</v>
      </c>
      <c r="C2187" t="s">
        <v>98</v>
      </c>
      <c r="D2187" t="s">
        <v>193</v>
      </c>
      <c r="E2187" t="s">
        <v>86</v>
      </c>
      <c r="F2187" t="s">
        <v>86</v>
      </c>
      <c r="G2187" t="str">
        <f>IF(ISERROR(MATCH(A2187,LUs!A:A,0)),"n","y")</f>
        <v>n</v>
      </c>
    </row>
    <row r="2188" spans="1:7">
      <c r="A2188" t="s">
        <v>189</v>
      </c>
      <c r="B2188" t="s">
        <v>16</v>
      </c>
      <c r="C2188" t="s">
        <v>97</v>
      </c>
      <c r="D2188" t="s">
        <v>194</v>
      </c>
      <c r="E2188" t="s">
        <v>36</v>
      </c>
      <c r="F2188" t="s">
        <v>36</v>
      </c>
      <c r="G2188" t="str">
        <f>IF(ISERROR(MATCH(A2188,LUs!A:A,0)),"n","y")</f>
        <v>n</v>
      </c>
    </row>
    <row r="2189" spans="1:7">
      <c r="A2189" t="s">
        <v>189</v>
      </c>
      <c r="B2189" t="s">
        <v>16</v>
      </c>
      <c r="C2189" t="s">
        <v>97</v>
      </c>
      <c r="D2189" t="s">
        <v>194</v>
      </c>
      <c r="E2189" t="s">
        <v>37</v>
      </c>
      <c r="F2189" t="s">
        <v>37</v>
      </c>
      <c r="G2189" t="str">
        <f>IF(ISERROR(MATCH(A2189,LUs!A:A,0)),"n","y")</f>
        <v>n</v>
      </c>
    </row>
    <row r="2190" spans="1:7">
      <c r="A2190" t="s">
        <v>189</v>
      </c>
      <c r="B2190" t="s">
        <v>16</v>
      </c>
      <c r="C2190" t="s">
        <v>98</v>
      </c>
      <c r="D2190" t="s">
        <v>194</v>
      </c>
      <c r="E2190" t="s">
        <v>86</v>
      </c>
      <c r="F2190" t="s">
        <v>36</v>
      </c>
      <c r="G2190" t="str">
        <f>IF(ISERROR(MATCH(A2190,LUs!A:A,0)),"n","y")</f>
        <v>n</v>
      </c>
    </row>
    <row r="2191" spans="1:7">
      <c r="A2191" t="s">
        <v>189</v>
      </c>
      <c r="B2191" t="s">
        <v>16</v>
      </c>
      <c r="C2191" t="s">
        <v>97</v>
      </c>
      <c r="D2191" t="s">
        <v>194</v>
      </c>
      <c r="E2191" t="s">
        <v>36</v>
      </c>
      <c r="F2191" t="s">
        <v>36</v>
      </c>
      <c r="G2191" t="str">
        <f>IF(ISERROR(MATCH(A2191,LUs!A:A,0)),"n","y")</f>
        <v>n</v>
      </c>
    </row>
    <row r="2192" spans="1:7">
      <c r="A2192" t="s">
        <v>189</v>
      </c>
      <c r="B2192" t="s">
        <v>16</v>
      </c>
      <c r="C2192" t="s">
        <v>97</v>
      </c>
      <c r="D2192" t="s">
        <v>194</v>
      </c>
      <c r="E2192" t="s">
        <v>37</v>
      </c>
      <c r="F2192" t="s">
        <v>37</v>
      </c>
      <c r="G2192" t="str">
        <f>IF(ISERROR(MATCH(A2192,LUs!A:A,0)),"n","y")</f>
        <v>n</v>
      </c>
    </row>
    <row r="2193" spans="1:7">
      <c r="A2193" t="s">
        <v>189</v>
      </c>
      <c r="B2193" t="s">
        <v>16</v>
      </c>
      <c r="C2193" t="s">
        <v>98</v>
      </c>
      <c r="D2193" t="s">
        <v>194</v>
      </c>
      <c r="E2193" t="s">
        <v>86</v>
      </c>
      <c r="F2193" t="s">
        <v>86</v>
      </c>
      <c r="G2193" t="str">
        <f>IF(ISERROR(MATCH(A2193,LUs!A:A,0)),"n","y")</f>
        <v>n</v>
      </c>
    </row>
    <row r="2194" spans="1:7">
      <c r="A2194" t="s">
        <v>189</v>
      </c>
      <c r="B2194" t="s">
        <v>16</v>
      </c>
      <c r="C2194" t="s">
        <v>97</v>
      </c>
      <c r="D2194" t="s">
        <v>195</v>
      </c>
      <c r="E2194" t="s">
        <v>36</v>
      </c>
      <c r="F2194" t="s">
        <v>36</v>
      </c>
      <c r="G2194" t="str">
        <f>IF(ISERROR(MATCH(A2194,LUs!A:A,0)),"n","y")</f>
        <v>n</v>
      </c>
    </row>
    <row r="2195" spans="1:7">
      <c r="A2195" t="s">
        <v>189</v>
      </c>
      <c r="B2195" t="s">
        <v>16</v>
      </c>
      <c r="C2195" t="s">
        <v>97</v>
      </c>
      <c r="D2195" t="s">
        <v>195</v>
      </c>
      <c r="E2195" t="s">
        <v>37</v>
      </c>
      <c r="F2195" t="s">
        <v>37</v>
      </c>
      <c r="G2195" t="str">
        <f>IF(ISERROR(MATCH(A2195,LUs!A:A,0)),"n","y")</f>
        <v>n</v>
      </c>
    </row>
    <row r="2196" spans="1:7">
      <c r="A2196" t="s">
        <v>189</v>
      </c>
      <c r="B2196" t="s">
        <v>16</v>
      </c>
      <c r="C2196" t="s">
        <v>98</v>
      </c>
      <c r="D2196" t="s">
        <v>195</v>
      </c>
      <c r="E2196" t="s">
        <v>86</v>
      </c>
      <c r="F2196" t="s">
        <v>36</v>
      </c>
      <c r="G2196" t="str">
        <f>IF(ISERROR(MATCH(A2196,LUs!A:A,0)),"n","y")</f>
        <v>n</v>
      </c>
    </row>
    <row r="2197" spans="1:7">
      <c r="A2197" t="s">
        <v>189</v>
      </c>
      <c r="B2197" t="s">
        <v>16</v>
      </c>
      <c r="C2197" t="s">
        <v>97</v>
      </c>
      <c r="D2197" t="s">
        <v>195</v>
      </c>
      <c r="E2197" t="s">
        <v>36</v>
      </c>
      <c r="F2197" t="s">
        <v>36</v>
      </c>
      <c r="G2197" t="str">
        <f>IF(ISERROR(MATCH(A2197,LUs!A:A,0)),"n","y")</f>
        <v>n</v>
      </c>
    </row>
    <row r="2198" spans="1:7">
      <c r="A2198" t="s">
        <v>189</v>
      </c>
      <c r="B2198" t="s">
        <v>16</v>
      </c>
      <c r="C2198" t="s">
        <v>97</v>
      </c>
      <c r="D2198" t="s">
        <v>195</v>
      </c>
      <c r="E2198" t="s">
        <v>37</v>
      </c>
      <c r="F2198" t="s">
        <v>37</v>
      </c>
      <c r="G2198" t="str">
        <f>IF(ISERROR(MATCH(A2198,LUs!A:A,0)),"n","y")</f>
        <v>n</v>
      </c>
    </row>
    <row r="2199" spans="1:7">
      <c r="A2199" t="s">
        <v>189</v>
      </c>
      <c r="B2199" t="s">
        <v>16</v>
      </c>
      <c r="C2199" t="s">
        <v>98</v>
      </c>
      <c r="D2199" t="s">
        <v>195</v>
      </c>
      <c r="E2199" t="s">
        <v>86</v>
      </c>
      <c r="F2199" t="s">
        <v>86</v>
      </c>
      <c r="G2199" t="str">
        <f>IF(ISERROR(MATCH(A2199,LUs!A:A,0)),"n","y")</f>
        <v>n</v>
      </c>
    </row>
    <row r="2200" spans="1:7">
      <c r="A2200" t="s">
        <v>189</v>
      </c>
      <c r="B2200" t="s">
        <v>16</v>
      </c>
      <c r="C2200" t="s">
        <v>97</v>
      </c>
      <c r="D2200" t="s">
        <v>196</v>
      </c>
      <c r="E2200" t="s">
        <v>36</v>
      </c>
      <c r="F2200" t="s">
        <v>36</v>
      </c>
      <c r="G2200" t="str">
        <f>IF(ISERROR(MATCH(A2200,LUs!A:A,0)),"n","y")</f>
        <v>n</v>
      </c>
    </row>
    <row r="2201" spans="1:7">
      <c r="A2201" t="s">
        <v>189</v>
      </c>
      <c r="B2201" t="s">
        <v>16</v>
      </c>
      <c r="C2201" t="s">
        <v>97</v>
      </c>
      <c r="D2201" t="s">
        <v>196</v>
      </c>
      <c r="E2201" t="s">
        <v>37</v>
      </c>
      <c r="F2201" t="s">
        <v>37</v>
      </c>
      <c r="G2201" t="str">
        <f>IF(ISERROR(MATCH(A2201,LUs!A:A,0)),"n","y")</f>
        <v>n</v>
      </c>
    </row>
    <row r="2202" spans="1:7">
      <c r="A2202" t="s">
        <v>189</v>
      </c>
      <c r="B2202" t="s">
        <v>16</v>
      </c>
      <c r="C2202" t="s">
        <v>98</v>
      </c>
      <c r="D2202" t="s">
        <v>196</v>
      </c>
      <c r="E2202" t="s">
        <v>86</v>
      </c>
      <c r="F2202" t="s">
        <v>36</v>
      </c>
      <c r="G2202" t="str">
        <f>IF(ISERROR(MATCH(A2202,LUs!A:A,0)),"n","y")</f>
        <v>n</v>
      </c>
    </row>
    <row r="2203" spans="1:7">
      <c r="A2203" t="s">
        <v>189</v>
      </c>
      <c r="B2203" t="s">
        <v>16</v>
      </c>
      <c r="C2203" t="s">
        <v>97</v>
      </c>
      <c r="D2203" t="s">
        <v>196</v>
      </c>
      <c r="E2203" t="s">
        <v>36</v>
      </c>
      <c r="F2203" t="s">
        <v>36</v>
      </c>
      <c r="G2203" t="str">
        <f>IF(ISERROR(MATCH(A2203,LUs!A:A,0)),"n","y")</f>
        <v>n</v>
      </c>
    </row>
    <row r="2204" spans="1:7">
      <c r="A2204" t="s">
        <v>189</v>
      </c>
      <c r="B2204" t="s">
        <v>16</v>
      </c>
      <c r="C2204" t="s">
        <v>97</v>
      </c>
      <c r="D2204" t="s">
        <v>196</v>
      </c>
      <c r="E2204" t="s">
        <v>37</v>
      </c>
      <c r="F2204" t="s">
        <v>37</v>
      </c>
      <c r="G2204" t="str">
        <f>IF(ISERROR(MATCH(A2204,LUs!A:A,0)),"n","y")</f>
        <v>n</v>
      </c>
    </row>
    <row r="2205" spans="1:7">
      <c r="A2205" t="s">
        <v>189</v>
      </c>
      <c r="B2205" t="s">
        <v>16</v>
      </c>
      <c r="C2205" t="s">
        <v>98</v>
      </c>
      <c r="D2205" t="s">
        <v>196</v>
      </c>
      <c r="E2205" t="s">
        <v>86</v>
      </c>
      <c r="F2205" t="s">
        <v>86</v>
      </c>
      <c r="G2205" t="str">
        <f>IF(ISERROR(MATCH(A2205,LUs!A:A,0)),"n","y")</f>
        <v>n</v>
      </c>
    </row>
    <row r="2206" spans="1:7">
      <c r="A2206" t="s">
        <v>189</v>
      </c>
      <c r="B2206" t="s">
        <v>19</v>
      </c>
      <c r="C2206" t="s">
        <v>98</v>
      </c>
      <c r="D2206" t="s">
        <v>191</v>
      </c>
      <c r="E2206" t="s">
        <v>86</v>
      </c>
      <c r="F2206" t="s">
        <v>36</v>
      </c>
      <c r="G2206" t="str">
        <f>IF(ISERROR(MATCH(A2206,LUs!A:A,0)),"n","y")</f>
        <v>n</v>
      </c>
    </row>
    <row r="2207" spans="1:7">
      <c r="A2207" t="s">
        <v>189</v>
      </c>
      <c r="B2207" t="s">
        <v>19</v>
      </c>
      <c r="C2207" t="s">
        <v>97</v>
      </c>
      <c r="D2207" t="s">
        <v>191</v>
      </c>
      <c r="E2207" t="s">
        <v>36</v>
      </c>
      <c r="F2207" t="s">
        <v>36</v>
      </c>
      <c r="G2207" t="str">
        <f>IF(ISERROR(MATCH(A2207,LUs!A:A,0)),"n","y")</f>
        <v>n</v>
      </c>
    </row>
    <row r="2208" spans="1:7">
      <c r="A2208" t="s">
        <v>189</v>
      </c>
      <c r="B2208" t="s">
        <v>19</v>
      </c>
      <c r="C2208" t="s">
        <v>97</v>
      </c>
      <c r="D2208" t="s">
        <v>191</v>
      </c>
      <c r="E2208" t="s">
        <v>37</v>
      </c>
      <c r="F2208" t="s">
        <v>37</v>
      </c>
      <c r="G2208" t="str">
        <f>IF(ISERROR(MATCH(A2208,LUs!A:A,0)),"n","y")</f>
        <v>n</v>
      </c>
    </row>
    <row r="2209" spans="1:7">
      <c r="A2209" t="s">
        <v>189</v>
      </c>
      <c r="B2209" t="s">
        <v>19</v>
      </c>
      <c r="C2209" t="s">
        <v>98</v>
      </c>
      <c r="D2209" t="s">
        <v>191</v>
      </c>
      <c r="E2209" t="s">
        <v>86</v>
      </c>
      <c r="F2209" t="s">
        <v>86</v>
      </c>
      <c r="G2209" t="str">
        <f>IF(ISERROR(MATCH(A2209,LUs!A:A,0)),"n","y")</f>
        <v>n</v>
      </c>
    </row>
    <row r="2210" spans="1:7">
      <c r="A2210" t="s">
        <v>189</v>
      </c>
      <c r="B2210" t="s">
        <v>19</v>
      </c>
      <c r="C2210" t="s">
        <v>98</v>
      </c>
      <c r="D2210" t="s">
        <v>192</v>
      </c>
      <c r="E2210" t="s">
        <v>86</v>
      </c>
      <c r="F2210" t="s">
        <v>37</v>
      </c>
      <c r="G2210" t="str">
        <f>IF(ISERROR(MATCH(A2210,LUs!A:A,0)),"n","y")</f>
        <v>n</v>
      </c>
    </row>
    <row r="2211" spans="1:7">
      <c r="A2211" t="s">
        <v>189</v>
      </c>
      <c r="B2211" t="s">
        <v>19</v>
      </c>
      <c r="C2211" t="s">
        <v>98</v>
      </c>
      <c r="D2211" t="s">
        <v>192</v>
      </c>
      <c r="E2211" t="s">
        <v>86</v>
      </c>
      <c r="F2211" t="s">
        <v>86</v>
      </c>
      <c r="G2211" t="str">
        <f>IF(ISERROR(MATCH(A2211,LUs!A:A,0)),"n","y")</f>
        <v>n</v>
      </c>
    </row>
    <row r="2212" spans="1:7">
      <c r="A2212" t="s">
        <v>189</v>
      </c>
      <c r="B2212" t="s">
        <v>19</v>
      </c>
      <c r="C2212" t="s">
        <v>98</v>
      </c>
      <c r="D2212" t="s">
        <v>193</v>
      </c>
      <c r="E2212" t="s">
        <v>86</v>
      </c>
      <c r="F2212" t="s">
        <v>86</v>
      </c>
      <c r="G2212" t="str">
        <f>IF(ISERROR(MATCH(A2212,LUs!A:A,0)),"n","y")</f>
        <v>n</v>
      </c>
    </row>
    <row r="2213" spans="1:7">
      <c r="A2213" t="s">
        <v>189</v>
      </c>
      <c r="B2213" t="s">
        <v>19</v>
      </c>
      <c r="C2213" t="s">
        <v>98</v>
      </c>
      <c r="D2213" t="s">
        <v>194</v>
      </c>
      <c r="E2213" t="s">
        <v>86</v>
      </c>
      <c r="F2213" t="s">
        <v>36</v>
      </c>
      <c r="G2213" t="str">
        <f>IF(ISERROR(MATCH(A2213,LUs!A:A,0)),"n","y")</f>
        <v>n</v>
      </c>
    </row>
    <row r="2214" spans="1:7">
      <c r="A2214" t="s">
        <v>189</v>
      </c>
      <c r="B2214" t="s">
        <v>19</v>
      </c>
      <c r="C2214" t="s">
        <v>98</v>
      </c>
      <c r="D2214" t="s">
        <v>194</v>
      </c>
      <c r="E2214" t="s">
        <v>86</v>
      </c>
      <c r="F2214" t="s">
        <v>86</v>
      </c>
      <c r="G2214" t="str">
        <f>IF(ISERROR(MATCH(A2214,LUs!A:A,0)),"n","y")</f>
        <v>n</v>
      </c>
    </row>
    <row r="2215" spans="1:7">
      <c r="A2215" t="s">
        <v>189</v>
      </c>
      <c r="B2215" t="s">
        <v>19</v>
      </c>
      <c r="C2215" t="s">
        <v>98</v>
      </c>
      <c r="D2215" t="s">
        <v>195</v>
      </c>
      <c r="E2215" t="s">
        <v>86</v>
      </c>
      <c r="F2215" t="s">
        <v>37</v>
      </c>
      <c r="G2215" t="str">
        <f>IF(ISERROR(MATCH(A2215,LUs!A:A,0)),"n","y")</f>
        <v>n</v>
      </c>
    </row>
    <row r="2216" spans="1:7">
      <c r="A2216" t="s">
        <v>189</v>
      </c>
      <c r="B2216" t="s">
        <v>19</v>
      </c>
      <c r="C2216" t="s">
        <v>97</v>
      </c>
      <c r="D2216" t="s">
        <v>195</v>
      </c>
      <c r="E2216" t="s">
        <v>36</v>
      </c>
      <c r="F2216" t="s">
        <v>36</v>
      </c>
      <c r="G2216" t="str">
        <f>IF(ISERROR(MATCH(A2216,LUs!A:A,0)),"n","y")</f>
        <v>n</v>
      </c>
    </row>
    <row r="2217" spans="1:7">
      <c r="A2217" t="s">
        <v>189</v>
      </c>
      <c r="B2217" t="s">
        <v>19</v>
      </c>
      <c r="C2217" t="s">
        <v>97</v>
      </c>
      <c r="D2217" t="s">
        <v>195</v>
      </c>
      <c r="E2217" t="s">
        <v>37</v>
      </c>
      <c r="F2217" t="s">
        <v>37</v>
      </c>
      <c r="G2217" t="str">
        <f>IF(ISERROR(MATCH(A2217,LUs!A:A,0)),"n","y")</f>
        <v>n</v>
      </c>
    </row>
    <row r="2218" spans="1:7">
      <c r="A2218" t="s">
        <v>189</v>
      </c>
      <c r="B2218" t="s">
        <v>19</v>
      </c>
      <c r="C2218" t="s">
        <v>98</v>
      </c>
      <c r="D2218" t="s">
        <v>195</v>
      </c>
      <c r="E2218" t="s">
        <v>86</v>
      </c>
      <c r="F2218" t="s">
        <v>86</v>
      </c>
      <c r="G2218" t="str">
        <f>IF(ISERROR(MATCH(A2218,LUs!A:A,0)),"n","y")</f>
        <v>n</v>
      </c>
    </row>
    <row r="2219" spans="1:7">
      <c r="A2219" t="s">
        <v>189</v>
      </c>
      <c r="B2219" t="s">
        <v>19</v>
      </c>
      <c r="C2219" t="s">
        <v>98</v>
      </c>
      <c r="D2219" t="s">
        <v>196</v>
      </c>
      <c r="E2219" t="s">
        <v>86</v>
      </c>
      <c r="F2219" t="s">
        <v>36</v>
      </c>
      <c r="G2219" t="str">
        <f>IF(ISERROR(MATCH(A2219,LUs!A:A,0)),"n","y")</f>
        <v>n</v>
      </c>
    </row>
    <row r="2220" spans="1:7">
      <c r="A2220" t="s">
        <v>189</v>
      </c>
      <c r="B2220" t="s">
        <v>19</v>
      </c>
      <c r="C2220" t="s">
        <v>97</v>
      </c>
      <c r="D2220" t="s">
        <v>196</v>
      </c>
      <c r="E2220" t="s">
        <v>36</v>
      </c>
      <c r="F2220" t="s">
        <v>36</v>
      </c>
      <c r="G2220" t="str">
        <f>IF(ISERROR(MATCH(A2220,LUs!A:A,0)),"n","y")</f>
        <v>n</v>
      </c>
    </row>
    <row r="2221" spans="1:7">
      <c r="A2221" t="s">
        <v>189</v>
      </c>
      <c r="B2221" t="s">
        <v>19</v>
      </c>
      <c r="C2221" t="s">
        <v>97</v>
      </c>
      <c r="D2221" t="s">
        <v>196</v>
      </c>
      <c r="E2221" t="s">
        <v>37</v>
      </c>
      <c r="F2221" t="s">
        <v>37</v>
      </c>
      <c r="G2221" t="str">
        <f>IF(ISERROR(MATCH(A2221,LUs!A:A,0)),"n","y")</f>
        <v>n</v>
      </c>
    </row>
    <row r="2222" spans="1:7">
      <c r="A2222" t="s">
        <v>189</v>
      </c>
      <c r="B2222" t="s">
        <v>19</v>
      </c>
      <c r="C2222" t="s">
        <v>98</v>
      </c>
      <c r="D2222" t="s">
        <v>196</v>
      </c>
      <c r="E2222" t="s">
        <v>86</v>
      </c>
      <c r="F2222" t="s">
        <v>86</v>
      </c>
      <c r="G2222" t="str">
        <f>IF(ISERROR(MATCH(A2222,LUs!A:A,0)),"n","y")</f>
        <v>n</v>
      </c>
    </row>
    <row r="2223" spans="1:7">
      <c r="A2223" t="s">
        <v>189</v>
      </c>
      <c r="B2223" t="s">
        <v>26</v>
      </c>
      <c r="C2223" t="s">
        <v>97</v>
      </c>
      <c r="D2223" t="s">
        <v>193</v>
      </c>
      <c r="E2223" t="s">
        <v>36</v>
      </c>
      <c r="F2223" t="s">
        <v>37</v>
      </c>
      <c r="G2223" t="str">
        <f>IF(ISERROR(MATCH(A2223,LUs!A:A,0)),"n","y")</f>
        <v>n</v>
      </c>
    </row>
    <row r="2224" spans="1:7">
      <c r="A2224" t="s">
        <v>189</v>
      </c>
      <c r="B2224" t="s">
        <v>26</v>
      </c>
      <c r="C2224" t="s">
        <v>97</v>
      </c>
      <c r="D2224" t="s">
        <v>193</v>
      </c>
      <c r="E2224" t="s">
        <v>37</v>
      </c>
      <c r="F2224" t="s">
        <v>36</v>
      </c>
      <c r="G2224" t="str">
        <f>IF(ISERROR(MATCH(A2224,LUs!A:A,0)),"n","y")</f>
        <v>n</v>
      </c>
    </row>
    <row r="2225" spans="1:7">
      <c r="A2225" t="s">
        <v>189</v>
      </c>
      <c r="B2225" t="s">
        <v>26</v>
      </c>
      <c r="C2225" t="s">
        <v>97</v>
      </c>
      <c r="D2225" t="s">
        <v>193</v>
      </c>
      <c r="E2225" t="s">
        <v>36</v>
      </c>
      <c r="F2225" t="s">
        <v>36</v>
      </c>
      <c r="G2225" t="str">
        <f>IF(ISERROR(MATCH(A2225,LUs!A:A,0)),"n","y")</f>
        <v>n</v>
      </c>
    </row>
    <row r="2226" spans="1:7">
      <c r="A2226" t="s">
        <v>189</v>
      </c>
      <c r="B2226" t="s">
        <v>26</v>
      </c>
      <c r="C2226" t="s">
        <v>97</v>
      </c>
      <c r="D2226" t="s">
        <v>193</v>
      </c>
      <c r="E2226" t="s">
        <v>37</v>
      </c>
      <c r="F2226" t="s">
        <v>37</v>
      </c>
      <c r="G2226" t="str">
        <f>IF(ISERROR(MATCH(A2226,LUs!A:A,0)),"n","y")</f>
        <v>n</v>
      </c>
    </row>
    <row r="2227" spans="1:7">
      <c r="A2227" t="s">
        <v>189</v>
      </c>
      <c r="B2227" t="s">
        <v>26</v>
      </c>
      <c r="C2227" t="s">
        <v>97</v>
      </c>
      <c r="D2227" t="s">
        <v>195</v>
      </c>
      <c r="E2227" t="s">
        <v>36</v>
      </c>
      <c r="F2227" t="s">
        <v>37</v>
      </c>
      <c r="G2227" t="str">
        <f>IF(ISERROR(MATCH(A2227,LUs!A:A,0)),"n","y")</f>
        <v>n</v>
      </c>
    </row>
    <row r="2228" spans="1:7">
      <c r="A2228" t="s">
        <v>189</v>
      </c>
      <c r="B2228" t="s">
        <v>26</v>
      </c>
      <c r="C2228" t="s">
        <v>97</v>
      </c>
      <c r="D2228" t="s">
        <v>195</v>
      </c>
      <c r="E2228" t="s">
        <v>37</v>
      </c>
      <c r="F2228" t="s">
        <v>36</v>
      </c>
      <c r="G2228" t="str">
        <f>IF(ISERROR(MATCH(A2228,LUs!A:A,0)),"n","y")</f>
        <v>n</v>
      </c>
    </row>
    <row r="2229" spans="1:7">
      <c r="A2229" t="s">
        <v>189</v>
      </c>
      <c r="B2229" t="s">
        <v>26</v>
      </c>
      <c r="C2229" t="s">
        <v>97</v>
      </c>
      <c r="D2229" t="s">
        <v>195</v>
      </c>
      <c r="E2229" t="s">
        <v>36</v>
      </c>
      <c r="F2229" t="s">
        <v>36</v>
      </c>
      <c r="G2229" t="str">
        <f>IF(ISERROR(MATCH(A2229,LUs!A:A,0)),"n","y")</f>
        <v>n</v>
      </c>
    </row>
    <row r="2230" spans="1:7">
      <c r="A2230" t="s">
        <v>189</v>
      </c>
      <c r="B2230" t="s">
        <v>26</v>
      </c>
      <c r="C2230" t="s">
        <v>97</v>
      </c>
      <c r="D2230" t="s">
        <v>195</v>
      </c>
      <c r="E2230" t="s">
        <v>37</v>
      </c>
      <c r="F2230" t="s">
        <v>37</v>
      </c>
      <c r="G2230" t="str">
        <f>IF(ISERROR(MATCH(A2230,LUs!A:A,0)),"n","y")</f>
        <v>n</v>
      </c>
    </row>
    <row r="2231" spans="1:7">
      <c r="A2231" t="s">
        <v>189</v>
      </c>
      <c r="B2231" t="s">
        <v>26</v>
      </c>
      <c r="C2231" t="s">
        <v>98</v>
      </c>
      <c r="D2231" t="s">
        <v>195</v>
      </c>
      <c r="E2231" t="s">
        <v>86</v>
      </c>
      <c r="F2231" t="s">
        <v>86</v>
      </c>
      <c r="G2231" t="str">
        <f>IF(ISERROR(MATCH(A2231,LUs!A:A,0)),"n","y")</f>
        <v>n</v>
      </c>
    </row>
    <row r="2232" spans="1:7">
      <c r="A2232" t="s">
        <v>189</v>
      </c>
      <c r="B2232" t="s">
        <v>26</v>
      </c>
      <c r="C2232" t="s">
        <v>97</v>
      </c>
      <c r="D2232" t="s">
        <v>196</v>
      </c>
      <c r="E2232" t="s">
        <v>36</v>
      </c>
      <c r="F2232" t="s">
        <v>37</v>
      </c>
      <c r="G2232" t="str">
        <f>IF(ISERROR(MATCH(A2232,LUs!A:A,0)),"n","y")</f>
        <v>n</v>
      </c>
    </row>
    <row r="2233" spans="1:7">
      <c r="A2233" t="s">
        <v>189</v>
      </c>
      <c r="B2233" t="s">
        <v>26</v>
      </c>
      <c r="C2233" t="s">
        <v>97</v>
      </c>
      <c r="D2233" t="s">
        <v>196</v>
      </c>
      <c r="E2233" t="s">
        <v>37</v>
      </c>
      <c r="F2233" t="s">
        <v>36</v>
      </c>
      <c r="G2233" t="str">
        <f>IF(ISERROR(MATCH(A2233,LUs!A:A,0)),"n","y")</f>
        <v>n</v>
      </c>
    </row>
    <row r="2234" spans="1:7">
      <c r="A2234" t="s">
        <v>189</v>
      </c>
      <c r="B2234" t="s">
        <v>26</v>
      </c>
      <c r="C2234" t="s">
        <v>97</v>
      </c>
      <c r="D2234" t="s">
        <v>196</v>
      </c>
      <c r="E2234" t="s">
        <v>36</v>
      </c>
      <c r="F2234" t="s">
        <v>36</v>
      </c>
      <c r="G2234" t="str">
        <f>IF(ISERROR(MATCH(A2234,LUs!A:A,0)),"n","y")</f>
        <v>n</v>
      </c>
    </row>
    <row r="2235" spans="1:7">
      <c r="A2235" t="s">
        <v>189</v>
      </c>
      <c r="B2235" t="s">
        <v>26</v>
      </c>
      <c r="C2235" t="s">
        <v>97</v>
      </c>
      <c r="D2235" t="s">
        <v>196</v>
      </c>
      <c r="E2235" t="s">
        <v>37</v>
      </c>
      <c r="F2235" t="s">
        <v>37</v>
      </c>
      <c r="G2235" t="str">
        <f>IF(ISERROR(MATCH(A2235,LUs!A:A,0)),"n","y")</f>
        <v>n</v>
      </c>
    </row>
    <row r="2236" spans="1:7">
      <c r="A2236" t="s">
        <v>189</v>
      </c>
      <c r="B2236" t="s">
        <v>26</v>
      </c>
      <c r="C2236" t="s">
        <v>98</v>
      </c>
      <c r="D2236" t="s">
        <v>196</v>
      </c>
      <c r="E2236" t="s">
        <v>86</v>
      </c>
      <c r="F2236" t="s">
        <v>86</v>
      </c>
      <c r="G2236" t="str">
        <f>IF(ISERROR(MATCH(A2236,LUs!A:A,0)),"n","y")</f>
        <v>n</v>
      </c>
    </row>
    <row r="2237" spans="1:7">
      <c r="A2237" t="s">
        <v>189</v>
      </c>
      <c r="B2237" t="s">
        <v>29</v>
      </c>
      <c r="C2237" t="s">
        <v>97</v>
      </c>
      <c r="D2237" t="s">
        <v>193</v>
      </c>
      <c r="E2237" t="s">
        <v>36</v>
      </c>
      <c r="F2237" t="s">
        <v>37</v>
      </c>
      <c r="G2237" t="str">
        <f>IF(ISERROR(MATCH(A2237,LUs!A:A,0)),"n","y")</f>
        <v>n</v>
      </c>
    </row>
    <row r="2238" spans="1:7">
      <c r="A2238" t="s">
        <v>189</v>
      </c>
      <c r="B2238" t="s">
        <v>29</v>
      </c>
      <c r="C2238" t="s">
        <v>97</v>
      </c>
      <c r="D2238" t="s">
        <v>193</v>
      </c>
      <c r="E2238" t="s">
        <v>37</v>
      </c>
      <c r="F2238" t="s">
        <v>86</v>
      </c>
      <c r="G2238" t="str">
        <f>IF(ISERROR(MATCH(A2238,LUs!A:A,0)),"n","y")</f>
        <v>n</v>
      </c>
    </row>
    <row r="2239" spans="1:7">
      <c r="A2239" t="s">
        <v>189</v>
      </c>
      <c r="B2239" t="s">
        <v>29</v>
      </c>
      <c r="C2239" t="s">
        <v>98</v>
      </c>
      <c r="D2239" t="s">
        <v>193</v>
      </c>
      <c r="E2239" t="s">
        <v>86</v>
      </c>
      <c r="F2239" t="s">
        <v>86</v>
      </c>
      <c r="G2239" t="str">
        <f>IF(ISERROR(MATCH(A2239,LUs!A:A,0)),"n","y")</f>
        <v>n</v>
      </c>
    </row>
    <row r="2240" spans="1:7">
      <c r="A2240" t="s">
        <v>189</v>
      </c>
      <c r="B2240" t="s">
        <v>29</v>
      </c>
      <c r="C2240" t="s">
        <v>97</v>
      </c>
      <c r="D2240" t="s">
        <v>193</v>
      </c>
      <c r="E2240" t="s">
        <v>36</v>
      </c>
      <c r="F2240" t="s">
        <v>36</v>
      </c>
      <c r="G2240" t="str">
        <f>IF(ISERROR(MATCH(A2240,LUs!A:A,0)),"n","y")</f>
        <v>n</v>
      </c>
    </row>
    <row r="2241" spans="1:7">
      <c r="A2241" t="s">
        <v>189</v>
      </c>
      <c r="B2241" t="s">
        <v>29</v>
      </c>
      <c r="C2241" t="s">
        <v>97</v>
      </c>
      <c r="D2241" t="s">
        <v>193</v>
      </c>
      <c r="E2241" t="s">
        <v>37</v>
      </c>
      <c r="F2241" t="s">
        <v>37</v>
      </c>
      <c r="G2241" t="str">
        <f>IF(ISERROR(MATCH(A2241,LUs!A:A,0)),"n","y")</f>
        <v>n</v>
      </c>
    </row>
    <row r="2242" spans="1:7">
      <c r="A2242" t="s">
        <v>189</v>
      </c>
      <c r="B2242" t="s">
        <v>29</v>
      </c>
      <c r="C2242" t="s">
        <v>98</v>
      </c>
      <c r="D2242" t="s">
        <v>193</v>
      </c>
      <c r="E2242" t="s">
        <v>86</v>
      </c>
      <c r="F2242" t="s">
        <v>86</v>
      </c>
      <c r="G2242" t="str">
        <f>IF(ISERROR(MATCH(A2242,LUs!A:A,0)),"n","y")</f>
        <v>n</v>
      </c>
    </row>
  </sheetData>
  <phoneticPr fontId="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19"/>
  <sheetViews>
    <sheetView topLeftCell="F1" zoomScale="75" workbookViewId="0">
      <selection activeCell="V27" sqref="V27"/>
    </sheetView>
  </sheetViews>
  <sheetFormatPr defaultRowHeight="12.75"/>
  <cols>
    <col min="3" max="3" width="13.85546875" customWidth="1"/>
    <col min="7" max="7" width="6.7109375" customWidth="1"/>
    <col min="8" max="8" width="31.7109375" customWidth="1"/>
    <col min="9" max="9" width="7" customWidth="1"/>
  </cols>
  <sheetData>
    <row r="1" spans="1:32">
      <c r="B1">
        <v>11</v>
      </c>
      <c r="C1">
        <v>15</v>
      </c>
      <c r="D1">
        <v>15</v>
      </c>
      <c r="E1">
        <v>4</v>
      </c>
      <c r="F1">
        <v>6</v>
      </c>
      <c r="H1">
        <v>50</v>
      </c>
      <c r="I1">
        <v>2</v>
      </c>
      <c r="J1">
        <v>2</v>
      </c>
      <c r="K1">
        <v>4</v>
      </c>
      <c r="L1">
        <v>4</v>
      </c>
      <c r="M1">
        <v>4</v>
      </c>
      <c r="N1">
        <v>4</v>
      </c>
      <c r="O1">
        <v>4</v>
      </c>
      <c r="P1">
        <v>4</v>
      </c>
      <c r="Q1">
        <v>4</v>
      </c>
      <c r="R1">
        <v>4</v>
      </c>
      <c r="S1">
        <v>4</v>
      </c>
      <c r="T1">
        <v>4</v>
      </c>
      <c r="U1">
        <v>4</v>
      </c>
      <c r="V1">
        <v>6</v>
      </c>
      <c r="W1">
        <v>4</v>
      </c>
      <c r="X1">
        <v>4</v>
      </c>
      <c r="Y1">
        <v>4</v>
      </c>
      <c r="Z1">
        <v>4</v>
      </c>
      <c r="AA1">
        <v>2</v>
      </c>
      <c r="AB1">
        <v>3</v>
      </c>
      <c r="AC1">
        <v>3</v>
      </c>
      <c r="AD1">
        <v>3</v>
      </c>
      <c r="AE1">
        <v>3</v>
      </c>
    </row>
    <row r="2" spans="1:32" ht="18">
      <c r="A2" t="s">
        <v>208</v>
      </c>
      <c r="B2" t="s">
        <v>207</v>
      </c>
      <c r="C2" t="s">
        <v>93</v>
      </c>
      <c r="D2" t="s">
        <v>34</v>
      </c>
      <c r="E2" t="s">
        <v>92</v>
      </c>
      <c r="F2" t="s">
        <v>7</v>
      </c>
      <c r="G2" t="s">
        <v>216</v>
      </c>
      <c r="H2" t="s">
        <v>224</v>
      </c>
      <c r="I2" t="s">
        <v>3</v>
      </c>
      <c r="J2" t="s">
        <v>87</v>
      </c>
      <c r="K2" t="s">
        <v>2</v>
      </c>
      <c r="L2" t="s">
        <v>53</v>
      </c>
      <c r="M2" t="s">
        <v>54</v>
      </c>
      <c r="N2" t="s">
        <v>55</v>
      </c>
      <c r="O2" t="s">
        <v>56</v>
      </c>
      <c r="P2" t="s">
        <v>57</v>
      </c>
      <c r="Q2" t="s">
        <v>58</v>
      </c>
      <c r="R2" t="s">
        <v>59</v>
      </c>
      <c r="S2" t="s">
        <v>60</v>
      </c>
      <c r="T2" t="s">
        <v>61</v>
      </c>
      <c r="U2" t="s">
        <v>62</v>
      </c>
      <c r="V2" t="s">
        <v>200</v>
      </c>
      <c r="W2" t="s">
        <v>201</v>
      </c>
      <c r="X2" t="s">
        <v>202</v>
      </c>
      <c r="Y2" t="s">
        <v>203</v>
      </c>
      <c r="Z2" t="s">
        <v>81</v>
      </c>
      <c r="AA2" t="s">
        <v>82</v>
      </c>
      <c r="AB2" t="s">
        <v>83</v>
      </c>
      <c r="AC2" t="s">
        <v>84</v>
      </c>
      <c r="AD2" t="s">
        <v>205</v>
      </c>
      <c r="AE2" t="s">
        <v>88</v>
      </c>
      <c r="AF2" s="12"/>
    </row>
    <row r="3" spans="1:32">
      <c r="B3" t="s">
        <v>6</v>
      </c>
      <c r="C3" t="s">
        <v>103</v>
      </c>
      <c r="D3" t="s">
        <v>91</v>
      </c>
      <c r="E3" t="s">
        <v>97</v>
      </c>
      <c r="F3" t="s">
        <v>191</v>
      </c>
      <c r="G3" t="s">
        <v>36</v>
      </c>
      <c r="H3" t="str">
        <f>D3&amp;"."&amp;E3&amp;"."&amp;C3&amp;"."&amp;RIGHT(F3,1)&amp;"."&amp;B3&amp;"."&amp;G3</f>
        <v>ESSFxv2.CC.Bambrick.A.NoMgmt.N</v>
      </c>
      <c r="I3" t="s">
        <v>36</v>
      </c>
      <c r="J3">
        <f>IF(D3="ZRepressedPine",30,10)</f>
        <v>10</v>
      </c>
      <c r="K3">
        <f ca="1">LOOKUP($C3&amp;$D3&amp;$E3&amp;$F3,InventoryLU_Blk!$A$2:$A$118,InventoryLU_Blk!$I$2:$I$1118)</f>
        <v>10.6</v>
      </c>
      <c r="L3" t="str">
        <f>(LOOKUP($D3&amp;$E3,BEC_StandLabel_FDI!$B:$B,BEC_StandLabel_FDI!F:F))</f>
        <v>PLI</v>
      </c>
      <c r="M3">
        <f>LOOKUP($D3&amp;$E3,BEC_StandLabel_FDI!$B:$B,BEC_StandLabel_FDI!G:G)</f>
        <v>79</v>
      </c>
      <c r="N3" t="str">
        <f>LOOKUP($D3&amp;$E3,BEC_StandLabel_FDI!$B:$B,BEC_StandLabel_FDI!H:H)</f>
        <v>SX</v>
      </c>
      <c r="O3">
        <f>LOOKUP($D3&amp;$E3,BEC_StandLabel_FDI!$B:$B,BEC_StandLabel_FDI!I:I)</f>
        <v>21</v>
      </c>
      <c r="P3">
        <f>LOOKUP($D3&amp;$E3,BEC_StandLabel_FDI!$B:$B,BEC_StandLabel_FDI!J:J)</f>
        <v>0</v>
      </c>
      <c r="Q3">
        <f>LOOKUP($D3&amp;$E3,BEC_StandLabel_FDI!$B:$B,BEC_StandLabel_FDI!K:K)</f>
        <v>0</v>
      </c>
      <c r="R3">
        <f>LOOKUP($D3&amp;$E3,BEC_StandLabel_FDI!$B:$B,BEC_StandLabel_FDI!L:L)</f>
        <v>0</v>
      </c>
      <c r="S3">
        <f>LOOKUP($D3&amp;$E3,BEC_StandLabel_FDI!$B:$B,BEC_StandLabel_FDI!M:M)</f>
        <v>0</v>
      </c>
      <c r="T3">
        <f>LOOKUP($D3&amp;$E3,BEC_StandLabel_FDI!$B:$B,BEC_StandLabel_FDI!N:N)</f>
        <v>0</v>
      </c>
      <c r="U3">
        <f>LOOKUP($D3&amp;$E3,BEC_StandLabel_FDI!$B:$B,BEC_StandLabel_FDI!O:O)</f>
        <v>0</v>
      </c>
      <c r="V3" t="e">
        <f>LOOKUP(LOOKUP($D3&amp;$I3,'BEC Silviculture Surrogate'!$A:$A,'BEC Silviculture Surrogate'!$F:$F),ExistingTreatments!$A:$A,ExistingTreatments!V:V)</f>
        <v>#N/A</v>
      </c>
      <c r="W3">
        <v>12.5</v>
      </c>
      <c r="X3">
        <v>15</v>
      </c>
      <c r="Y3">
        <v>5</v>
      </c>
    </row>
    <row r="4" spans="1:32">
      <c r="B4" t="s">
        <v>6</v>
      </c>
      <c r="C4" t="s">
        <v>103</v>
      </c>
      <c r="D4" t="s">
        <v>91</v>
      </c>
      <c r="E4" t="s">
        <v>97</v>
      </c>
      <c r="F4" t="s">
        <v>192</v>
      </c>
      <c r="G4" t="s">
        <v>36</v>
      </c>
      <c r="H4" t="str">
        <f t="shared" ref="H4:H50" si="0">D4&amp;"."&amp;E4&amp;"."&amp;C4&amp;"."&amp;RIGHT(F4,1)&amp;"."&amp;B4&amp;"."&amp;G4</f>
        <v>ESSFxv2.CC.Bambrick.B.NoMgmt.N</v>
      </c>
      <c r="I4" t="s">
        <v>36</v>
      </c>
      <c r="J4">
        <f t="shared" ref="J4:J67" si="1">IF(D4="ZRepressedPine",30,10)</f>
        <v>10</v>
      </c>
      <c r="K4">
        <f ca="1">LOOKUP($C4&amp;$D4&amp;$E4&amp;$F4,InventoryLU_Blk!$A$2:$A$118,InventoryLU_Blk!$I$2:$I$1118)</f>
        <v>9.3000000000000007</v>
      </c>
      <c r="L4" t="str">
        <f>(LOOKUP($D4&amp;$E4,BEC_StandLabel_FDI!$B:$B,BEC_StandLabel_FDI!F:F))</f>
        <v>PLI</v>
      </c>
      <c r="M4">
        <f>LOOKUP($D4&amp;$E4,BEC_StandLabel_FDI!$B:$B,BEC_StandLabel_FDI!G:G)</f>
        <v>79</v>
      </c>
      <c r="N4" t="str">
        <f>LOOKUP($D4&amp;$E4,BEC_StandLabel_FDI!$B:$B,BEC_StandLabel_FDI!H:H)</f>
        <v>SX</v>
      </c>
      <c r="O4">
        <f>LOOKUP($D4&amp;$E4,BEC_StandLabel_FDI!$B:$B,BEC_StandLabel_FDI!I:I)</f>
        <v>21</v>
      </c>
      <c r="P4">
        <f>LOOKUP($D4&amp;$E4,BEC_StandLabel_FDI!$B:$B,BEC_StandLabel_FDI!J:J)</f>
        <v>0</v>
      </c>
      <c r="Q4">
        <f>LOOKUP($D4&amp;$E4,BEC_StandLabel_FDI!$B:$B,BEC_StandLabel_FDI!K:K)</f>
        <v>0</v>
      </c>
      <c r="R4">
        <f>LOOKUP($D4&amp;$E4,BEC_StandLabel_FDI!$B:$B,BEC_StandLabel_FDI!L:L)</f>
        <v>0</v>
      </c>
      <c r="S4">
        <f>LOOKUP($D4&amp;$E4,BEC_StandLabel_FDI!$B:$B,BEC_StandLabel_FDI!M:M)</f>
        <v>0</v>
      </c>
      <c r="T4">
        <f>LOOKUP($D4&amp;$E4,BEC_StandLabel_FDI!$B:$B,BEC_StandLabel_FDI!N:N)</f>
        <v>0</v>
      </c>
      <c r="U4">
        <f>LOOKUP($D4&amp;$E4,BEC_StandLabel_FDI!$B:$B,BEC_StandLabel_FDI!O:O)</f>
        <v>0</v>
      </c>
      <c r="V4" t="e">
        <f>LOOKUP(LOOKUP($D4&amp;$I4,'BEC Silviculture Surrogate'!$A:$A,'BEC Silviculture Surrogate'!$F:$F),ExistingTreatments!$A:$A,ExistingTreatments!V:V)</f>
        <v>#N/A</v>
      </c>
      <c r="W4">
        <v>12.5</v>
      </c>
      <c r="X4">
        <v>15</v>
      </c>
      <c r="Y4">
        <v>5</v>
      </c>
    </row>
    <row r="5" spans="1:32">
      <c r="B5" t="s">
        <v>6</v>
      </c>
      <c r="C5" t="s">
        <v>103</v>
      </c>
      <c r="D5" t="s">
        <v>17</v>
      </c>
      <c r="E5" t="s">
        <v>97</v>
      </c>
      <c r="F5" t="s">
        <v>192</v>
      </c>
      <c r="G5" t="s">
        <v>36</v>
      </c>
      <c r="H5" t="str">
        <f t="shared" si="0"/>
        <v>IDFdk4.CC.Bambrick.B.NoMgmt.N</v>
      </c>
      <c r="I5" t="s">
        <v>36</v>
      </c>
      <c r="J5">
        <f t="shared" si="1"/>
        <v>10</v>
      </c>
      <c r="K5">
        <f ca="1">LOOKUP($C5&amp;$D5&amp;$E5&amp;$F5,InventoryLU_Blk!$A$2:$A$118,InventoryLU_Blk!$I$2:$I$1118)</f>
        <v>11.1</v>
      </c>
      <c r="L5" t="str">
        <f>(LOOKUP($D5&amp;$E5,BEC_StandLabel_FDI!$B:$B,BEC_StandLabel_FDI!F:F))</f>
        <v>PLI</v>
      </c>
      <c r="M5">
        <f>LOOKUP($D5&amp;$E5,BEC_StandLabel_FDI!$B:$B,BEC_StandLabel_FDI!G:G)</f>
        <v>100</v>
      </c>
      <c r="N5">
        <f>LOOKUP($D5&amp;$E5,BEC_StandLabel_FDI!$B:$B,BEC_StandLabel_FDI!H:H)</f>
        <v>0</v>
      </c>
      <c r="O5">
        <f>LOOKUP($D5&amp;$E5,BEC_StandLabel_FDI!$B:$B,BEC_StandLabel_FDI!I:I)</f>
        <v>0</v>
      </c>
      <c r="P5">
        <f>LOOKUP($D5&amp;$E5,BEC_StandLabel_FDI!$B:$B,BEC_StandLabel_FDI!J:J)</f>
        <v>0</v>
      </c>
      <c r="Q5">
        <f>LOOKUP($D5&amp;$E5,BEC_StandLabel_FDI!$B:$B,BEC_StandLabel_FDI!K:K)</f>
        <v>0</v>
      </c>
      <c r="R5">
        <f>LOOKUP($D5&amp;$E5,BEC_StandLabel_FDI!$B:$B,BEC_StandLabel_FDI!L:L)</f>
        <v>0</v>
      </c>
      <c r="S5">
        <f>LOOKUP($D5&amp;$E5,BEC_StandLabel_FDI!$B:$B,BEC_StandLabel_FDI!M:M)</f>
        <v>0</v>
      </c>
      <c r="T5">
        <f>LOOKUP($D5&amp;$E5,BEC_StandLabel_FDI!$B:$B,BEC_StandLabel_FDI!N:N)</f>
        <v>0</v>
      </c>
      <c r="U5">
        <f>LOOKUP($D5&amp;$E5,BEC_StandLabel_FDI!$B:$B,BEC_StandLabel_FDI!O:O)</f>
        <v>0</v>
      </c>
      <c r="V5">
        <f>LOOKUP(LOOKUP($D5&amp;$I5,'BEC Silviculture Surrogate'!$A:$A,'BEC Silviculture Surrogate'!$F:$F),ExistingTreatments!$A:$A,ExistingTreatments!V:V)</f>
        <v>8728</v>
      </c>
      <c r="W5">
        <v>12.5</v>
      </c>
      <c r="X5">
        <v>15</v>
      </c>
      <c r="Y5">
        <v>5</v>
      </c>
    </row>
    <row r="6" spans="1:32">
      <c r="B6" t="s">
        <v>6</v>
      </c>
      <c r="C6" t="s">
        <v>103</v>
      </c>
      <c r="D6" t="s">
        <v>17</v>
      </c>
      <c r="E6" t="s">
        <v>97</v>
      </c>
      <c r="F6" t="s">
        <v>193</v>
      </c>
      <c r="G6" t="s">
        <v>36</v>
      </c>
      <c r="H6" t="str">
        <f t="shared" si="0"/>
        <v>IDFdk4.CC.Bambrick.C.NoMgmt.N</v>
      </c>
      <c r="I6" t="s">
        <v>36</v>
      </c>
      <c r="J6">
        <f t="shared" si="1"/>
        <v>10</v>
      </c>
      <c r="K6">
        <f ca="1">LOOKUP($C6&amp;$D6&amp;$E6&amp;$F6,InventoryLU_Blk!$A$2:$A$118,InventoryLU_Blk!$I$2:$I$1118)</f>
        <v>10.6</v>
      </c>
      <c r="L6" t="str">
        <f>(LOOKUP($D6&amp;$E6,BEC_StandLabel_FDI!$B:$B,BEC_StandLabel_FDI!F:F))</f>
        <v>PLI</v>
      </c>
      <c r="M6">
        <f>LOOKUP($D6&amp;$E6,BEC_StandLabel_FDI!$B:$B,BEC_StandLabel_FDI!G:G)</f>
        <v>100</v>
      </c>
      <c r="N6">
        <f>LOOKUP($D6&amp;$E6,BEC_StandLabel_FDI!$B:$B,BEC_StandLabel_FDI!H:H)</f>
        <v>0</v>
      </c>
      <c r="O6">
        <f>LOOKUP($D6&amp;$E6,BEC_StandLabel_FDI!$B:$B,BEC_StandLabel_FDI!I:I)</f>
        <v>0</v>
      </c>
      <c r="P6">
        <f>LOOKUP($D6&amp;$E6,BEC_StandLabel_FDI!$B:$B,BEC_StandLabel_FDI!J:J)</f>
        <v>0</v>
      </c>
      <c r="Q6">
        <f>LOOKUP($D6&amp;$E6,BEC_StandLabel_FDI!$B:$B,BEC_StandLabel_FDI!K:K)</f>
        <v>0</v>
      </c>
      <c r="R6">
        <f>LOOKUP($D6&amp;$E6,BEC_StandLabel_FDI!$B:$B,BEC_StandLabel_FDI!L:L)</f>
        <v>0</v>
      </c>
      <c r="S6">
        <f>LOOKUP($D6&amp;$E6,BEC_StandLabel_FDI!$B:$B,BEC_StandLabel_FDI!M:M)</f>
        <v>0</v>
      </c>
      <c r="T6">
        <f>LOOKUP($D6&amp;$E6,BEC_StandLabel_FDI!$B:$B,BEC_StandLabel_FDI!N:N)</f>
        <v>0</v>
      </c>
      <c r="U6">
        <f>LOOKUP($D6&amp;$E6,BEC_StandLabel_FDI!$B:$B,BEC_StandLabel_FDI!O:O)</f>
        <v>0</v>
      </c>
      <c r="V6">
        <f>LOOKUP(LOOKUP($D6&amp;$I6,'BEC Silviculture Surrogate'!$A:$A,'BEC Silviculture Surrogate'!$F:$F),ExistingTreatments!$A:$A,ExistingTreatments!V:V)</f>
        <v>8728</v>
      </c>
      <c r="W6">
        <v>12.5</v>
      </c>
      <c r="X6">
        <v>15</v>
      </c>
      <c r="Y6">
        <v>5</v>
      </c>
    </row>
    <row r="7" spans="1:32">
      <c r="B7" t="s">
        <v>6</v>
      </c>
      <c r="C7" t="s">
        <v>103</v>
      </c>
      <c r="D7" t="s">
        <v>17</v>
      </c>
      <c r="E7" t="s">
        <v>98</v>
      </c>
      <c r="F7" t="s">
        <v>192</v>
      </c>
      <c r="G7" t="s">
        <v>36</v>
      </c>
      <c r="H7" t="str">
        <f t="shared" si="0"/>
        <v>IDFdk4.Sel.Bambrick.B.NoMgmt.N</v>
      </c>
      <c r="I7" t="s">
        <v>36</v>
      </c>
      <c r="J7">
        <f t="shared" si="1"/>
        <v>10</v>
      </c>
      <c r="K7">
        <f ca="1">LOOKUP($C7&amp;$D7&amp;$E7&amp;$F7,InventoryLU_Blk!$A$2:$A$118,InventoryLU_Blk!$I$2:$I$1118)</f>
        <v>10.7</v>
      </c>
      <c r="L7" t="str">
        <f>(LOOKUP($D7&amp;$E7,BEC_StandLabel_FDI!$B:$B,BEC_StandLabel_FDI!F:F))</f>
        <v>FDI</v>
      </c>
      <c r="M7">
        <f>LOOKUP($D7&amp;$E7,BEC_StandLabel_FDI!$B:$B,BEC_StandLabel_FDI!G:G)</f>
        <v>87</v>
      </c>
      <c r="N7" t="str">
        <f>LOOKUP($D7&amp;$E7,BEC_StandLabel_FDI!$B:$B,BEC_StandLabel_FDI!H:H)</f>
        <v>PLI</v>
      </c>
      <c r="O7">
        <f>LOOKUP($D7&amp;$E7,BEC_StandLabel_FDI!$B:$B,BEC_StandLabel_FDI!I:I)</f>
        <v>13</v>
      </c>
      <c r="P7">
        <f>LOOKUP($D7&amp;$E7,BEC_StandLabel_FDI!$B:$B,BEC_StandLabel_FDI!J:J)</f>
        <v>0</v>
      </c>
      <c r="Q7">
        <f>LOOKUP($D7&amp;$E7,BEC_StandLabel_FDI!$B:$B,BEC_StandLabel_FDI!K:K)</f>
        <v>0</v>
      </c>
      <c r="R7">
        <f>LOOKUP($D7&amp;$E7,BEC_StandLabel_FDI!$B:$B,BEC_StandLabel_FDI!L:L)</f>
        <v>0</v>
      </c>
      <c r="S7">
        <f>LOOKUP($D7&amp;$E7,BEC_StandLabel_FDI!$B:$B,BEC_StandLabel_FDI!M:M)</f>
        <v>0</v>
      </c>
      <c r="T7">
        <f>LOOKUP($D7&amp;$E7,BEC_StandLabel_FDI!$B:$B,BEC_StandLabel_FDI!N:N)</f>
        <v>0</v>
      </c>
      <c r="U7">
        <f>LOOKUP($D7&amp;$E7,BEC_StandLabel_FDI!$B:$B,BEC_StandLabel_FDI!O:O)</f>
        <v>0</v>
      </c>
      <c r="V7">
        <f>LOOKUP(LOOKUP($D7&amp;$I7,'BEC Silviculture Surrogate'!$A:$A,'BEC Silviculture Surrogate'!$F:$F),ExistingTreatments!$A:$A,ExistingTreatments!V:V)</f>
        <v>8728</v>
      </c>
      <c r="W7">
        <v>12.5</v>
      </c>
      <c r="X7">
        <v>15</v>
      </c>
      <c r="Y7">
        <v>5</v>
      </c>
    </row>
    <row r="8" spans="1:32">
      <c r="B8" t="s">
        <v>6</v>
      </c>
      <c r="C8" t="s">
        <v>103</v>
      </c>
      <c r="D8" t="s">
        <v>23</v>
      </c>
      <c r="E8" t="s">
        <v>97</v>
      </c>
      <c r="F8" t="s">
        <v>191</v>
      </c>
      <c r="G8" t="s">
        <v>36</v>
      </c>
      <c r="H8" t="str">
        <f t="shared" si="0"/>
        <v>MSxv.CC.Bambrick.A.NoMgmt.N</v>
      </c>
      <c r="I8" t="s">
        <v>36</v>
      </c>
      <c r="J8">
        <f t="shared" si="1"/>
        <v>10</v>
      </c>
      <c r="K8">
        <f ca="1">LOOKUP($C8&amp;$D8&amp;$E8&amp;$F8,InventoryLU_Blk!$A$2:$A$118,InventoryLU_Blk!$I$2:$I$1118)</f>
        <v>9.3000000000000007</v>
      </c>
      <c r="L8" t="str">
        <f>(LOOKUP($D8&amp;$E8,BEC_StandLabel_FDI!$B:$B,BEC_StandLabel_FDI!F:F))</f>
        <v>PLI</v>
      </c>
      <c r="M8">
        <f>LOOKUP($D8&amp;$E8,BEC_StandLabel_FDI!$B:$B,BEC_StandLabel_FDI!G:G)</f>
        <v>92</v>
      </c>
      <c r="N8" t="str">
        <f>LOOKUP($D8&amp;$E8,BEC_StandLabel_FDI!$B:$B,BEC_StandLabel_FDI!H:H)</f>
        <v>SX</v>
      </c>
      <c r="O8">
        <f>LOOKUP($D8&amp;$E8,BEC_StandLabel_FDI!$B:$B,BEC_StandLabel_FDI!I:I)</f>
        <v>8</v>
      </c>
      <c r="P8">
        <f>LOOKUP($D8&amp;$E8,BEC_StandLabel_FDI!$B:$B,BEC_StandLabel_FDI!J:J)</f>
        <v>0</v>
      </c>
      <c r="Q8">
        <f>LOOKUP($D8&amp;$E8,BEC_StandLabel_FDI!$B:$B,BEC_StandLabel_FDI!K:K)</f>
        <v>0</v>
      </c>
      <c r="R8">
        <f>LOOKUP($D8&amp;$E8,BEC_StandLabel_FDI!$B:$B,BEC_StandLabel_FDI!L:L)</f>
        <v>0</v>
      </c>
      <c r="S8">
        <f>LOOKUP($D8&amp;$E8,BEC_StandLabel_FDI!$B:$B,BEC_StandLabel_FDI!M:M)</f>
        <v>0</v>
      </c>
      <c r="T8">
        <f>LOOKUP($D8&amp;$E8,BEC_StandLabel_FDI!$B:$B,BEC_StandLabel_FDI!N:N)</f>
        <v>0</v>
      </c>
      <c r="U8">
        <f>LOOKUP($D8&amp;$E8,BEC_StandLabel_FDI!$B:$B,BEC_StandLabel_FDI!O:O)</f>
        <v>0</v>
      </c>
      <c r="V8">
        <f>LOOKUP(LOOKUP($D8&amp;$I8,'BEC Silviculture Surrogate'!$A:$A,'BEC Silviculture Surrogate'!$F:$F),ExistingTreatments!$A:$A,ExistingTreatments!V:V)</f>
        <v>8947</v>
      </c>
      <c r="W8">
        <v>12.5</v>
      </c>
      <c r="X8">
        <v>15</v>
      </c>
      <c r="Y8">
        <v>5</v>
      </c>
    </row>
    <row r="9" spans="1:32">
      <c r="B9" t="s">
        <v>6</v>
      </c>
      <c r="C9" t="s">
        <v>103</v>
      </c>
      <c r="D9" t="s">
        <v>23</v>
      </c>
      <c r="E9" t="s">
        <v>97</v>
      </c>
      <c r="F9" t="s">
        <v>192</v>
      </c>
      <c r="G9" t="s">
        <v>36</v>
      </c>
      <c r="H9" t="str">
        <f t="shared" si="0"/>
        <v>MSxv.CC.Bambrick.B.NoMgmt.N</v>
      </c>
      <c r="I9" t="s">
        <v>36</v>
      </c>
      <c r="J9">
        <f t="shared" si="1"/>
        <v>10</v>
      </c>
      <c r="K9">
        <f ca="1">LOOKUP($C9&amp;$D9&amp;$E9&amp;$F9,InventoryLU_Blk!$A$2:$A$118,InventoryLU_Blk!$I$2:$I$1118)</f>
        <v>9.1</v>
      </c>
      <c r="L9" t="str">
        <f>(LOOKUP($D9&amp;$E9,BEC_StandLabel_FDI!$B:$B,BEC_StandLabel_FDI!F:F))</f>
        <v>PLI</v>
      </c>
      <c r="M9">
        <f>LOOKUP($D9&amp;$E9,BEC_StandLabel_FDI!$B:$B,BEC_StandLabel_FDI!G:G)</f>
        <v>92</v>
      </c>
      <c r="N9" t="str">
        <f>LOOKUP($D9&amp;$E9,BEC_StandLabel_FDI!$B:$B,BEC_StandLabel_FDI!H:H)</f>
        <v>SX</v>
      </c>
      <c r="O9">
        <f>LOOKUP($D9&amp;$E9,BEC_StandLabel_FDI!$B:$B,BEC_StandLabel_FDI!I:I)</f>
        <v>8</v>
      </c>
      <c r="P9">
        <f>LOOKUP($D9&amp;$E9,BEC_StandLabel_FDI!$B:$B,BEC_StandLabel_FDI!J:J)</f>
        <v>0</v>
      </c>
      <c r="Q9">
        <f>LOOKUP($D9&amp;$E9,BEC_StandLabel_FDI!$B:$B,BEC_StandLabel_FDI!K:K)</f>
        <v>0</v>
      </c>
      <c r="R9">
        <f>LOOKUP($D9&amp;$E9,BEC_StandLabel_FDI!$B:$B,BEC_StandLabel_FDI!L:L)</f>
        <v>0</v>
      </c>
      <c r="S9">
        <f>LOOKUP($D9&amp;$E9,BEC_StandLabel_FDI!$B:$B,BEC_StandLabel_FDI!M:M)</f>
        <v>0</v>
      </c>
      <c r="T9">
        <f>LOOKUP($D9&amp;$E9,BEC_StandLabel_FDI!$B:$B,BEC_StandLabel_FDI!N:N)</f>
        <v>0</v>
      </c>
      <c r="U9">
        <f>LOOKUP($D9&amp;$E9,BEC_StandLabel_FDI!$B:$B,BEC_StandLabel_FDI!O:O)</f>
        <v>0</v>
      </c>
      <c r="V9">
        <f>LOOKUP(LOOKUP($D9&amp;$I9,'BEC Silviculture Surrogate'!$A:$A,'BEC Silviculture Surrogate'!$F:$F),ExistingTreatments!$A:$A,ExistingTreatments!V:V)</f>
        <v>8947</v>
      </c>
      <c r="W9">
        <v>12.5</v>
      </c>
      <c r="X9">
        <v>15</v>
      </c>
      <c r="Y9">
        <v>5</v>
      </c>
    </row>
    <row r="10" spans="1:32">
      <c r="B10" t="s">
        <v>6</v>
      </c>
      <c r="C10" t="s">
        <v>103</v>
      </c>
      <c r="D10" t="s">
        <v>23</v>
      </c>
      <c r="E10" t="s">
        <v>97</v>
      </c>
      <c r="F10" t="s">
        <v>193</v>
      </c>
      <c r="G10" t="s">
        <v>36</v>
      </c>
      <c r="H10" t="str">
        <f t="shared" si="0"/>
        <v>MSxv.CC.Bambrick.C.NoMgmt.N</v>
      </c>
      <c r="I10" t="s">
        <v>36</v>
      </c>
      <c r="J10">
        <f t="shared" si="1"/>
        <v>10</v>
      </c>
      <c r="K10">
        <f ca="1">LOOKUP($C10&amp;$D10&amp;$E10&amp;$F10,InventoryLU_Blk!$A$2:$A$118,InventoryLU_Blk!$I$2:$I$1118)</f>
        <v>9</v>
      </c>
      <c r="L10" t="str">
        <f>(LOOKUP($D10&amp;$E10,BEC_StandLabel_FDI!$B:$B,BEC_StandLabel_FDI!F:F))</f>
        <v>PLI</v>
      </c>
      <c r="M10">
        <f>LOOKUP($D10&amp;$E10,BEC_StandLabel_FDI!$B:$B,BEC_StandLabel_FDI!G:G)</f>
        <v>92</v>
      </c>
      <c r="N10" t="str">
        <f>LOOKUP($D10&amp;$E10,BEC_StandLabel_FDI!$B:$B,BEC_StandLabel_FDI!H:H)</f>
        <v>SX</v>
      </c>
      <c r="O10">
        <f>LOOKUP($D10&amp;$E10,BEC_StandLabel_FDI!$B:$B,BEC_StandLabel_FDI!I:I)</f>
        <v>8</v>
      </c>
      <c r="P10">
        <f>LOOKUP($D10&amp;$E10,BEC_StandLabel_FDI!$B:$B,BEC_StandLabel_FDI!J:J)</f>
        <v>0</v>
      </c>
      <c r="Q10">
        <f>LOOKUP($D10&amp;$E10,BEC_StandLabel_FDI!$B:$B,BEC_StandLabel_FDI!K:K)</f>
        <v>0</v>
      </c>
      <c r="R10">
        <f>LOOKUP($D10&amp;$E10,BEC_StandLabel_FDI!$B:$B,BEC_StandLabel_FDI!L:L)</f>
        <v>0</v>
      </c>
      <c r="S10">
        <f>LOOKUP($D10&amp;$E10,BEC_StandLabel_FDI!$B:$B,BEC_StandLabel_FDI!M:M)</f>
        <v>0</v>
      </c>
      <c r="T10">
        <f>LOOKUP($D10&amp;$E10,BEC_StandLabel_FDI!$B:$B,BEC_StandLabel_FDI!N:N)</f>
        <v>0</v>
      </c>
      <c r="U10">
        <f>LOOKUP($D10&amp;$E10,BEC_StandLabel_FDI!$B:$B,BEC_StandLabel_FDI!O:O)</f>
        <v>0</v>
      </c>
      <c r="V10">
        <f>LOOKUP(LOOKUP($D10&amp;$I10,'BEC Silviculture Surrogate'!$A:$A,'BEC Silviculture Surrogate'!$F:$F),ExistingTreatments!$A:$A,ExistingTreatments!V:V)</f>
        <v>8947</v>
      </c>
      <c r="W10">
        <v>12.5</v>
      </c>
      <c r="X10">
        <v>15</v>
      </c>
      <c r="Y10">
        <v>5</v>
      </c>
    </row>
    <row r="11" spans="1:32">
      <c r="B11" t="s">
        <v>6</v>
      </c>
      <c r="C11" t="s">
        <v>103</v>
      </c>
      <c r="D11" t="s">
        <v>27</v>
      </c>
      <c r="E11" t="s">
        <v>97</v>
      </c>
      <c r="F11" t="s">
        <v>192</v>
      </c>
      <c r="G11" t="s">
        <v>36</v>
      </c>
      <c r="H11" t="str">
        <f t="shared" si="0"/>
        <v>SBPSxc.CC.Bambrick.B.NoMgmt.N</v>
      </c>
      <c r="I11" t="s">
        <v>36</v>
      </c>
      <c r="J11">
        <f t="shared" si="1"/>
        <v>10</v>
      </c>
      <c r="K11">
        <f ca="1">LOOKUP($C11&amp;$D11&amp;$E11&amp;$F11,InventoryLU_Blk!$A$2:$A$118,InventoryLU_Blk!$I$2:$I$1118)</f>
        <v>9.9</v>
      </c>
      <c r="L11" t="str">
        <f>(LOOKUP($D11&amp;$E11,BEC_StandLabel_FDI!$B:$B,BEC_StandLabel_FDI!F:F))</f>
        <v>PLI</v>
      </c>
      <c r="M11">
        <f>LOOKUP($D11&amp;$E11,BEC_StandLabel_FDI!$B:$B,BEC_StandLabel_FDI!G:G)</f>
        <v>100</v>
      </c>
      <c r="N11">
        <f>LOOKUP($D11&amp;$E11,BEC_StandLabel_FDI!$B:$B,BEC_StandLabel_FDI!H:H)</f>
        <v>0</v>
      </c>
      <c r="O11">
        <f>LOOKUP($D11&amp;$E11,BEC_StandLabel_FDI!$B:$B,BEC_StandLabel_FDI!I:I)</f>
        <v>0</v>
      </c>
      <c r="P11">
        <f>LOOKUP($D11&amp;$E11,BEC_StandLabel_FDI!$B:$B,BEC_StandLabel_FDI!J:J)</f>
        <v>0</v>
      </c>
      <c r="Q11">
        <f>LOOKUP($D11&amp;$E11,BEC_StandLabel_FDI!$B:$B,BEC_StandLabel_FDI!K:K)</f>
        <v>0</v>
      </c>
      <c r="R11">
        <f>LOOKUP($D11&amp;$E11,BEC_StandLabel_FDI!$B:$B,BEC_StandLabel_FDI!L:L)</f>
        <v>0</v>
      </c>
      <c r="S11">
        <f>LOOKUP($D11&amp;$E11,BEC_StandLabel_FDI!$B:$B,BEC_StandLabel_FDI!M:M)</f>
        <v>0</v>
      </c>
      <c r="T11">
        <f>LOOKUP($D11&amp;$E11,BEC_StandLabel_FDI!$B:$B,BEC_StandLabel_FDI!N:N)</f>
        <v>0</v>
      </c>
      <c r="U11">
        <f>LOOKUP($D11&amp;$E11,BEC_StandLabel_FDI!$B:$B,BEC_StandLabel_FDI!O:O)</f>
        <v>0</v>
      </c>
      <c r="V11">
        <f>LOOKUP(LOOKUP($D11&amp;$I11,'BEC Silviculture Surrogate'!$A:$A,'BEC Silviculture Surrogate'!$F:$F),ExistingTreatments!$A:$A,ExistingTreatments!V:V)</f>
        <v>9022</v>
      </c>
      <c r="W11">
        <v>12.5</v>
      </c>
      <c r="X11">
        <v>15</v>
      </c>
      <c r="Y11">
        <v>5</v>
      </c>
    </row>
    <row r="12" spans="1:32">
      <c r="B12" t="s">
        <v>6</v>
      </c>
      <c r="C12" t="s">
        <v>103</v>
      </c>
      <c r="D12" t="s">
        <v>27</v>
      </c>
      <c r="E12" t="s">
        <v>97</v>
      </c>
      <c r="F12" t="s">
        <v>193</v>
      </c>
      <c r="G12" t="s">
        <v>36</v>
      </c>
      <c r="H12" t="str">
        <f t="shared" si="0"/>
        <v>SBPSxc.CC.Bambrick.C.NoMgmt.N</v>
      </c>
      <c r="I12" t="s">
        <v>36</v>
      </c>
      <c r="J12">
        <f t="shared" si="1"/>
        <v>10</v>
      </c>
      <c r="K12">
        <f ca="1">LOOKUP($C12&amp;$D12&amp;$E12&amp;$F12,InventoryLU_Blk!$A$2:$A$118,InventoryLU_Blk!$I$2:$I$1118)</f>
        <v>9.5</v>
      </c>
      <c r="L12" t="str">
        <f>(LOOKUP($D12&amp;$E12,BEC_StandLabel_FDI!$B:$B,BEC_StandLabel_FDI!F:F))</f>
        <v>PLI</v>
      </c>
      <c r="M12">
        <f>LOOKUP($D12&amp;$E12,BEC_StandLabel_FDI!$B:$B,BEC_StandLabel_FDI!G:G)</f>
        <v>100</v>
      </c>
      <c r="N12">
        <f>LOOKUP($D12&amp;$E12,BEC_StandLabel_FDI!$B:$B,BEC_StandLabel_FDI!H:H)</f>
        <v>0</v>
      </c>
      <c r="O12">
        <f>LOOKUP($D12&amp;$E12,BEC_StandLabel_FDI!$B:$B,BEC_StandLabel_FDI!I:I)</f>
        <v>0</v>
      </c>
      <c r="P12">
        <f>LOOKUP($D12&amp;$E12,BEC_StandLabel_FDI!$B:$B,BEC_StandLabel_FDI!J:J)</f>
        <v>0</v>
      </c>
      <c r="Q12">
        <f>LOOKUP($D12&amp;$E12,BEC_StandLabel_FDI!$B:$B,BEC_StandLabel_FDI!K:K)</f>
        <v>0</v>
      </c>
      <c r="R12">
        <f>LOOKUP($D12&amp;$E12,BEC_StandLabel_FDI!$B:$B,BEC_StandLabel_FDI!L:L)</f>
        <v>0</v>
      </c>
      <c r="S12">
        <f>LOOKUP($D12&amp;$E12,BEC_StandLabel_FDI!$B:$B,BEC_StandLabel_FDI!M:M)</f>
        <v>0</v>
      </c>
      <c r="T12">
        <f>LOOKUP($D12&amp;$E12,BEC_StandLabel_FDI!$B:$B,BEC_StandLabel_FDI!N:N)</f>
        <v>0</v>
      </c>
      <c r="U12">
        <f>LOOKUP($D12&amp;$E12,BEC_StandLabel_FDI!$B:$B,BEC_StandLabel_FDI!O:O)</f>
        <v>0</v>
      </c>
      <c r="V12">
        <f>LOOKUP(LOOKUP($D12&amp;$I12,'BEC Silviculture Surrogate'!$A:$A,'BEC Silviculture Surrogate'!$F:$F),ExistingTreatments!$A:$A,ExistingTreatments!V:V)</f>
        <v>9022</v>
      </c>
      <c r="W12">
        <v>12.5</v>
      </c>
      <c r="X12">
        <v>15</v>
      </c>
      <c r="Y12">
        <v>5</v>
      </c>
    </row>
    <row r="13" spans="1:32">
      <c r="B13" t="s">
        <v>6</v>
      </c>
      <c r="C13" t="s">
        <v>103</v>
      </c>
      <c r="D13" t="s">
        <v>90</v>
      </c>
      <c r="E13" t="s">
        <v>97</v>
      </c>
      <c r="F13" t="s">
        <v>191</v>
      </c>
      <c r="G13" t="s">
        <v>36</v>
      </c>
      <c r="H13" t="str">
        <f t="shared" si="0"/>
        <v>ZRepressedPine.CC.Bambrick.A.NoMgmt.N</v>
      </c>
      <c r="I13" t="s">
        <v>36</v>
      </c>
      <c r="J13">
        <f t="shared" si="1"/>
        <v>30</v>
      </c>
      <c r="K13">
        <f ca="1">LOOKUP($C13&amp;$D13&amp;$E13&amp;$F13,InventoryLU_Blk!$A$2:$A$118,InventoryLU_Blk!$I$2:$I$1118)</f>
        <v>6.6</v>
      </c>
      <c r="L13" t="str">
        <f>(LOOKUP($D13&amp;$E13,BEC_StandLabel_FDI!$B:$B,BEC_StandLabel_FDI!F:F))</f>
        <v>PLI</v>
      </c>
      <c r="M13">
        <f>LOOKUP($D13&amp;$E13,BEC_StandLabel_FDI!$B:$B,BEC_StandLabel_FDI!G:G)</f>
        <v>100</v>
      </c>
      <c r="N13">
        <f>LOOKUP($D13&amp;$E13,BEC_StandLabel_FDI!$B:$B,BEC_StandLabel_FDI!H:H)</f>
        <v>0</v>
      </c>
      <c r="O13">
        <f>LOOKUP($D13&amp;$E13,BEC_StandLabel_FDI!$B:$B,BEC_StandLabel_FDI!I:I)</f>
        <v>0</v>
      </c>
      <c r="P13">
        <f>LOOKUP($D13&amp;$E13,BEC_StandLabel_FDI!$B:$B,BEC_StandLabel_FDI!J:J)</f>
        <v>0</v>
      </c>
      <c r="Q13">
        <f>LOOKUP($D13&amp;$E13,BEC_StandLabel_FDI!$B:$B,BEC_StandLabel_FDI!K:K)</f>
        <v>0</v>
      </c>
      <c r="R13">
        <f>LOOKUP($D13&amp;$E13,BEC_StandLabel_FDI!$B:$B,BEC_StandLabel_FDI!L:L)</f>
        <v>0</v>
      </c>
      <c r="S13">
        <f>LOOKUP($D13&amp;$E13,BEC_StandLabel_FDI!$B:$B,BEC_StandLabel_FDI!M:M)</f>
        <v>0</v>
      </c>
      <c r="T13">
        <f>LOOKUP($D13&amp;$E13,BEC_StandLabel_FDI!$B:$B,BEC_StandLabel_FDI!N:N)</f>
        <v>0</v>
      </c>
      <c r="U13">
        <f>LOOKUP($D13&amp;$E13,BEC_StandLabel_FDI!$B:$B,BEC_StandLabel_FDI!O:O)</f>
        <v>0</v>
      </c>
      <c r="V13">
        <f>LOOKUP(LOOKUP($D13&amp;$I13,'BEC Silviculture Surrogate'!$A:$A,'BEC Silviculture Surrogate'!$F:$F),ExistingTreatments!$A:$A,ExistingTreatments!V:V)</f>
        <v>75000</v>
      </c>
      <c r="W13">
        <v>12.5</v>
      </c>
      <c r="X13">
        <v>15</v>
      </c>
      <c r="Y13">
        <v>5</v>
      </c>
    </row>
    <row r="14" spans="1:32">
      <c r="B14" t="s">
        <v>6</v>
      </c>
      <c r="C14" t="s">
        <v>103</v>
      </c>
      <c r="D14" t="s">
        <v>90</v>
      </c>
      <c r="E14" t="s">
        <v>97</v>
      </c>
      <c r="F14" t="s">
        <v>192</v>
      </c>
      <c r="G14" t="s">
        <v>36</v>
      </c>
      <c r="H14" t="str">
        <f t="shared" si="0"/>
        <v>ZRepressedPine.CC.Bambrick.B.NoMgmt.N</v>
      </c>
      <c r="I14" t="s">
        <v>36</v>
      </c>
      <c r="J14">
        <f t="shared" si="1"/>
        <v>30</v>
      </c>
      <c r="K14">
        <f ca="1">LOOKUP($C14&amp;$D14&amp;$E14&amp;$F14,InventoryLU_Blk!$A$2:$A$118,InventoryLU_Blk!$I$2:$I$1118)</f>
        <v>6</v>
      </c>
      <c r="L14" t="str">
        <f>(LOOKUP($D14&amp;$E14,BEC_StandLabel_FDI!$B:$B,BEC_StandLabel_FDI!F:F))</f>
        <v>PLI</v>
      </c>
      <c r="M14">
        <f>LOOKUP($D14&amp;$E14,BEC_StandLabel_FDI!$B:$B,BEC_StandLabel_FDI!G:G)</f>
        <v>100</v>
      </c>
      <c r="N14">
        <f>LOOKUP($D14&amp;$E14,BEC_StandLabel_FDI!$B:$B,BEC_StandLabel_FDI!H:H)</f>
        <v>0</v>
      </c>
      <c r="O14">
        <f>LOOKUP($D14&amp;$E14,BEC_StandLabel_FDI!$B:$B,BEC_StandLabel_FDI!I:I)</f>
        <v>0</v>
      </c>
      <c r="P14">
        <f>LOOKUP($D14&amp;$E14,BEC_StandLabel_FDI!$B:$B,BEC_StandLabel_FDI!J:J)</f>
        <v>0</v>
      </c>
      <c r="Q14">
        <f>LOOKUP($D14&amp;$E14,BEC_StandLabel_FDI!$B:$B,BEC_StandLabel_FDI!K:K)</f>
        <v>0</v>
      </c>
      <c r="R14">
        <f>LOOKUP($D14&amp;$E14,BEC_StandLabel_FDI!$B:$B,BEC_StandLabel_FDI!L:L)</f>
        <v>0</v>
      </c>
      <c r="S14">
        <f>LOOKUP($D14&amp;$E14,BEC_StandLabel_FDI!$B:$B,BEC_StandLabel_FDI!M:M)</f>
        <v>0</v>
      </c>
      <c r="T14">
        <f>LOOKUP($D14&amp;$E14,BEC_StandLabel_FDI!$B:$B,BEC_StandLabel_FDI!N:N)</f>
        <v>0</v>
      </c>
      <c r="U14">
        <f>LOOKUP($D14&amp;$E14,BEC_StandLabel_FDI!$B:$B,BEC_StandLabel_FDI!O:O)</f>
        <v>0</v>
      </c>
      <c r="V14">
        <f>LOOKUP(LOOKUP($D14&amp;$I14,'BEC Silviculture Surrogate'!$A:$A,'BEC Silviculture Surrogate'!$F:$F),ExistingTreatments!$A:$A,ExistingTreatments!V:V)</f>
        <v>75000</v>
      </c>
      <c r="W14">
        <v>12.5</v>
      </c>
      <c r="X14">
        <v>15</v>
      </c>
      <c r="Y14">
        <v>5</v>
      </c>
    </row>
    <row r="15" spans="1:32">
      <c r="B15" t="s">
        <v>6</v>
      </c>
      <c r="C15" t="s">
        <v>103</v>
      </c>
      <c r="D15" t="s">
        <v>90</v>
      </c>
      <c r="E15" t="s">
        <v>97</v>
      </c>
      <c r="F15" t="s">
        <v>193</v>
      </c>
      <c r="G15" t="s">
        <v>36</v>
      </c>
      <c r="H15" t="str">
        <f t="shared" si="0"/>
        <v>ZRepressedPine.CC.Bambrick.C.NoMgmt.N</v>
      </c>
      <c r="I15" t="s">
        <v>36</v>
      </c>
      <c r="J15">
        <f t="shared" si="1"/>
        <v>30</v>
      </c>
      <c r="K15">
        <f ca="1">LOOKUP($C15&amp;$D15&amp;$E15&amp;$F15,InventoryLU_Blk!$A$2:$A$118,InventoryLU_Blk!$I$2:$I$1118)</f>
        <v>6.4</v>
      </c>
      <c r="L15" t="str">
        <f>(LOOKUP($D15&amp;$E15,BEC_StandLabel_FDI!$B:$B,BEC_StandLabel_FDI!F:F))</f>
        <v>PLI</v>
      </c>
      <c r="M15">
        <f>LOOKUP($D15&amp;$E15,BEC_StandLabel_FDI!$B:$B,BEC_StandLabel_FDI!G:G)</f>
        <v>100</v>
      </c>
      <c r="N15">
        <f>LOOKUP($D15&amp;$E15,BEC_StandLabel_FDI!$B:$B,BEC_StandLabel_FDI!H:H)</f>
        <v>0</v>
      </c>
      <c r="O15">
        <f>LOOKUP($D15&amp;$E15,BEC_StandLabel_FDI!$B:$B,BEC_StandLabel_FDI!I:I)</f>
        <v>0</v>
      </c>
      <c r="P15">
        <f>LOOKUP($D15&amp;$E15,BEC_StandLabel_FDI!$B:$B,BEC_StandLabel_FDI!J:J)</f>
        <v>0</v>
      </c>
      <c r="Q15">
        <f>LOOKUP($D15&amp;$E15,BEC_StandLabel_FDI!$B:$B,BEC_StandLabel_FDI!K:K)</f>
        <v>0</v>
      </c>
      <c r="R15">
        <f>LOOKUP($D15&amp;$E15,BEC_StandLabel_FDI!$B:$B,BEC_StandLabel_FDI!L:L)</f>
        <v>0</v>
      </c>
      <c r="S15">
        <f>LOOKUP($D15&amp;$E15,BEC_StandLabel_FDI!$B:$B,BEC_StandLabel_FDI!M:M)</f>
        <v>0</v>
      </c>
      <c r="T15">
        <f>LOOKUP($D15&amp;$E15,BEC_StandLabel_FDI!$B:$B,BEC_StandLabel_FDI!N:N)</f>
        <v>0</v>
      </c>
      <c r="U15">
        <f>LOOKUP($D15&amp;$E15,BEC_StandLabel_FDI!$B:$B,BEC_StandLabel_FDI!O:O)</f>
        <v>0</v>
      </c>
      <c r="V15">
        <f>LOOKUP(LOOKUP($D15&amp;$I15,'BEC Silviculture Surrogate'!$A:$A,'BEC Silviculture Surrogate'!$F:$F),ExistingTreatments!$A:$A,ExistingTreatments!V:V)</f>
        <v>75000</v>
      </c>
      <c r="W15">
        <v>12.5</v>
      </c>
      <c r="X15">
        <v>15</v>
      </c>
      <c r="Y15">
        <v>5</v>
      </c>
    </row>
    <row r="16" spans="1:32">
      <c r="B16" t="s">
        <v>6</v>
      </c>
      <c r="C16" t="s">
        <v>107</v>
      </c>
      <c r="D16" t="s">
        <v>12</v>
      </c>
      <c r="E16" t="s">
        <v>97</v>
      </c>
      <c r="F16" t="s">
        <v>191</v>
      </c>
      <c r="G16" t="s">
        <v>36</v>
      </c>
      <c r="H16" t="str">
        <f t="shared" si="0"/>
        <v>ESSFxv1.CC.BidwellLava.A.NoMgmt.N</v>
      </c>
      <c r="I16" t="s">
        <v>36</v>
      </c>
      <c r="J16">
        <f t="shared" si="1"/>
        <v>10</v>
      </c>
      <c r="K16">
        <f ca="1">LOOKUP($C16&amp;$D16&amp;$E16&amp;$F16,InventoryLU_Blk!$A$2:$A$118,InventoryLU_Blk!$I$2:$I$1118)</f>
        <v>10.1</v>
      </c>
      <c r="L16" t="str">
        <f>(LOOKUP($D16&amp;$E16,BEC_StandLabel_FDI!$B:$B,BEC_StandLabel_FDI!F:F))</f>
        <v>PLI</v>
      </c>
      <c r="M16">
        <f>LOOKUP($D16&amp;$E16,BEC_StandLabel_FDI!$B:$B,BEC_StandLabel_FDI!G:G)</f>
        <v>74</v>
      </c>
      <c r="N16" t="str">
        <f>LOOKUP($D16&amp;$E16,BEC_StandLabel_FDI!$B:$B,BEC_StandLabel_FDI!H:H)</f>
        <v>SX</v>
      </c>
      <c r="O16">
        <f>LOOKUP($D16&amp;$E16,BEC_StandLabel_FDI!$B:$B,BEC_StandLabel_FDI!I:I)</f>
        <v>14</v>
      </c>
      <c r="P16" t="str">
        <f>LOOKUP($D16&amp;$E16,BEC_StandLabel_FDI!$B:$B,BEC_StandLabel_FDI!J:J)</f>
        <v>BL</v>
      </c>
      <c r="Q16">
        <f>LOOKUP($D16&amp;$E16,BEC_StandLabel_FDI!$B:$B,BEC_StandLabel_FDI!K:K)</f>
        <v>12</v>
      </c>
      <c r="R16">
        <f>LOOKUP($D16&amp;$E16,BEC_StandLabel_FDI!$B:$B,BEC_StandLabel_FDI!L:L)</f>
        <v>0</v>
      </c>
      <c r="S16">
        <f>LOOKUP($D16&amp;$E16,BEC_StandLabel_FDI!$B:$B,BEC_StandLabel_FDI!M:M)</f>
        <v>0</v>
      </c>
      <c r="T16">
        <f>LOOKUP($D16&amp;$E16,BEC_StandLabel_FDI!$B:$B,BEC_StandLabel_FDI!N:N)</f>
        <v>0</v>
      </c>
      <c r="U16">
        <f>LOOKUP($D16&amp;$E16,BEC_StandLabel_FDI!$B:$B,BEC_StandLabel_FDI!O:O)</f>
        <v>0</v>
      </c>
      <c r="V16">
        <f>LOOKUP(LOOKUP($D16&amp;$I16,'BEC Silviculture Surrogate'!$A:$A,'BEC Silviculture Surrogate'!$F:$F),ExistingTreatments!$A:$A,ExistingTreatments!V:V)</f>
        <v>4474</v>
      </c>
      <c r="W16">
        <v>12.5</v>
      </c>
      <c r="X16">
        <v>15</v>
      </c>
      <c r="Y16">
        <v>5</v>
      </c>
    </row>
    <row r="17" spans="2:25">
      <c r="B17" t="s">
        <v>6</v>
      </c>
      <c r="C17" t="s">
        <v>107</v>
      </c>
      <c r="D17" t="s">
        <v>17</v>
      </c>
      <c r="E17" t="s">
        <v>97</v>
      </c>
      <c r="F17" t="s">
        <v>191</v>
      </c>
      <c r="G17" t="s">
        <v>36</v>
      </c>
      <c r="H17" t="str">
        <f t="shared" si="0"/>
        <v>IDFdk4.CC.BidwellLava.A.NoMgmt.N</v>
      </c>
      <c r="I17" t="s">
        <v>36</v>
      </c>
      <c r="J17">
        <f t="shared" si="1"/>
        <v>10</v>
      </c>
      <c r="K17">
        <f ca="1">LOOKUP($C17&amp;$D17&amp;$E17&amp;$F17,InventoryLU_Blk!$A$2:$A$118,InventoryLU_Blk!$I$2:$I$1118)</f>
        <v>11</v>
      </c>
      <c r="L17" t="str">
        <f>(LOOKUP($D17&amp;$E17,BEC_StandLabel_FDI!$B:$B,BEC_StandLabel_FDI!F:F))</f>
        <v>PLI</v>
      </c>
      <c r="M17">
        <f>LOOKUP($D17&amp;$E17,BEC_StandLabel_FDI!$B:$B,BEC_StandLabel_FDI!G:G)</f>
        <v>100</v>
      </c>
      <c r="N17">
        <f>LOOKUP($D17&amp;$E17,BEC_StandLabel_FDI!$B:$B,BEC_StandLabel_FDI!H:H)</f>
        <v>0</v>
      </c>
      <c r="O17">
        <f>LOOKUP($D17&amp;$E17,BEC_StandLabel_FDI!$B:$B,BEC_StandLabel_FDI!I:I)</f>
        <v>0</v>
      </c>
      <c r="P17">
        <f>LOOKUP($D17&amp;$E17,BEC_StandLabel_FDI!$B:$B,BEC_StandLabel_FDI!J:J)</f>
        <v>0</v>
      </c>
      <c r="Q17">
        <f>LOOKUP($D17&amp;$E17,BEC_StandLabel_FDI!$B:$B,BEC_StandLabel_FDI!K:K)</f>
        <v>0</v>
      </c>
      <c r="R17">
        <f>LOOKUP($D17&amp;$E17,BEC_StandLabel_FDI!$B:$B,BEC_StandLabel_FDI!L:L)</f>
        <v>0</v>
      </c>
      <c r="S17">
        <f>LOOKUP($D17&amp;$E17,BEC_StandLabel_FDI!$B:$B,BEC_StandLabel_FDI!M:M)</f>
        <v>0</v>
      </c>
      <c r="T17">
        <f>LOOKUP($D17&amp;$E17,BEC_StandLabel_FDI!$B:$B,BEC_StandLabel_FDI!N:N)</f>
        <v>0</v>
      </c>
      <c r="U17">
        <f>LOOKUP($D17&amp;$E17,BEC_StandLabel_FDI!$B:$B,BEC_StandLabel_FDI!O:O)</f>
        <v>0</v>
      </c>
      <c r="V17">
        <f>LOOKUP(LOOKUP($D17&amp;$I17,'BEC Silviculture Surrogate'!$A:$A,'BEC Silviculture Surrogate'!$F:$F),ExistingTreatments!$A:$A,ExistingTreatments!V:V)</f>
        <v>8728</v>
      </c>
      <c r="W17">
        <v>12.5</v>
      </c>
      <c r="X17">
        <v>15</v>
      </c>
      <c r="Y17">
        <v>5</v>
      </c>
    </row>
    <row r="18" spans="2:25">
      <c r="B18" t="s">
        <v>6</v>
      </c>
      <c r="C18" t="s">
        <v>107</v>
      </c>
      <c r="D18" t="s">
        <v>17</v>
      </c>
      <c r="E18" t="s">
        <v>97</v>
      </c>
      <c r="F18" t="s">
        <v>192</v>
      </c>
      <c r="G18" t="s">
        <v>36</v>
      </c>
      <c r="H18" t="str">
        <f t="shared" si="0"/>
        <v>IDFdk4.CC.BidwellLava.B.NoMgmt.N</v>
      </c>
      <c r="I18" t="s">
        <v>36</v>
      </c>
      <c r="J18">
        <f t="shared" si="1"/>
        <v>10</v>
      </c>
      <c r="K18">
        <f ca="1">LOOKUP($C18&amp;$D18&amp;$E18&amp;$F18,InventoryLU_Blk!$A$2:$A$118,InventoryLU_Blk!$I$2:$I$1118)</f>
        <v>11.2</v>
      </c>
      <c r="L18" t="str">
        <f>(LOOKUP($D18&amp;$E18,BEC_StandLabel_FDI!$B:$B,BEC_StandLabel_FDI!F:F))</f>
        <v>PLI</v>
      </c>
      <c r="M18">
        <f>LOOKUP($D18&amp;$E18,BEC_StandLabel_FDI!$B:$B,BEC_StandLabel_FDI!G:G)</f>
        <v>100</v>
      </c>
      <c r="N18">
        <f>LOOKUP($D18&amp;$E18,BEC_StandLabel_FDI!$B:$B,BEC_StandLabel_FDI!H:H)</f>
        <v>0</v>
      </c>
      <c r="O18">
        <f>LOOKUP($D18&amp;$E18,BEC_StandLabel_FDI!$B:$B,BEC_StandLabel_FDI!I:I)</f>
        <v>0</v>
      </c>
      <c r="P18">
        <f>LOOKUP($D18&amp;$E18,BEC_StandLabel_FDI!$B:$B,BEC_StandLabel_FDI!J:J)</f>
        <v>0</v>
      </c>
      <c r="Q18">
        <f>LOOKUP($D18&amp;$E18,BEC_StandLabel_FDI!$B:$B,BEC_StandLabel_FDI!K:K)</f>
        <v>0</v>
      </c>
      <c r="R18">
        <f>LOOKUP($D18&amp;$E18,BEC_StandLabel_FDI!$B:$B,BEC_StandLabel_FDI!L:L)</f>
        <v>0</v>
      </c>
      <c r="S18">
        <f>LOOKUP($D18&amp;$E18,BEC_StandLabel_FDI!$B:$B,BEC_StandLabel_FDI!M:M)</f>
        <v>0</v>
      </c>
      <c r="T18">
        <f>LOOKUP($D18&amp;$E18,BEC_StandLabel_FDI!$B:$B,BEC_StandLabel_FDI!N:N)</f>
        <v>0</v>
      </c>
      <c r="U18">
        <f>LOOKUP($D18&amp;$E18,BEC_StandLabel_FDI!$B:$B,BEC_StandLabel_FDI!O:O)</f>
        <v>0</v>
      </c>
      <c r="V18">
        <f>LOOKUP(LOOKUP($D18&amp;$I18,'BEC Silviculture Surrogate'!$A:$A,'BEC Silviculture Surrogate'!$F:$F),ExistingTreatments!$A:$A,ExistingTreatments!V:V)</f>
        <v>8728</v>
      </c>
      <c r="W18">
        <v>12.5</v>
      </c>
      <c r="X18">
        <v>15</v>
      </c>
      <c r="Y18">
        <v>5</v>
      </c>
    </row>
    <row r="19" spans="2:25">
      <c r="B19" t="s">
        <v>6</v>
      </c>
      <c r="C19" t="s">
        <v>107</v>
      </c>
      <c r="D19" t="s">
        <v>17</v>
      </c>
      <c r="E19" t="s">
        <v>97</v>
      </c>
      <c r="F19" t="s">
        <v>194</v>
      </c>
      <c r="G19" t="s">
        <v>36</v>
      </c>
      <c r="H19" t="str">
        <f t="shared" si="0"/>
        <v>IDFdk4.CC.BidwellLava.D.NoMgmt.N</v>
      </c>
      <c r="I19" t="s">
        <v>36</v>
      </c>
      <c r="J19">
        <f t="shared" si="1"/>
        <v>10</v>
      </c>
      <c r="K19">
        <f ca="1">LOOKUP($C19&amp;$D19&amp;$E19&amp;$F19,InventoryLU_Blk!$A$2:$A$118,InventoryLU_Blk!$I$2:$I$1118)</f>
        <v>10.199999999999999</v>
      </c>
      <c r="L19" t="str">
        <f>(LOOKUP($D19&amp;$E19,BEC_StandLabel_FDI!$B:$B,BEC_StandLabel_FDI!F:F))</f>
        <v>PLI</v>
      </c>
      <c r="M19">
        <f>LOOKUP($D19&amp;$E19,BEC_StandLabel_FDI!$B:$B,BEC_StandLabel_FDI!G:G)</f>
        <v>100</v>
      </c>
      <c r="N19">
        <f>LOOKUP($D19&amp;$E19,BEC_StandLabel_FDI!$B:$B,BEC_StandLabel_FDI!H:H)</f>
        <v>0</v>
      </c>
      <c r="O19">
        <f>LOOKUP($D19&amp;$E19,BEC_StandLabel_FDI!$B:$B,BEC_StandLabel_FDI!I:I)</f>
        <v>0</v>
      </c>
      <c r="P19">
        <f>LOOKUP($D19&amp;$E19,BEC_StandLabel_FDI!$B:$B,BEC_StandLabel_FDI!J:J)</f>
        <v>0</v>
      </c>
      <c r="Q19">
        <f>LOOKUP($D19&amp;$E19,BEC_StandLabel_FDI!$B:$B,BEC_StandLabel_FDI!K:K)</f>
        <v>0</v>
      </c>
      <c r="R19">
        <f>LOOKUP($D19&amp;$E19,BEC_StandLabel_FDI!$B:$B,BEC_StandLabel_FDI!L:L)</f>
        <v>0</v>
      </c>
      <c r="S19">
        <f>LOOKUP($D19&amp;$E19,BEC_StandLabel_FDI!$B:$B,BEC_StandLabel_FDI!M:M)</f>
        <v>0</v>
      </c>
      <c r="T19">
        <f>LOOKUP($D19&amp;$E19,BEC_StandLabel_FDI!$B:$B,BEC_StandLabel_FDI!N:N)</f>
        <v>0</v>
      </c>
      <c r="U19">
        <f>LOOKUP($D19&amp;$E19,BEC_StandLabel_FDI!$B:$B,BEC_StandLabel_FDI!O:O)</f>
        <v>0</v>
      </c>
      <c r="V19">
        <f>LOOKUP(LOOKUP($D19&amp;$I19,'BEC Silviculture Surrogate'!$A:$A,'BEC Silviculture Surrogate'!$F:$F),ExistingTreatments!$A:$A,ExistingTreatments!V:V)</f>
        <v>8728</v>
      </c>
      <c r="W19">
        <v>12.5</v>
      </c>
      <c r="X19">
        <v>15</v>
      </c>
      <c r="Y19">
        <v>5</v>
      </c>
    </row>
    <row r="20" spans="2:25">
      <c r="B20" t="s">
        <v>6</v>
      </c>
      <c r="C20" t="s">
        <v>107</v>
      </c>
      <c r="D20" t="s">
        <v>17</v>
      </c>
      <c r="E20" t="s">
        <v>98</v>
      </c>
      <c r="F20" t="s">
        <v>191</v>
      </c>
      <c r="G20" t="s">
        <v>36</v>
      </c>
      <c r="H20" t="str">
        <f t="shared" si="0"/>
        <v>IDFdk4.Sel.BidwellLava.A.NoMgmt.N</v>
      </c>
      <c r="I20" t="s">
        <v>36</v>
      </c>
      <c r="J20">
        <f t="shared" si="1"/>
        <v>10</v>
      </c>
      <c r="K20">
        <f ca="1">LOOKUP($C20&amp;$D20&amp;$E20&amp;$F20,InventoryLU_Blk!$A$2:$A$118,InventoryLU_Blk!$I$2:$I$1118)</f>
        <v>10.6</v>
      </c>
      <c r="L20" t="str">
        <f>(LOOKUP($D20&amp;$E20,BEC_StandLabel_FDI!$B:$B,BEC_StandLabel_FDI!F:F))</f>
        <v>FDI</v>
      </c>
      <c r="M20">
        <f>LOOKUP($D20&amp;$E20,BEC_StandLabel_FDI!$B:$B,BEC_StandLabel_FDI!G:G)</f>
        <v>87</v>
      </c>
      <c r="N20" t="str">
        <f>LOOKUP($D20&amp;$E20,BEC_StandLabel_FDI!$B:$B,BEC_StandLabel_FDI!H:H)</f>
        <v>PLI</v>
      </c>
      <c r="O20">
        <f>LOOKUP($D20&amp;$E20,BEC_StandLabel_FDI!$B:$B,BEC_StandLabel_FDI!I:I)</f>
        <v>13</v>
      </c>
      <c r="P20">
        <f>LOOKUP($D20&amp;$E20,BEC_StandLabel_FDI!$B:$B,BEC_StandLabel_FDI!J:J)</f>
        <v>0</v>
      </c>
      <c r="Q20">
        <f>LOOKUP($D20&amp;$E20,BEC_StandLabel_FDI!$B:$B,BEC_StandLabel_FDI!K:K)</f>
        <v>0</v>
      </c>
      <c r="R20">
        <f>LOOKUP($D20&amp;$E20,BEC_StandLabel_FDI!$B:$B,BEC_StandLabel_FDI!L:L)</f>
        <v>0</v>
      </c>
      <c r="S20">
        <f>LOOKUP($D20&amp;$E20,BEC_StandLabel_FDI!$B:$B,BEC_StandLabel_FDI!M:M)</f>
        <v>0</v>
      </c>
      <c r="T20">
        <f>LOOKUP($D20&amp;$E20,BEC_StandLabel_FDI!$B:$B,BEC_StandLabel_FDI!N:N)</f>
        <v>0</v>
      </c>
      <c r="U20">
        <f>LOOKUP($D20&amp;$E20,BEC_StandLabel_FDI!$B:$B,BEC_StandLabel_FDI!O:O)</f>
        <v>0</v>
      </c>
      <c r="V20">
        <f>LOOKUP(LOOKUP($D20&amp;$I20,'BEC Silviculture Surrogate'!$A:$A,'BEC Silviculture Surrogate'!$F:$F),ExistingTreatments!$A:$A,ExistingTreatments!V:V)</f>
        <v>8728</v>
      </c>
      <c r="W20">
        <v>12.5</v>
      </c>
      <c r="X20">
        <v>15</v>
      </c>
      <c r="Y20">
        <v>5</v>
      </c>
    </row>
    <row r="21" spans="2:25">
      <c r="B21" t="s">
        <v>6</v>
      </c>
      <c r="C21" t="s">
        <v>107</v>
      </c>
      <c r="D21" t="s">
        <v>17</v>
      </c>
      <c r="E21" t="s">
        <v>98</v>
      </c>
      <c r="F21" t="s">
        <v>192</v>
      </c>
      <c r="G21" t="s">
        <v>36</v>
      </c>
      <c r="H21" t="str">
        <f t="shared" si="0"/>
        <v>IDFdk4.Sel.BidwellLava.B.NoMgmt.N</v>
      </c>
      <c r="I21" t="s">
        <v>36</v>
      </c>
      <c r="J21">
        <f t="shared" si="1"/>
        <v>10</v>
      </c>
      <c r="K21">
        <f ca="1">LOOKUP($C21&amp;$D21&amp;$E21&amp;$F21,InventoryLU_Blk!$A$2:$A$118,InventoryLU_Blk!$I$2:$I$1118)</f>
        <v>10.6</v>
      </c>
      <c r="L21" t="str">
        <f>(LOOKUP($D21&amp;$E21,BEC_StandLabel_FDI!$B:$B,BEC_StandLabel_FDI!F:F))</f>
        <v>FDI</v>
      </c>
      <c r="M21">
        <f>LOOKUP($D21&amp;$E21,BEC_StandLabel_FDI!$B:$B,BEC_StandLabel_FDI!G:G)</f>
        <v>87</v>
      </c>
      <c r="N21" t="str">
        <f>LOOKUP($D21&amp;$E21,BEC_StandLabel_FDI!$B:$B,BEC_StandLabel_FDI!H:H)</f>
        <v>PLI</v>
      </c>
      <c r="O21">
        <f>LOOKUP($D21&amp;$E21,BEC_StandLabel_FDI!$B:$B,BEC_StandLabel_FDI!I:I)</f>
        <v>13</v>
      </c>
      <c r="P21">
        <f>LOOKUP($D21&amp;$E21,BEC_StandLabel_FDI!$B:$B,BEC_StandLabel_FDI!J:J)</f>
        <v>0</v>
      </c>
      <c r="Q21">
        <f>LOOKUP($D21&amp;$E21,BEC_StandLabel_FDI!$B:$B,BEC_StandLabel_FDI!K:K)</f>
        <v>0</v>
      </c>
      <c r="R21">
        <f>LOOKUP($D21&amp;$E21,BEC_StandLabel_FDI!$B:$B,BEC_StandLabel_FDI!L:L)</f>
        <v>0</v>
      </c>
      <c r="S21">
        <f>LOOKUP($D21&amp;$E21,BEC_StandLabel_FDI!$B:$B,BEC_StandLabel_FDI!M:M)</f>
        <v>0</v>
      </c>
      <c r="T21">
        <f>LOOKUP($D21&amp;$E21,BEC_StandLabel_FDI!$B:$B,BEC_StandLabel_FDI!N:N)</f>
        <v>0</v>
      </c>
      <c r="U21">
        <f>LOOKUP($D21&amp;$E21,BEC_StandLabel_FDI!$B:$B,BEC_StandLabel_FDI!O:O)</f>
        <v>0</v>
      </c>
      <c r="V21">
        <f>LOOKUP(LOOKUP($D21&amp;$I21,'BEC Silviculture Surrogate'!$A:$A,'BEC Silviculture Surrogate'!$F:$F),ExistingTreatments!$A:$A,ExistingTreatments!V:V)</f>
        <v>8728</v>
      </c>
      <c r="W21">
        <v>12.5</v>
      </c>
      <c r="X21">
        <v>15</v>
      </c>
      <c r="Y21">
        <v>5</v>
      </c>
    </row>
    <row r="22" spans="2:25">
      <c r="B22" t="s">
        <v>6</v>
      </c>
      <c r="C22" t="s">
        <v>107</v>
      </c>
      <c r="D22" t="s">
        <v>18</v>
      </c>
      <c r="E22" t="s">
        <v>97</v>
      </c>
      <c r="F22" t="s">
        <v>191</v>
      </c>
      <c r="G22" t="s">
        <v>36</v>
      </c>
      <c r="H22" t="str">
        <f t="shared" si="0"/>
        <v>IDFdw.CC.BidwellLava.A.NoMgmt.N</v>
      </c>
      <c r="I22" t="s">
        <v>36</v>
      </c>
      <c r="J22">
        <f t="shared" si="1"/>
        <v>10</v>
      </c>
      <c r="K22">
        <f ca="1">LOOKUP($C22&amp;$D22&amp;$E22&amp;$F22,InventoryLU_Blk!$A$2:$A$118,InventoryLU_Blk!$I$2:$I$1118)</f>
        <v>10.6</v>
      </c>
      <c r="L22" t="str">
        <f>(LOOKUP($D22&amp;$E22,BEC_StandLabel_FDI!$B:$B,BEC_StandLabel_FDI!F:F))</f>
        <v>PLI</v>
      </c>
      <c r="M22">
        <f>LOOKUP($D22&amp;$E22,BEC_StandLabel_FDI!$B:$B,BEC_StandLabel_FDI!G:G)</f>
        <v>95</v>
      </c>
      <c r="N22" t="str">
        <f>LOOKUP($D22&amp;$E22,BEC_StandLabel_FDI!$B:$B,BEC_StandLabel_FDI!H:H)</f>
        <v>FDI</v>
      </c>
      <c r="O22">
        <f>LOOKUP($D22&amp;$E22,BEC_StandLabel_FDI!$B:$B,BEC_StandLabel_FDI!I:I)</f>
        <v>5</v>
      </c>
      <c r="P22">
        <f>LOOKUP($D22&amp;$E22,BEC_StandLabel_FDI!$B:$B,BEC_StandLabel_FDI!J:J)</f>
        <v>0</v>
      </c>
      <c r="Q22">
        <f>LOOKUP($D22&amp;$E22,BEC_StandLabel_FDI!$B:$B,BEC_StandLabel_FDI!K:K)</f>
        <v>0</v>
      </c>
      <c r="R22">
        <f>LOOKUP($D22&amp;$E22,BEC_StandLabel_FDI!$B:$B,BEC_StandLabel_FDI!L:L)</f>
        <v>0</v>
      </c>
      <c r="S22">
        <f>LOOKUP($D22&amp;$E22,BEC_StandLabel_FDI!$B:$B,BEC_StandLabel_FDI!M:M)</f>
        <v>0</v>
      </c>
      <c r="T22">
        <f>LOOKUP($D22&amp;$E22,BEC_StandLabel_FDI!$B:$B,BEC_StandLabel_FDI!N:N)</f>
        <v>0</v>
      </c>
      <c r="U22">
        <f>LOOKUP($D22&amp;$E22,BEC_StandLabel_FDI!$B:$B,BEC_StandLabel_FDI!O:O)</f>
        <v>0</v>
      </c>
      <c r="V22">
        <f>LOOKUP(LOOKUP($D22&amp;$I22,'BEC Silviculture Surrogate'!$A:$A,'BEC Silviculture Surrogate'!$F:$F),ExistingTreatments!$A:$A,ExistingTreatments!V:V)</f>
        <v>4988</v>
      </c>
      <c r="W22">
        <v>12.5</v>
      </c>
      <c r="X22">
        <v>15</v>
      </c>
      <c r="Y22">
        <v>5</v>
      </c>
    </row>
    <row r="23" spans="2:25">
      <c r="B23" t="s">
        <v>6</v>
      </c>
      <c r="C23" t="s">
        <v>107</v>
      </c>
      <c r="D23" t="s">
        <v>23</v>
      </c>
      <c r="E23" t="s">
        <v>97</v>
      </c>
      <c r="F23" t="s">
        <v>191</v>
      </c>
      <c r="G23" t="s">
        <v>36</v>
      </c>
      <c r="H23" t="str">
        <f t="shared" si="0"/>
        <v>MSxv.CC.BidwellLava.A.NoMgmt.N</v>
      </c>
      <c r="I23" t="s">
        <v>36</v>
      </c>
      <c r="J23">
        <f t="shared" si="1"/>
        <v>10</v>
      </c>
      <c r="K23">
        <f ca="1">LOOKUP($C23&amp;$D23&amp;$E23&amp;$F23,InventoryLU_Blk!$A$2:$A$118,InventoryLU_Blk!$I$2:$I$1118)</f>
        <v>11.9</v>
      </c>
      <c r="L23" t="str">
        <f>(LOOKUP($D23&amp;$E23,BEC_StandLabel_FDI!$B:$B,BEC_StandLabel_FDI!F:F))</f>
        <v>PLI</v>
      </c>
      <c r="M23">
        <f>LOOKUP($D23&amp;$E23,BEC_StandLabel_FDI!$B:$B,BEC_StandLabel_FDI!G:G)</f>
        <v>92</v>
      </c>
      <c r="N23" t="str">
        <f>LOOKUP($D23&amp;$E23,BEC_StandLabel_FDI!$B:$B,BEC_StandLabel_FDI!H:H)</f>
        <v>SX</v>
      </c>
      <c r="O23">
        <f>LOOKUP($D23&amp;$E23,BEC_StandLabel_FDI!$B:$B,BEC_StandLabel_FDI!I:I)</f>
        <v>8</v>
      </c>
      <c r="P23">
        <f>LOOKUP($D23&amp;$E23,BEC_StandLabel_FDI!$B:$B,BEC_StandLabel_FDI!J:J)</f>
        <v>0</v>
      </c>
      <c r="Q23">
        <f>LOOKUP($D23&amp;$E23,BEC_StandLabel_FDI!$B:$B,BEC_StandLabel_FDI!K:K)</f>
        <v>0</v>
      </c>
      <c r="R23">
        <f>LOOKUP($D23&amp;$E23,BEC_StandLabel_FDI!$B:$B,BEC_StandLabel_FDI!L:L)</f>
        <v>0</v>
      </c>
      <c r="S23">
        <f>LOOKUP($D23&amp;$E23,BEC_StandLabel_FDI!$B:$B,BEC_StandLabel_FDI!M:M)</f>
        <v>0</v>
      </c>
      <c r="T23">
        <f>LOOKUP($D23&amp;$E23,BEC_StandLabel_FDI!$B:$B,BEC_StandLabel_FDI!N:N)</f>
        <v>0</v>
      </c>
      <c r="U23">
        <f>LOOKUP($D23&amp;$E23,BEC_StandLabel_FDI!$B:$B,BEC_StandLabel_FDI!O:O)</f>
        <v>0</v>
      </c>
      <c r="V23">
        <f>LOOKUP(LOOKUP($D23&amp;$I23,'BEC Silviculture Surrogate'!$A:$A,'BEC Silviculture Surrogate'!$F:$F),ExistingTreatments!$A:$A,ExistingTreatments!V:V)</f>
        <v>8947</v>
      </c>
      <c r="W23">
        <v>12.5</v>
      </c>
      <c r="X23">
        <v>15</v>
      </c>
      <c r="Y23">
        <v>5</v>
      </c>
    </row>
    <row r="24" spans="2:25">
      <c r="B24" t="s">
        <v>6</v>
      </c>
      <c r="C24" t="s">
        <v>107</v>
      </c>
      <c r="D24" t="s">
        <v>23</v>
      </c>
      <c r="E24" t="s">
        <v>97</v>
      </c>
      <c r="F24" t="s">
        <v>192</v>
      </c>
      <c r="G24" t="s">
        <v>36</v>
      </c>
      <c r="H24" t="str">
        <f t="shared" si="0"/>
        <v>MSxv.CC.BidwellLava.B.NoMgmt.N</v>
      </c>
      <c r="I24" t="s">
        <v>36</v>
      </c>
      <c r="J24">
        <f t="shared" si="1"/>
        <v>10</v>
      </c>
      <c r="K24">
        <f ca="1">LOOKUP($C24&amp;$D24&amp;$E24&amp;$F24,InventoryLU_Blk!$A$2:$A$118,InventoryLU_Blk!$I$2:$I$1118)</f>
        <v>9.6999999999999993</v>
      </c>
      <c r="L24" t="str">
        <f>(LOOKUP($D24&amp;$E24,BEC_StandLabel_FDI!$B:$B,BEC_StandLabel_FDI!F:F))</f>
        <v>PLI</v>
      </c>
      <c r="M24">
        <f>LOOKUP($D24&amp;$E24,BEC_StandLabel_FDI!$B:$B,BEC_StandLabel_FDI!G:G)</f>
        <v>92</v>
      </c>
      <c r="N24" t="str">
        <f>LOOKUP($D24&amp;$E24,BEC_StandLabel_FDI!$B:$B,BEC_StandLabel_FDI!H:H)</f>
        <v>SX</v>
      </c>
      <c r="O24">
        <f>LOOKUP($D24&amp;$E24,BEC_StandLabel_FDI!$B:$B,BEC_StandLabel_FDI!I:I)</f>
        <v>8</v>
      </c>
      <c r="P24">
        <f>LOOKUP($D24&amp;$E24,BEC_StandLabel_FDI!$B:$B,BEC_StandLabel_FDI!J:J)</f>
        <v>0</v>
      </c>
      <c r="Q24">
        <f>LOOKUP($D24&amp;$E24,BEC_StandLabel_FDI!$B:$B,BEC_StandLabel_FDI!K:K)</f>
        <v>0</v>
      </c>
      <c r="R24">
        <f>LOOKUP($D24&amp;$E24,BEC_StandLabel_FDI!$B:$B,BEC_StandLabel_FDI!L:L)</f>
        <v>0</v>
      </c>
      <c r="S24">
        <f>LOOKUP($D24&amp;$E24,BEC_StandLabel_FDI!$B:$B,BEC_StandLabel_FDI!M:M)</f>
        <v>0</v>
      </c>
      <c r="T24">
        <f>LOOKUP($D24&amp;$E24,BEC_StandLabel_FDI!$B:$B,BEC_StandLabel_FDI!N:N)</f>
        <v>0</v>
      </c>
      <c r="U24">
        <f>LOOKUP($D24&amp;$E24,BEC_StandLabel_FDI!$B:$B,BEC_StandLabel_FDI!O:O)</f>
        <v>0</v>
      </c>
      <c r="V24">
        <f>LOOKUP(LOOKUP($D24&amp;$I24,'BEC Silviculture Surrogate'!$A:$A,'BEC Silviculture Surrogate'!$F:$F),ExistingTreatments!$A:$A,ExistingTreatments!V:V)</f>
        <v>8947</v>
      </c>
      <c r="W24">
        <v>12.5</v>
      </c>
      <c r="X24">
        <v>15</v>
      </c>
      <c r="Y24">
        <v>5</v>
      </c>
    </row>
    <row r="25" spans="2:25">
      <c r="B25" t="s">
        <v>6</v>
      </c>
      <c r="C25" t="s">
        <v>107</v>
      </c>
      <c r="D25" t="s">
        <v>23</v>
      </c>
      <c r="E25" t="s">
        <v>97</v>
      </c>
      <c r="F25" t="s">
        <v>193</v>
      </c>
      <c r="G25" t="s">
        <v>36</v>
      </c>
      <c r="H25" t="str">
        <f t="shared" si="0"/>
        <v>MSxv.CC.BidwellLava.C.NoMgmt.N</v>
      </c>
      <c r="I25" t="s">
        <v>36</v>
      </c>
      <c r="J25">
        <f t="shared" si="1"/>
        <v>10</v>
      </c>
      <c r="K25">
        <f ca="1">LOOKUP($C25&amp;$D25&amp;$E25&amp;$F25,InventoryLU_Blk!$A$2:$A$118,InventoryLU_Blk!$I$2:$I$1118)</f>
        <v>8.8000000000000007</v>
      </c>
      <c r="L25" t="str">
        <f>(LOOKUP($D25&amp;$E25,BEC_StandLabel_FDI!$B:$B,BEC_StandLabel_FDI!F:F))</f>
        <v>PLI</v>
      </c>
      <c r="M25">
        <f>LOOKUP($D25&amp;$E25,BEC_StandLabel_FDI!$B:$B,BEC_StandLabel_FDI!G:G)</f>
        <v>92</v>
      </c>
      <c r="N25" t="str">
        <f>LOOKUP($D25&amp;$E25,BEC_StandLabel_FDI!$B:$B,BEC_StandLabel_FDI!H:H)</f>
        <v>SX</v>
      </c>
      <c r="O25">
        <f>LOOKUP($D25&amp;$E25,BEC_StandLabel_FDI!$B:$B,BEC_StandLabel_FDI!I:I)</f>
        <v>8</v>
      </c>
      <c r="P25">
        <f>LOOKUP($D25&amp;$E25,BEC_StandLabel_FDI!$B:$B,BEC_StandLabel_FDI!J:J)</f>
        <v>0</v>
      </c>
      <c r="Q25">
        <f>LOOKUP($D25&amp;$E25,BEC_StandLabel_FDI!$B:$B,BEC_StandLabel_FDI!K:K)</f>
        <v>0</v>
      </c>
      <c r="R25">
        <f>LOOKUP($D25&amp;$E25,BEC_StandLabel_FDI!$B:$B,BEC_StandLabel_FDI!L:L)</f>
        <v>0</v>
      </c>
      <c r="S25">
        <f>LOOKUP($D25&amp;$E25,BEC_StandLabel_FDI!$B:$B,BEC_StandLabel_FDI!M:M)</f>
        <v>0</v>
      </c>
      <c r="T25">
        <f>LOOKUP($D25&amp;$E25,BEC_StandLabel_FDI!$B:$B,BEC_StandLabel_FDI!N:N)</f>
        <v>0</v>
      </c>
      <c r="U25">
        <f>LOOKUP($D25&amp;$E25,BEC_StandLabel_FDI!$B:$B,BEC_StandLabel_FDI!O:O)</f>
        <v>0</v>
      </c>
      <c r="V25">
        <f>LOOKUP(LOOKUP($D25&amp;$I25,'BEC Silviculture Surrogate'!$A:$A,'BEC Silviculture Surrogate'!$F:$F),ExistingTreatments!$A:$A,ExistingTreatments!V:V)</f>
        <v>8947</v>
      </c>
      <c r="W25">
        <v>12.5</v>
      </c>
      <c r="X25">
        <v>15</v>
      </c>
      <c r="Y25">
        <v>5</v>
      </c>
    </row>
    <row r="26" spans="2:25">
      <c r="B26" t="s">
        <v>6</v>
      </c>
      <c r="C26" t="s">
        <v>107</v>
      </c>
      <c r="D26" t="s">
        <v>27</v>
      </c>
      <c r="E26" t="s">
        <v>97</v>
      </c>
      <c r="F26" t="s">
        <v>191</v>
      </c>
      <c r="G26" t="s">
        <v>36</v>
      </c>
      <c r="H26" t="str">
        <f t="shared" si="0"/>
        <v>SBPSxc.CC.BidwellLava.A.NoMgmt.N</v>
      </c>
      <c r="I26" t="s">
        <v>36</v>
      </c>
      <c r="J26">
        <f t="shared" si="1"/>
        <v>10</v>
      </c>
      <c r="K26">
        <f ca="1">LOOKUP($C26&amp;$D26&amp;$E26&amp;$F26,InventoryLU_Blk!$A$2:$A$118,InventoryLU_Blk!$I$2:$I$1118)</f>
        <v>10.5</v>
      </c>
      <c r="L26" t="str">
        <f>(LOOKUP($D26&amp;$E26,BEC_StandLabel_FDI!$B:$B,BEC_StandLabel_FDI!F:F))</f>
        <v>PLI</v>
      </c>
      <c r="M26">
        <f>LOOKUP($D26&amp;$E26,BEC_StandLabel_FDI!$B:$B,BEC_StandLabel_FDI!G:G)</f>
        <v>100</v>
      </c>
      <c r="N26">
        <f>LOOKUP($D26&amp;$E26,BEC_StandLabel_FDI!$B:$B,BEC_StandLabel_FDI!H:H)</f>
        <v>0</v>
      </c>
      <c r="O26">
        <f>LOOKUP($D26&amp;$E26,BEC_StandLabel_FDI!$B:$B,BEC_StandLabel_FDI!I:I)</f>
        <v>0</v>
      </c>
      <c r="P26">
        <f>LOOKUP($D26&amp;$E26,BEC_StandLabel_FDI!$B:$B,BEC_StandLabel_FDI!J:J)</f>
        <v>0</v>
      </c>
      <c r="Q26">
        <f>LOOKUP($D26&amp;$E26,BEC_StandLabel_FDI!$B:$B,BEC_StandLabel_FDI!K:K)</f>
        <v>0</v>
      </c>
      <c r="R26">
        <f>LOOKUP($D26&amp;$E26,BEC_StandLabel_FDI!$B:$B,BEC_StandLabel_FDI!L:L)</f>
        <v>0</v>
      </c>
      <c r="S26">
        <f>LOOKUP($D26&amp;$E26,BEC_StandLabel_FDI!$B:$B,BEC_StandLabel_FDI!M:M)</f>
        <v>0</v>
      </c>
      <c r="T26">
        <f>LOOKUP($D26&amp;$E26,BEC_StandLabel_FDI!$B:$B,BEC_StandLabel_FDI!N:N)</f>
        <v>0</v>
      </c>
      <c r="U26">
        <f>LOOKUP($D26&amp;$E26,BEC_StandLabel_FDI!$B:$B,BEC_StandLabel_FDI!O:O)</f>
        <v>0</v>
      </c>
      <c r="V26">
        <f>LOOKUP(LOOKUP($D26&amp;$I26,'BEC Silviculture Surrogate'!$A:$A,'BEC Silviculture Surrogate'!$F:$F),ExistingTreatments!$A:$A,ExistingTreatments!V:V)</f>
        <v>9022</v>
      </c>
      <c r="W26">
        <v>12.5</v>
      </c>
      <c r="X26">
        <v>15</v>
      </c>
      <c r="Y26">
        <v>5</v>
      </c>
    </row>
    <row r="27" spans="2:25">
      <c r="B27" t="s">
        <v>6</v>
      </c>
      <c r="C27" t="s">
        <v>107</v>
      </c>
      <c r="D27" t="s">
        <v>27</v>
      </c>
      <c r="E27" t="s">
        <v>97</v>
      </c>
      <c r="F27" t="s">
        <v>192</v>
      </c>
      <c r="G27" t="s">
        <v>36</v>
      </c>
      <c r="H27" t="str">
        <f t="shared" si="0"/>
        <v>SBPSxc.CC.BidwellLava.B.NoMgmt.N</v>
      </c>
      <c r="I27" t="s">
        <v>36</v>
      </c>
      <c r="J27">
        <f t="shared" si="1"/>
        <v>10</v>
      </c>
      <c r="K27">
        <f ca="1">LOOKUP($C27&amp;$D27&amp;$E27&amp;$F27,InventoryLU_Blk!$A$2:$A$118,InventoryLU_Blk!$I$2:$I$1118)</f>
        <v>10.199999999999999</v>
      </c>
      <c r="L27" t="str">
        <f>(LOOKUP($D27&amp;$E27,BEC_StandLabel_FDI!$B:$B,BEC_StandLabel_FDI!F:F))</f>
        <v>PLI</v>
      </c>
      <c r="M27">
        <f>LOOKUP($D27&amp;$E27,BEC_StandLabel_FDI!$B:$B,BEC_StandLabel_FDI!G:G)</f>
        <v>100</v>
      </c>
      <c r="N27">
        <f>LOOKUP($D27&amp;$E27,BEC_StandLabel_FDI!$B:$B,BEC_StandLabel_FDI!H:H)</f>
        <v>0</v>
      </c>
      <c r="O27">
        <f>LOOKUP($D27&amp;$E27,BEC_StandLabel_FDI!$B:$B,BEC_StandLabel_FDI!I:I)</f>
        <v>0</v>
      </c>
      <c r="P27">
        <f>LOOKUP($D27&amp;$E27,BEC_StandLabel_FDI!$B:$B,BEC_StandLabel_FDI!J:J)</f>
        <v>0</v>
      </c>
      <c r="Q27">
        <f>LOOKUP($D27&amp;$E27,BEC_StandLabel_FDI!$B:$B,BEC_StandLabel_FDI!K:K)</f>
        <v>0</v>
      </c>
      <c r="R27">
        <f>LOOKUP($D27&amp;$E27,BEC_StandLabel_FDI!$B:$B,BEC_StandLabel_FDI!L:L)</f>
        <v>0</v>
      </c>
      <c r="S27">
        <f>LOOKUP($D27&amp;$E27,BEC_StandLabel_FDI!$B:$B,BEC_StandLabel_FDI!M:M)</f>
        <v>0</v>
      </c>
      <c r="T27">
        <f>LOOKUP($D27&amp;$E27,BEC_StandLabel_FDI!$B:$B,BEC_StandLabel_FDI!N:N)</f>
        <v>0</v>
      </c>
      <c r="U27">
        <f>LOOKUP($D27&amp;$E27,BEC_StandLabel_FDI!$B:$B,BEC_StandLabel_FDI!O:O)</f>
        <v>0</v>
      </c>
      <c r="V27">
        <v>10000</v>
      </c>
      <c r="W27">
        <v>12.5</v>
      </c>
      <c r="X27">
        <v>15</v>
      </c>
      <c r="Y27">
        <v>5</v>
      </c>
    </row>
    <row r="28" spans="2:25">
      <c r="B28" t="s">
        <v>6</v>
      </c>
      <c r="C28" t="s">
        <v>107</v>
      </c>
      <c r="D28" t="s">
        <v>27</v>
      </c>
      <c r="E28" t="s">
        <v>97</v>
      </c>
      <c r="F28" t="s">
        <v>193</v>
      </c>
      <c r="G28" t="s">
        <v>36</v>
      </c>
      <c r="H28" t="str">
        <f t="shared" si="0"/>
        <v>SBPSxc.CC.BidwellLava.C.NoMgmt.N</v>
      </c>
      <c r="I28" t="s">
        <v>36</v>
      </c>
      <c r="J28">
        <f t="shared" si="1"/>
        <v>10</v>
      </c>
      <c r="K28">
        <f ca="1">LOOKUP($C28&amp;$D28&amp;$E28&amp;$F28,InventoryLU_Blk!$A$2:$A$118,InventoryLU_Blk!$I$2:$I$1118)</f>
        <v>9.6999999999999993</v>
      </c>
      <c r="L28" t="str">
        <f>(LOOKUP($D28&amp;$E28,BEC_StandLabel_FDI!$B:$B,BEC_StandLabel_FDI!F:F))</f>
        <v>PLI</v>
      </c>
      <c r="M28">
        <f>LOOKUP($D28&amp;$E28,BEC_StandLabel_FDI!$B:$B,BEC_StandLabel_FDI!G:G)</f>
        <v>100</v>
      </c>
      <c r="N28">
        <f>LOOKUP($D28&amp;$E28,BEC_StandLabel_FDI!$B:$B,BEC_StandLabel_FDI!H:H)</f>
        <v>0</v>
      </c>
      <c r="O28">
        <f>LOOKUP($D28&amp;$E28,BEC_StandLabel_FDI!$B:$B,BEC_StandLabel_FDI!I:I)</f>
        <v>0</v>
      </c>
      <c r="P28">
        <f>LOOKUP($D28&amp;$E28,BEC_StandLabel_FDI!$B:$B,BEC_StandLabel_FDI!J:J)</f>
        <v>0</v>
      </c>
      <c r="Q28">
        <f>LOOKUP($D28&amp;$E28,BEC_StandLabel_FDI!$B:$B,BEC_StandLabel_FDI!K:K)</f>
        <v>0</v>
      </c>
      <c r="R28">
        <f>LOOKUP($D28&amp;$E28,BEC_StandLabel_FDI!$B:$B,BEC_StandLabel_FDI!L:L)</f>
        <v>0</v>
      </c>
      <c r="S28">
        <f>LOOKUP($D28&amp;$E28,BEC_StandLabel_FDI!$B:$B,BEC_StandLabel_FDI!M:M)</f>
        <v>0</v>
      </c>
      <c r="T28">
        <f>LOOKUP($D28&amp;$E28,BEC_StandLabel_FDI!$B:$B,BEC_StandLabel_FDI!N:N)</f>
        <v>0</v>
      </c>
      <c r="U28">
        <f>LOOKUP($D28&amp;$E28,BEC_StandLabel_FDI!$B:$B,BEC_StandLabel_FDI!O:O)</f>
        <v>0</v>
      </c>
      <c r="V28">
        <v>10000</v>
      </c>
      <c r="W28">
        <v>12.5</v>
      </c>
      <c r="X28">
        <v>15</v>
      </c>
      <c r="Y28">
        <v>5</v>
      </c>
    </row>
    <row r="29" spans="2:25">
      <c r="B29" t="s">
        <v>6</v>
      </c>
      <c r="C29" t="s">
        <v>107</v>
      </c>
      <c r="D29" t="s">
        <v>27</v>
      </c>
      <c r="E29" t="s">
        <v>97</v>
      </c>
      <c r="F29" t="s">
        <v>194</v>
      </c>
      <c r="G29" t="s">
        <v>36</v>
      </c>
      <c r="H29" t="str">
        <f t="shared" si="0"/>
        <v>SBPSxc.CC.BidwellLava.D.NoMgmt.N</v>
      </c>
      <c r="I29" t="s">
        <v>36</v>
      </c>
      <c r="J29">
        <f t="shared" si="1"/>
        <v>10</v>
      </c>
      <c r="K29">
        <f ca="1">LOOKUP($C29&amp;$D29&amp;$E29&amp;$F29,InventoryLU_Blk!$A$2:$A$118,InventoryLU_Blk!$I$2:$I$1118)</f>
        <v>10.6</v>
      </c>
      <c r="L29" t="str">
        <f>(LOOKUP($D29&amp;$E29,BEC_StandLabel_FDI!$B:$B,BEC_StandLabel_FDI!F:F))</f>
        <v>PLI</v>
      </c>
      <c r="M29">
        <f>LOOKUP($D29&amp;$E29,BEC_StandLabel_FDI!$B:$B,BEC_StandLabel_FDI!G:G)</f>
        <v>100</v>
      </c>
      <c r="N29">
        <f>LOOKUP($D29&amp;$E29,BEC_StandLabel_FDI!$B:$B,BEC_StandLabel_FDI!H:H)</f>
        <v>0</v>
      </c>
      <c r="O29">
        <f>LOOKUP($D29&amp;$E29,BEC_StandLabel_FDI!$B:$B,BEC_StandLabel_FDI!I:I)</f>
        <v>0</v>
      </c>
      <c r="P29">
        <f>LOOKUP($D29&amp;$E29,BEC_StandLabel_FDI!$B:$B,BEC_StandLabel_FDI!J:J)</f>
        <v>0</v>
      </c>
      <c r="Q29">
        <f>LOOKUP($D29&amp;$E29,BEC_StandLabel_FDI!$B:$B,BEC_StandLabel_FDI!K:K)</f>
        <v>0</v>
      </c>
      <c r="R29">
        <f>LOOKUP($D29&amp;$E29,BEC_StandLabel_FDI!$B:$B,BEC_StandLabel_FDI!L:L)</f>
        <v>0</v>
      </c>
      <c r="S29">
        <f>LOOKUP($D29&amp;$E29,BEC_StandLabel_FDI!$B:$B,BEC_StandLabel_FDI!M:M)</f>
        <v>0</v>
      </c>
      <c r="T29">
        <f>LOOKUP($D29&amp;$E29,BEC_StandLabel_FDI!$B:$B,BEC_StandLabel_FDI!N:N)</f>
        <v>0</v>
      </c>
      <c r="U29">
        <f>LOOKUP($D29&amp;$E29,BEC_StandLabel_FDI!$B:$B,BEC_StandLabel_FDI!O:O)</f>
        <v>0</v>
      </c>
      <c r="V29">
        <v>10000</v>
      </c>
      <c r="W29">
        <v>12.5</v>
      </c>
      <c r="X29">
        <v>15</v>
      </c>
      <c r="Y29">
        <v>5</v>
      </c>
    </row>
    <row r="30" spans="2:25">
      <c r="B30" t="s">
        <v>6</v>
      </c>
      <c r="C30" t="s">
        <v>107</v>
      </c>
      <c r="D30" t="s">
        <v>90</v>
      </c>
      <c r="E30" t="s">
        <v>97</v>
      </c>
      <c r="F30" t="s">
        <v>191</v>
      </c>
      <c r="G30" t="s">
        <v>36</v>
      </c>
      <c r="H30" t="str">
        <f t="shared" si="0"/>
        <v>ZRepressedPine.CC.BidwellLava.A.NoMgmt.N</v>
      </c>
      <c r="I30" t="s">
        <v>36</v>
      </c>
      <c r="J30">
        <f t="shared" si="1"/>
        <v>30</v>
      </c>
      <c r="K30">
        <f ca="1">LOOKUP($C30&amp;$D30&amp;$E30&amp;$F30,InventoryLU_Blk!$A$2:$A$118,InventoryLU_Blk!$I$2:$I$1118)</f>
        <v>5.3</v>
      </c>
      <c r="L30" t="str">
        <f>(LOOKUP($D30&amp;$E30,BEC_StandLabel_FDI!$B:$B,BEC_StandLabel_FDI!F:F))</f>
        <v>PLI</v>
      </c>
      <c r="M30">
        <f>LOOKUP($D30&amp;$E30,BEC_StandLabel_FDI!$B:$B,BEC_StandLabel_FDI!G:G)</f>
        <v>100</v>
      </c>
      <c r="N30">
        <f>LOOKUP($D30&amp;$E30,BEC_StandLabel_FDI!$B:$B,BEC_StandLabel_FDI!H:H)</f>
        <v>0</v>
      </c>
      <c r="O30">
        <f>LOOKUP($D30&amp;$E30,BEC_StandLabel_FDI!$B:$B,BEC_StandLabel_FDI!I:I)</f>
        <v>0</v>
      </c>
      <c r="P30">
        <f>LOOKUP($D30&amp;$E30,BEC_StandLabel_FDI!$B:$B,BEC_StandLabel_FDI!J:J)</f>
        <v>0</v>
      </c>
      <c r="Q30">
        <f>LOOKUP($D30&amp;$E30,BEC_StandLabel_FDI!$B:$B,BEC_StandLabel_FDI!K:K)</f>
        <v>0</v>
      </c>
      <c r="R30">
        <f>LOOKUP($D30&amp;$E30,BEC_StandLabel_FDI!$B:$B,BEC_StandLabel_FDI!L:L)</f>
        <v>0</v>
      </c>
      <c r="S30">
        <f>LOOKUP($D30&amp;$E30,BEC_StandLabel_FDI!$B:$B,BEC_StandLabel_FDI!M:M)</f>
        <v>0</v>
      </c>
      <c r="T30">
        <f>LOOKUP($D30&amp;$E30,BEC_StandLabel_FDI!$B:$B,BEC_StandLabel_FDI!N:N)</f>
        <v>0</v>
      </c>
      <c r="U30">
        <f>LOOKUP($D30&amp;$E30,BEC_StandLabel_FDI!$B:$B,BEC_StandLabel_FDI!O:O)</f>
        <v>0</v>
      </c>
      <c r="V30">
        <f>LOOKUP(LOOKUP($D30&amp;$I30,'BEC Silviculture Surrogate'!$A:$A,'BEC Silviculture Surrogate'!$F:$F),ExistingTreatments!$A:$A,ExistingTreatments!V:V)</f>
        <v>75000</v>
      </c>
      <c r="W30">
        <v>12.5</v>
      </c>
      <c r="X30">
        <v>15</v>
      </c>
      <c r="Y30">
        <v>5</v>
      </c>
    </row>
    <row r="31" spans="2:25">
      <c r="B31" t="s">
        <v>6</v>
      </c>
      <c r="C31" t="s">
        <v>107</v>
      </c>
      <c r="D31" t="s">
        <v>90</v>
      </c>
      <c r="E31" t="s">
        <v>97</v>
      </c>
      <c r="F31" t="s">
        <v>192</v>
      </c>
      <c r="G31" t="s">
        <v>36</v>
      </c>
      <c r="H31" t="str">
        <f t="shared" si="0"/>
        <v>ZRepressedPine.CC.BidwellLava.B.NoMgmt.N</v>
      </c>
      <c r="I31" t="s">
        <v>36</v>
      </c>
      <c r="J31">
        <f t="shared" si="1"/>
        <v>30</v>
      </c>
      <c r="K31">
        <f ca="1">LOOKUP($C31&amp;$D31&amp;$E31&amp;$F31,InventoryLU_Blk!$A$2:$A$118,InventoryLU_Blk!$I$2:$I$1118)</f>
        <v>5.6</v>
      </c>
      <c r="L31" t="str">
        <f>(LOOKUP($D31&amp;$E31,BEC_StandLabel_FDI!$B:$B,BEC_StandLabel_FDI!F:F))</f>
        <v>PLI</v>
      </c>
      <c r="M31">
        <f>LOOKUP($D31&amp;$E31,BEC_StandLabel_FDI!$B:$B,BEC_StandLabel_FDI!G:G)</f>
        <v>100</v>
      </c>
      <c r="N31">
        <f>LOOKUP($D31&amp;$E31,BEC_StandLabel_FDI!$B:$B,BEC_StandLabel_FDI!H:H)</f>
        <v>0</v>
      </c>
      <c r="O31">
        <f>LOOKUP($D31&amp;$E31,BEC_StandLabel_FDI!$B:$B,BEC_StandLabel_FDI!I:I)</f>
        <v>0</v>
      </c>
      <c r="P31">
        <f>LOOKUP($D31&amp;$E31,BEC_StandLabel_FDI!$B:$B,BEC_StandLabel_FDI!J:J)</f>
        <v>0</v>
      </c>
      <c r="Q31">
        <f>LOOKUP($D31&amp;$E31,BEC_StandLabel_FDI!$B:$B,BEC_StandLabel_FDI!K:K)</f>
        <v>0</v>
      </c>
      <c r="R31">
        <f>LOOKUP($D31&amp;$E31,BEC_StandLabel_FDI!$B:$B,BEC_StandLabel_FDI!L:L)</f>
        <v>0</v>
      </c>
      <c r="S31">
        <f>LOOKUP($D31&amp;$E31,BEC_StandLabel_FDI!$B:$B,BEC_StandLabel_FDI!M:M)</f>
        <v>0</v>
      </c>
      <c r="T31">
        <f>LOOKUP($D31&amp;$E31,BEC_StandLabel_FDI!$B:$B,BEC_StandLabel_FDI!N:N)</f>
        <v>0</v>
      </c>
      <c r="U31">
        <f>LOOKUP($D31&amp;$E31,BEC_StandLabel_FDI!$B:$B,BEC_StandLabel_FDI!O:O)</f>
        <v>0</v>
      </c>
      <c r="V31">
        <f>LOOKUP(LOOKUP($D31&amp;$I31,'BEC Silviculture Surrogate'!$A:$A,'BEC Silviculture Surrogate'!$F:$F),ExistingTreatments!$A:$A,ExistingTreatments!V:V)</f>
        <v>75000</v>
      </c>
      <c r="W31">
        <v>12.5</v>
      </c>
      <c r="X31">
        <v>15</v>
      </c>
      <c r="Y31">
        <v>5</v>
      </c>
    </row>
    <row r="32" spans="2:25">
      <c r="B32" t="s">
        <v>6</v>
      </c>
      <c r="C32" t="s">
        <v>107</v>
      </c>
      <c r="D32" t="s">
        <v>90</v>
      </c>
      <c r="E32" t="s">
        <v>97</v>
      </c>
      <c r="F32" t="s">
        <v>193</v>
      </c>
      <c r="G32" t="s">
        <v>36</v>
      </c>
      <c r="H32" t="str">
        <f t="shared" si="0"/>
        <v>ZRepressedPine.CC.BidwellLava.C.NoMgmt.N</v>
      </c>
      <c r="I32" t="s">
        <v>36</v>
      </c>
      <c r="J32">
        <f t="shared" si="1"/>
        <v>30</v>
      </c>
      <c r="K32">
        <f ca="1">LOOKUP($C32&amp;$D32&amp;$E32&amp;$F32,InventoryLU_Blk!$A$2:$A$118,InventoryLU_Blk!$I$2:$I$1118)</f>
        <v>6</v>
      </c>
      <c r="L32" t="str">
        <f>(LOOKUP($D32&amp;$E32,BEC_StandLabel_FDI!$B:$B,BEC_StandLabel_FDI!F:F))</f>
        <v>PLI</v>
      </c>
      <c r="M32">
        <f>LOOKUP($D32&amp;$E32,BEC_StandLabel_FDI!$B:$B,BEC_StandLabel_FDI!G:G)</f>
        <v>100</v>
      </c>
      <c r="N32">
        <f>LOOKUP($D32&amp;$E32,BEC_StandLabel_FDI!$B:$B,BEC_StandLabel_FDI!H:H)</f>
        <v>0</v>
      </c>
      <c r="O32">
        <f>LOOKUP($D32&amp;$E32,BEC_StandLabel_FDI!$B:$B,BEC_StandLabel_FDI!I:I)</f>
        <v>0</v>
      </c>
      <c r="P32">
        <f>LOOKUP($D32&amp;$E32,BEC_StandLabel_FDI!$B:$B,BEC_StandLabel_FDI!J:J)</f>
        <v>0</v>
      </c>
      <c r="Q32">
        <f>LOOKUP($D32&amp;$E32,BEC_StandLabel_FDI!$B:$B,BEC_StandLabel_FDI!K:K)</f>
        <v>0</v>
      </c>
      <c r="R32">
        <f>LOOKUP($D32&amp;$E32,BEC_StandLabel_FDI!$B:$B,BEC_StandLabel_FDI!L:L)</f>
        <v>0</v>
      </c>
      <c r="S32">
        <f>LOOKUP($D32&amp;$E32,BEC_StandLabel_FDI!$B:$B,BEC_StandLabel_FDI!M:M)</f>
        <v>0</v>
      </c>
      <c r="T32">
        <f>LOOKUP($D32&amp;$E32,BEC_StandLabel_FDI!$B:$B,BEC_StandLabel_FDI!N:N)</f>
        <v>0</v>
      </c>
      <c r="U32">
        <f>LOOKUP($D32&amp;$E32,BEC_StandLabel_FDI!$B:$B,BEC_StandLabel_FDI!O:O)</f>
        <v>0</v>
      </c>
      <c r="V32">
        <f>LOOKUP(LOOKUP($D32&amp;$I32,'BEC Silviculture Surrogate'!$A:$A,'BEC Silviculture Surrogate'!$F:$F),ExistingTreatments!$A:$A,ExistingTreatments!V:V)</f>
        <v>75000</v>
      </c>
      <c r="W32">
        <v>12.5</v>
      </c>
      <c r="X32">
        <v>15</v>
      </c>
      <c r="Y32">
        <v>5</v>
      </c>
    </row>
    <row r="33" spans="2:25">
      <c r="B33" t="s">
        <v>6</v>
      </c>
      <c r="C33" t="s">
        <v>111</v>
      </c>
      <c r="D33" t="s">
        <v>10</v>
      </c>
      <c r="E33" t="s">
        <v>97</v>
      </c>
      <c r="F33" t="s">
        <v>193</v>
      </c>
      <c r="G33" t="s">
        <v>36</v>
      </c>
      <c r="H33" t="str">
        <f t="shared" si="0"/>
        <v>ESSFwc3.CC.BlackCreek.C.NoMgmt.N</v>
      </c>
      <c r="I33" t="s">
        <v>36</v>
      </c>
      <c r="J33">
        <f t="shared" si="1"/>
        <v>10</v>
      </c>
      <c r="K33">
        <f ca="1">LOOKUP($C33&amp;$D33&amp;$E33&amp;$F33,InventoryLU_Blk!$A$2:$A$118,InventoryLU_Blk!$I$2:$I$1118)</f>
        <v>12.1</v>
      </c>
      <c r="L33" t="str">
        <f>(LOOKUP($D33&amp;$E33,BEC_StandLabel_FDI!$B:$B,BEC_StandLabel_FDI!F:F))</f>
        <v>SX</v>
      </c>
      <c r="M33">
        <f>LOOKUP($D33&amp;$E33,BEC_StandLabel_FDI!$B:$B,BEC_StandLabel_FDI!G:G)</f>
        <v>46</v>
      </c>
      <c r="N33" t="str">
        <f>LOOKUP($D33&amp;$E33,BEC_StandLabel_FDI!$B:$B,BEC_StandLabel_FDI!H:H)</f>
        <v>BL</v>
      </c>
      <c r="O33">
        <f>LOOKUP($D33&amp;$E33,BEC_StandLabel_FDI!$B:$B,BEC_StandLabel_FDI!I:I)</f>
        <v>44</v>
      </c>
      <c r="P33" t="str">
        <f>LOOKUP($D33&amp;$E33,BEC_StandLabel_FDI!$B:$B,BEC_StandLabel_FDI!J:J)</f>
        <v>PLI</v>
      </c>
      <c r="Q33">
        <f>LOOKUP($D33&amp;$E33,BEC_StandLabel_FDI!$B:$B,BEC_StandLabel_FDI!K:K)</f>
        <v>10</v>
      </c>
      <c r="R33">
        <f>LOOKUP($D33&amp;$E33,BEC_StandLabel_FDI!$B:$B,BEC_StandLabel_FDI!L:L)</f>
        <v>0</v>
      </c>
      <c r="S33">
        <f>LOOKUP($D33&amp;$E33,BEC_StandLabel_FDI!$B:$B,BEC_StandLabel_FDI!M:M)</f>
        <v>0</v>
      </c>
      <c r="T33">
        <f>LOOKUP($D33&amp;$E33,BEC_StandLabel_FDI!$B:$B,BEC_StandLabel_FDI!N:N)</f>
        <v>0</v>
      </c>
      <c r="U33">
        <f>LOOKUP($D33&amp;$E33,BEC_StandLabel_FDI!$B:$B,BEC_StandLabel_FDI!O:O)</f>
        <v>0</v>
      </c>
      <c r="V33">
        <f>LOOKUP(LOOKUP($D33&amp;$I33,'BEC Silviculture Surrogate'!$A:$A,'BEC Silviculture Surrogate'!$F:$F),ExistingTreatments!$A:$A,ExistingTreatments!V:V)</f>
        <v>873</v>
      </c>
      <c r="W33">
        <v>12.5</v>
      </c>
      <c r="X33">
        <v>15</v>
      </c>
      <c r="Y33">
        <v>5</v>
      </c>
    </row>
    <row r="34" spans="2:25">
      <c r="B34" t="s">
        <v>6</v>
      </c>
      <c r="C34" t="s">
        <v>111</v>
      </c>
      <c r="D34" t="s">
        <v>10</v>
      </c>
      <c r="E34" t="s">
        <v>97</v>
      </c>
      <c r="F34" t="s">
        <v>194</v>
      </c>
      <c r="G34" t="s">
        <v>36</v>
      </c>
      <c r="H34" t="str">
        <f t="shared" si="0"/>
        <v>ESSFwc3.CC.BlackCreek.D.NoMgmt.N</v>
      </c>
      <c r="I34" t="s">
        <v>36</v>
      </c>
      <c r="J34">
        <f t="shared" si="1"/>
        <v>10</v>
      </c>
      <c r="K34">
        <f ca="1">LOOKUP($C34&amp;$D34&amp;$E34&amp;$F34,InventoryLU_Blk!$A$2:$A$118,InventoryLU_Blk!$I$2:$I$1118)</f>
        <v>13.6</v>
      </c>
      <c r="L34" t="str">
        <f>(LOOKUP($D34&amp;$E34,BEC_StandLabel_FDI!$B:$B,BEC_StandLabel_FDI!F:F))</f>
        <v>SX</v>
      </c>
      <c r="M34">
        <f>LOOKUP($D34&amp;$E34,BEC_StandLabel_FDI!$B:$B,BEC_StandLabel_FDI!G:G)</f>
        <v>46</v>
      </c>
      <c r="N34" t="str">
        <f>LOOKUP($D34&amp;$E34,BEC_StandLabel_FDI!$B:$B,BEC_StandLabel_FDI!H:H)</f>
        <v>BL</v>
      </c>
      <c r="O34">
        <f>LOOKUP($D34&amp;$E34,BEC_StandLabel_FDI!$B:$B,BEC_StandLabel_FDI!I:I)</f>
        <v>44</v>
      </c>
      <c r="P34" t="str">
        <f>LOOKUP($D34&amp;$E34,BEC_StandLabel_FDI!$B:$B,BEC_StandLabel_FDI!J:J)</f>
        <v>PLI</v>
      </c>
      <c r="Q34">
        <f>LOOKUP($D34&amp;$E34,BEC_StandLabel_FDI!$B:$B,BEC_StandLabel_FDI!K:K)</f>
        <v>10</v>
      </c>
      <c r="R34">
        <f>LOOKUP($D34&amp;$E34,BEC_StandLabel_FDI!$B:$B,BEC_StandLabel_FDI!L:L)</f>
        <v>0</v>
      </c>
      <c r="S34">
        <f>LOOKUP($D34&amp;$E34,BEC_StandLabel_FDI!$B:$B,BEC_StandLabel_FDI!M:M)</f>
        <v>0</v>
      </c>
      <c r="T34">
        <f>LOOKUP($D34&amp;$E34,BEC_StandLabel_FDI!$B:$B,BEC_StandLabel_FDI!N:N)</f>
        <v>0</v>
      </c>
      <c r="U34">
        <f>LOOKUP($D34&amp;$E34,BEC_StandLabel_FDI!$B:$B,BEC_StandLabel_FDI!O:O)</f>
        <v>0</v>
      </c>
      <c r="V34">
        <f>LOOKUP(LOOKUP($D34&amp;$I34,'BEC Silviculture Surrogate'!$A:$A,'BEC Silviculture Surrogate'!$F:$F),ExistingTreatments!$A:$A,ExistingTreatments!V:V)</f>
        <v>873</v>
      </c>
      <c r="W34">
        <v>12.5</v>
      </c>
      <c r="X34">
        <v>15</v>
      </c>
      <c r="Y34">
        <v>5</v>
      </c>
    </row>
    <row r="35" spans="2:25">
      <c r="B35" t="s">
        <v>6</v>
      </c>
      <c r="C35" t="s">
        <v>111</v>
      </c>
      <c r="D35" t="s">
        <v>10</v>
      </c>
      <c r="E35" t="s">
        <v>97</v>
      </c>
      <c r="F35" t="s">
        <v>195</v>
      </c>
      <c r="G35" t="s">
        <v>36</v>
      </c>
      <c r="H35" t="str">
        <f t="shared" si="0"/>
        <v>ESSFwc3.CC.BlackCreek.E.NoMgmt.N</v>
      </c>
      <c r="I35" t="s">
        <v>36</v>
      </c>
      <c r="J35">
        <f t="shared" si="1"/>
        <v>10</v>
      </c>
      <c r="K35">
        <f ca="1">LOOKUP($C35&amp;$D35&amp;$E35&amp;$F35,InventoryLU_Blk!$A$2:$A$118,InventoryLU_Blk!$I$2:$I$1118)</f>
        <v>14.1</v>
      </c>
      <c r="L35" t="str">
        <f>(LOOKUP($D35&amp;$E35,BEC_StandLabel_FDI!$B:$B,BEC_StandLabel_FDI!F:F))</f>
        <v>SX</v>
      </c>
      <c r="M35">
        <f>LOOKUP($D35&amp;$E35,BEC_StandLabel_FDI!$B:$B,BEC_StandLabel_FDI!G:G)</f>
        <v>46</v>
      </c>
      <c r="N35" t="str">
        <f>LOOKUP($D35&amp;$E35,BEC_StandLabel_FDI!$B:$B,BEC_StandLabel_FDI!H:H)</f>
        <v>BL</v>
      </c>
      <c r="O35">
        <f>LOOKUP($D35&amp;$E35,BEC_StandLabel_FDI!$B:$B,BEC_StandLabel_FDI!I:I)</f>
        <v>44</v>
      </c>
      <c r="P35" t="str">
        <f>LOOKUP($D35&amp;$E35,BEC_StandLabel_FDI!$B:$B,BEC_StandLabel_FDI!J:J)</f>
        <v>PLI</v>
      </c>
      <c r="Q35">
        <f>LOOKUP($D35&amp;$E35,BEC_StandLabel_FDI!$B:$B,BEC_StandLabel_FDI!K:K)</f>
        <v>10</v>
      </c>
      <c r="R35">
        <f>LOOKUP($D35&amp;$E35,BEC_StandLabel_FDI!$B:$B,BEC_StandLabel_FDI!L:L)</f>
        <v>0</v>
      </c>
      <c r="S35">
        <f>LOOKUP($D35&amp;$E35,BEC_StandLabel_FDI!$B:$B,BEC_StandLabel_FDI!M:M)</f>
        <v>0</v>
      </c>
      <c r="T35">
        <f>LOOKUP($D35&amp;$E35,BEC_StandLabel_FDI!$B:$B,BEC_StandLabel_FDI!N:N)</f>
        <v>0</v>
      </c>
      <c r="U35">
        <f>LOOKUP($D35&amp;$E35,BEC_StandLabel_FDI!$B:$B,BEC_StandLabel_FDI!O:O)</f>
        <v>0</v>
      </c>
      <c r="V35">
        <f>LOOKUP(LOOKUP($D35&amp;$I35,'BEC Silviculture Surrogate'!$A:$A,'BEC Silviculture Surrogate'!$F:$F),ExistingTreatments!$A:$A,ExistingTreatments!V:V)</f>
        <v>873</v>
      </c>
      <c r="W35">
        <v>12.5</v>
      </c>
      <c r="X35">
        <v>15</v>
      </c>
      <c r="Y35">
        <v>5</v>
      </c>
    </row>
    <row r="36" spans="2:25">
      <c r="B36" t="s">
        <v>6</v>
      </c>
      <c r="C36" t="s">
        <v>111</v>
      </c>
      <c r="D36" t="s">
        <v>11</v>
      </c>
      <c r="E36" t="s">
        <v>97</v>
      </c>
      <c r="F36" t="s">
        <v>192</v>
      </c>
      <c r="G36" t="s">
        <v>36</v>
      </c>
      <c r="H36" t="str">
        <f t="shared" si="0"/>
        <v>ESSFwk1.CC.BlackCreek.B.NoMgmt.N</v>
      </c>
      <c r="I36" t="s">
        <v>36</v>
      </c>
      <c r="J36">
        <f t="shared" si="1"/>
        <v>10</v>
      </c>
      <c r="K36">
        <f ca="1">LOOKUP($C36&amp;$D36&amp;$E36&amp;$F36,InventoryLU_Blk!$A$2:$A$118,InventoryLU_Blk!$I$2:$I$1118)</f>
        <v>17</v>
      </c>
      <c r="L36" t="str">
        <f>(LOOKUP($D36&amp;$E36,BEC_StandLabel_FDI!$B:$B,BEC_StandLabel_FDI!F:F))</f>
        <v>SX</v>
      </c>
      <c r="M36">
        <f>LOOKUP($D36&amp;$E36,BEC_StandLabel_FDI!$B:$B,BEC_StandLabel_FDI!G:G)</f>
        <v>53</v>
      </c>
      <c r="N36" t="str">
        <f>LOOKUP($D36&amp;$E36,BEC_StandLabel_FDI!$B:$B,BEC_StandLabel_FDI!H:H)</f>
        <v>PLI</v>
      </c>
      <c r="O36">
        <f>LOOKUP($D36&amp;$E36,BEC_StandLabel_FDI!$B:$B,BEC_StandLabel_FDI!I:I)</f>
        <v>27</v>
      </c>
      <c r="P36" t="str">
        <f>LOOKUP($D36&amp;$E36,BEC_StandLabel_FDI!$B:$B,BEC_StandLabel_FDI!J:J)</f>
        <v>BL</v>
      </c>
      <c r="Q36">
        <f>LOOKUP($D36&amp;$E36,BEC_StandLabel_FDI!$B:$B,BEC_StandLabel_FDI!K:K)</f>
        <v>20</v>
      </c>
      <c r="R36">
        <f>LOOKUP($D36&amp;$E36,BEC_StandLabel_FDI!$B:$B,BEC_StandLabel_FDI!L:L)</f>
        <v>0</v>
      </c>
      <c r="S36">
        <f>LOOKUP($D36&amp;$E36,BEC_StandLabel_FDI!$B:$B,BEC_StandLabel_FDI!M:M)</f>
        <v>0</v>
      </c>
      <c r="T36">
        <f>LOOKUP($D36&amp;$E36,BEC_StandLabel_FDI!$B:$B,BEC_StandLabel_FDI!N:N)</f>
        <v>0</v>
      </c>
      <c r="U36">
        <f>LOOKUP($D36&amp;$E36,BEC_StandLabel_FDI!$B:$B,BEC_StandLabel_FDI!O:O)</f>
        <v>0</v>
      </c>
      <c r="V36">
        <f>LOOKUP(LOOKUP($D36&amp;$I36,'BEC Silviculture Surrogate'!$A:$A,'BEC Silviculture Surrogate'!$F:$F),ExistingTreatments!$A:$A,ExistingTreatments!V:V)</f>
        <v>873</v>
      </c>
      <c r="W36">
        <v>12.5</v>
      </c>
      <c r="X36">
        <v>15</v>
      </c>
      <c r="Y36">
        <v>5</v>
      </c>
    </row>
    <row r="37" spans="2:25">
      <c r="B37" t="s">
        <v>6</v>
      </c>
      <c r="C37" t="s">
        <v>111</v>
      </c>
      <c r="D37" t="s">
        <v>11</v>
      </c>
      <c r="E37" t="s">
        <v>97</v>
      </c>
      <c r="F37" t="s">
        <v>193</v>
      </c>
      <c r="G37" t="s">
        <v>36</v>
      </c>
      <c r="H37" t="str">
        <f t="shared" si="0"/>
        <v>ESSFwk1.CC.BlackCreek.C.NoMgmt.N</v>
      </c>
      <c r="I37" t="s">
        <v>36</v>
      </c>
      <c r="J37">
        <f t="shared" si="1"/>
        <v>10</v>
      </c>
      <c r="K37">
        <f ca="1">LOOKUP($C37&amp;$D37&amp;$E37&amp;$F37,InventoryLU_Blk!$A$2:$A$118,InventoryLU_Blk!$I$2:$I$1118)</f>
        <v>15.3</v>
      </c>
      <c r="L37" t="str">
        <f>(LOOKUP($D37&amp;$E37,BEC_StandLabel_FDI!$B:$B,BEC_StandLabel_FDI!F:F))</f>
        <v>SX</v>
      </c>
      <c r="M37">
        <f>LOOKUP($D37&amp;$E37,BEC_StandLabel_FDI!$B:$B,BEC_StandLabel_FDI!G:G)</f>
        <v>53</v>
      </c>
      <c r="N37" t="str">
        <f>LOOKUP($D37&amp;$E37,BEC_StandLabel_FDI!$B:$B,BEC_StandLabel_FDI!H:H)</f>
        <v>PLI</v>
      </c>
      <c r="O37">
        <f>LOOKUP($D37&amp;$E37,BEC_StandLabel_FDI!$B:$B,BEC_StandLabel_FDI!I:I)</f>
        <v>27</v>
      </c>
      <c r="P37" t="str">
        <f>LOOKUP($D37&amp;$E37,BEC_StandLabel_FDI!$B:$B,BEC_StandLabel_FDI!J:J)</f>
        <v>BL</v>
      </c>
      <c r="Q37">
        <f>LOOKUP($D37&amp;$E37,BEC_StandLabel_FDI!$B:$B,BEC_StandLabel_FDI!K:K)</f>
        <v>20</v>
      </c>
      <c r="R37">
        <f>LOOKUP($D37&amp;$E37,BEC_StandLabel_FDI!$B:$B,BEC_StandLabel_FDI!L:L)</f>
        <v>0</v>
      </c>
      <c r="S37">
        <f>LOOKUP($D37&amp;$E37,BEC_StandLabel_FDI!$B:$B,BEC_StandLabel_FDI!M:M)</f>
        <v>0</v>
      </c>
      <c r="T37">
        <f>LOOKUP($D37&amp;$E37,BEC_StandLabel_FDI!$B:$B,BEC_StandLabel_FDI!N:N)</f>
        <v>0</v>
      </c>
      <c r="U37">
        <f>LOOKUP($D37&amp;$E37,BEC_StandLabel_FDI!$B:$B,BEC_StandLabel_FDI!O:O)</f>
        <v>0</v>
      </c>
      <c r="V37">
        <f>LOOKUP(LOOKUP($D37&amp;$I37,'BEC Silviculture Surrogate'!$A:$A,'BEC Silviculture Surrogate'!$F:$F),ExistingTreatments!$A:$A,ExistingTreatments!V:V)</f>
        <v>873</v>
      </c>
      <c r="W37">
        <v>12.5</v>
      </c>
      <c r="X37">
        <v>15</v>
      </c>
      <c r="Y37">
        <v>5</v>
      </c>
    </row>
    <row r="38" spans="2:25">
      <c r="B38" t="s">
        <v>6</v>
      </c>
      <c r="C38" t="s">
        <v>111</v>
      </c>
      <c r="D38" t="s">
        <v>11</v>
      </c>
      <c r="E38" t="s">
        <v>97</v>
      </c>
      <c r="F38" t="s">
        <v>194</v>
      </c>
      <c r="G38" t="s">
        <v>36</v>
      </c>
      <c r="H38" t="str">
        <f t="shared" si="0"/>
        <v>ESSFwk1.CC.BlackCreek.D.NoMgmt.N</v>
      </c>
      <c r="I38" t="s">
        <v>36</v>
      </c>
      <c r="J38">
        <f t="shared" si="1"/>
        <v>10</v>
      </c>
      <c r="K38">
        <f ca="1">LOOKUP($C38&amp;$D38&amp;$E38&amp;$F38,InventoryLU_Blk!$A$2:$A$118,InventoryLU_Blk!$I$2:$I$1118)</f>
        <v>14.8</v>
      </c>
      <c r="L38" t="str">
        <f>(LOOKUP($D38&amp;$E38,BEC_StandLabel_FDI!$B:$B,BEC_StandLabel_FDI!F:F))</f>
        <v>SX</v>
      </c>
      <c r="M38">
        <f>LOOKUP($D38&amp;$E38,BEC_StandLabel_FDI!$B:$B,BEC_StandLabel_FDI!G:G)</f>
        <v>53</v>
      </c>
      <c r="N38" t="str">
        <f>LOOKUP($D38&amp;$E38,BEC_StandLabel_FDI!$B:$B,BEC_StandLabel_FDI!H:H)</f>
        <v>PLI</v>
      </c>
      <c r="O38">
        <f>LOOKUP($D38&amp;$E38,BEC_StandLabel_FDI!$B:$B,BEC_StandLabel_FDI!I:I)</f>
        <v>27</v>
      </c>
      <c r="P38" t="str">
        <f>LOOKUP($D38&amp;$E38,BEC_StandLabel_FDI!$B:$B,BEC_StandLabel_FDI!J:J)</f>
        <v>BL</v>
      </c>
      <c r="Q38">
        <f>LOOKUP($D38&amp;$E38,BEC_StandLabel_FDI!$B:$B,BEC_StandLabel_FDI!K:K)</f>
        <v>20</v>
      </c>
      <c r="R38">
        <f>LOOKUP($D38&amp;$E38,BEC_StandLabel_FDI!$B:$B,BEC_StandLabel_FDI!L:L)</f>
        <v>0</v>
      </c>
      <c r="S38">
        <f>LOOKUP($D38&amp;$E38,BEC_StandLabel_FDI!$B:$B,BEC_StandLabel_FDI!M:M)</f>
        <v>0</v>
      </c>
      <c r="T38">
        <f>LOOKUP($D38&amp;$E38,BEC_StandLabel_FDI!$B:$B,BEC_StandLabel_FDI!N:N)</f>
        <v>0</v>
      </c>
      <c r="U38">
        <f>LOOKUP($D38&amp;$E38,BEC_StandLabel_FDI!$B:$B,BEC_StandLabel_FDI!O:O)</f>
        <v>0</v>
      </c>
      <c r="V38">
        <f>LOOKUP(LOOKUP($D38&amp;$I38,'BEC Silviculture Surrogate'!$A:$A,'BEC Silviculture Surrogate'!$F:$F),ExistingTreatments!$A:$A,ExistingTreatments!V:V)</f>
        <v>873</v>
      </c>
      <c r="W38">
        <v>12.5</v>
      </c>
      <c r="X38">
        <v>15</v>
      </c>
      <c r="Y38">
        <v>5</v>
      </c>
    </row>
    <row r="39" spans="2:25">
      <c r="B39" t="s">
        <v>6</v>
      </c>
      <c r="C39" t="s">
        <v>111</v>
      </c>
      <c r="D39" t="s">
        <v>11</v>
      </c>
      <c r="E39" t="s">
        <v>97</v>
      </c>
      <c r="F39" t="s">
        <v>195</v>
      </c>
      <c r="G39" t="s">
        <v>36</v>
      </c>
      <c r="H39" t="str">
        <f t="shared" si="0"/>
        <v>ESSFwk1.CC.BlackCreek.E.NoMgmt.N</v>
      </c>
      <c r="I39" t="s">
        <v>36</v>
      </c>
      <c r="J39">
        <f t="shared" si="1"/>
        <v>10</v>
      </c>
      <c r="K39">
        <f ca="1">LOOKUP($C39&amp;$D39&amp;$E39&amp;$F39,InventoryLU_Blk!$A$2:$A$118,InventoryLU_Blk!$I$2:$I$1118)</f>
        <v>13.9</v>
      </c>
      <c r="L39" t="str">
        <f>(LOOKUP($D39&amp;$E39,BEC_StandLabel_FDI!$B:$B,BEC_StandLabel_FDI!F:F))</f>
        <v>SX</v>
      </c>
      <c r="M39">
        <f>LOOKUP($D39&amp;$E39,BEC_StandLabel_FDI!$B:$B,BEC_StandLabel_FDI!G:G)</f>
        <v>53</v>
      </c>
      <c r="N39" t="str">
        <f>LOOKUP($D39&amp;$E39,BEC_StandLabel_FDI!$B:$B,BEC_StandLabel_FDI!H:H)</f>
        <v>PLI</v>
      </c>
      <c r="O39">
        <f>LOOKUP($D39&amp;$E39,BEC_StandLabel_FDI!$B:$B,BEC_StandLabel_FDI!I:I)</f>
        <v>27</v>
      </c>
      <c r="P39" t="str">
        <f>LOOKUP($D39&amp;$E39,BEC_StandLabel_FDI!$B:$B,BEC_StandLabel_FDI!J:J)</f>
        <v>BL</v>
      </c>
      <c r="Q39">
        <f>LOOKUP($D39&amp;$E39,BEC_StandLabel_FDI!$B:$B,BEC_StandLabel_FDI!K:K)</f>
        <v>20</v>
      </c>
      <c r="R39">
        <f>LOOKUP($D39&amp;$E39,BEC_StandLabel_FDI!$B:$B,BEC_StandLabel_FDI!L:L)</f>
        <v>0</v>
      </c>
      <c r="S39">
        <f>LOOKUP($D39&amp;$E39,BEC_StandLabel_FDI!$B:$B,BEC_StandLabel_FDI!M:M)</f>
        <v>0</v>
      </c>
      <c r="T39">
        <f>LOOKUP($D39&amp;$E39,BEC_StandLabel_FDI!$B:$B,BEC_StandLabel_FDI!N:N)</f>
        <v>0</v>
      </c>
      <c r="U39">
        <f>LOOKUP($D39&amp;$E39,BEC_StandLabel_FDI!$B:$B,BEC_StandLabel_FDI!O:O)</f>
        <v>0</v>
      </c>
      <c r="V39">
        <f>LOOKUP(LOOKUP($D39&amp;$I39,'BEC Silviculture Surrogate'!$A:$A,'BEC Silviculture Surrogate'!$F:$F),ExistingTreatments!$A:$A,ExistingTreatments!V:V)</f>
        <v>873</v>
      </c>
      <c r="W39">
        <v>12.5</v>
      </c>
      <c r="X39">
        <v>15</v>
      </c>
      <c r="Y39">
        <v>5</v>
      </c>
    </row>
    <row r="40" spans="2:25">
      <c r="B40" t="s">
        <v>6</v>
      </c>
      <c r="C40" t="s">
        <v>111</v>
      </c>
      <c r="D40" t="s">
        <v>14</v>
      </c>
      <c r="E40" t="s">
        <v>97</v>
      </c>
      <c r="F40" t="s">
        <v>193</v>
      </c>
      <c r="G40" t="s">
        <v>36</v>
      </c>
      <c r="H40" t="str">
        <f t="shared" si="0"/>
        <v>ICHmk3.CC.BlackCreek.C.NoMgmt.N</v>
      </c>
      <c r="I40" t="s">
        <v>36</v>
      </c>
      <c r="J40">
        <f t="shared" si="1"/>
        <v>10</v>
      </c>
      <c r="K40">
        <f ca="1">LOOKUP($C40&amp;$D40&amp;$E40&amp;$F40,InventoryLU_Blk!$A$2:$A$118,InventoryLU_Blk!$I$2:$I$1118)</f>
        <v>17.5</v>
      </c>
      <c r="L40" t="str">
        <f>(LOOKUP($D40&amp;$E40,BEC_StandLabel_FDI!$B:$B,BEC_StandLabel_FDI!F:F))</f>
        <v>SX</v>
      </c>
      <c r="M40">
        <f>LOOKUP($D40&amp;$E40,BEC_StandLabel_FDI!$B:$B,BEC_StandLabel_FDI!G:G)</f>
        <v>34</v>
      </c>
      <c r="N40" t="str">
        <f>LOOKUP($D40&amp;$E40,BEC_StandLabel_FDI!$B:$B,BEC_StandLabel_FDI!H:H)</f>
        <v>FDI</v>
      </c>
      <c r="O40">
        <f>LOOKUP($D40&amp;$E40,BEC_StandLabel_FDI!$B:$B,BEC_StandLabel_FDI!I:I)</f>
        <v>26</v>
      </c>
      <c r="P40" t="str">
        <f>LOOKUP($D40&amp;$E40,BEC_StandLabel_FDI!$B:$B,BEC_StandLabel_FDI!J:J)</f>
        <v>PLI</v>
      </c>
      <c r="Q40">
        <f>LOOKUP($D40&amp;$E40,BEC_StandLabel_FDI!$B:$B,BEC_StandLabel_FDI!K:K)</f>
        <v>23</v>
      </c>
      <c r="R40" t="str">
        <f>LOOKUP($D40&amp;$E40,BEC_StandLabel_FDI!$B:$B,BEC_StandLabel_FDI!L:L)</f>
        <v>AE</v>
      </c>
      <c r="S40">
        <f>LOOKUP($D40&amp;$E40,BEC_StandLabel_FDI!$B:$B,BEC_StandLabel_FDI!M:M)</f>
        <v>11</v>
      </c>
      <c r="T40" t="str">
        <f>LOOKUP($D40&amp;$E40,BEC_StandLabel_FDI!$B:$B,BEC_StandLabel_FDI!N:N)</f>
        <v>CWI</v>
      </c>
      <c r="U40">
        <f>LOOKUP($D40&amp;$E40,BEC_StandLabel_FDI!$B:$B,BEC_StandLabel_FDI!O:O)</f>
        <v>6</v>
      </c>
      <c r="V40">
        <f>LOOKUP(LOOKUP($D40&amp;$I40,'BEC Silviculture Surrogate'!$A:$A,'BEC Silviculture Surrogate'!$F:$F),ExistingTreatments!$A:$A,ExistingTreatments!V:V)</f>
        <v>13343</v>
      </c>
      <c r="W40">
        <v>12.5</v>
      </c>
      <c r="X40">
        <v>15</v>
      </c>
      <c r="Y40">
        <v>5</v>
      </c>
    </row>
    <row r="41" spans="2:25">
      <c r="B41" t="s">
        <v>6</v>
      </c>
      <c r="C41" t="s">
        <v>111</v>
      </c>
      <c r="D41" t="s">
        <v>14</v>
      </c>
      <c r="E41" t="s">
        <v>97</v>
      </c>
      <c r="F41" t="s">
        <v>194</v>
      </c>
      <c r="G41" t="s">
        <v>36</v>
      </c>
      <c r="H41" t="str">
        <f t="shared" si="0"/>
        <v>ICHmk3.CC.BlackCreek.D.NoMgmt.N</v>
      </c>
      <c r="I41" t="s">
        <v>36</v>
      </c>
      <c r="J41">
        <f t="shared" si="1"/>
        <v>10</v>
      </c>
      <c r="K41">
        <f ca="1">LOOKUP($C41&amp;$D41&amp;$E41&amp;$F41,InventoryLU_Blk!$A$2:$A$118,InventoryLU_Blk!$I$2:$I$1118)</f>
        <v>18.100000000000001</v>
      </c>
      <c r="L41" t="str">
        <f>(LOOKUP($D41&amp;$E41,BEC_StandLabel_FDI!$B:$B,BEC_StandLabel_FDI!F:F))</f>
        <v>SX</v>
      </c>
      <c r="M41">
        <f>LOOKUP($D41&amp;$E41,BEC_StandLabel_FDI!$B:$B,BEC_StandLabel_FDI!G:G)</f>
        <v>34</v>
      </c>
      <c r="N41" t="str">
        <f>LOOKUP($D41&amp;$E41,BEC_StandLabel_FDI!$B:$B,BEC_StandLabel_FDI!H:H)</f>
        <v>FDI</v>
      </c>
      <c r="O41">
        <f>LOOKUP($D41&amp;$E41,BEC_StandLabel_FDI!$B:$B,BEC_StandLabel_FDI!I:I)</f>
        <v>26</v>
      </c>
      <c r="P41" t="str">
        <f>LOOKUP($D41&amp;$E41,BEC_StandLabel_FDI!$B:$B,BEC_StandLabel_FDI!J:J)</f>
        <v>PLI</v>
      </c>
      <c r="Q41">
        <f>LOOKUP($D41&amp;$E41,BEC_StandLabel_FDI!$B:$B,BEC_StandLabel_FDI!K:K)</f>
        <v>23</v>
      </c>
      <c r="R41" t="str">
        <f>LOOKUP($D41&amp;$E41,BEC_StandLabel_FDI!$B:$B,BEC_StandLabel_FDI!L:L)</f>
        <v>AE</v>
      </c>
      <c r="S41">
        <f>LOOKUP($D41&amp;$E41,BEC_StandLabel_FDI!$B:$B,BEC_StandLabel_FDI!M:M)</f>
        <v>11</v>
      </c>
      <c r="T41" t="str">
        <f>LOOKUP($D41&amp;$E41,BEC_StandLabel_FDI!$B:$B,BEC_StandLabel_FDI!N:N)</f>
        <v>CWI</v>
      </c>
      <c r="U41">
        <f>LOOKUP($D41&amp;$E41,BEC_StandLabel_FDI!$B:$B,BEC_StandLabel_FDI!O:O)</f>
        <v>6</v>
      </c>
      <c r="V41">
        <f>LOOKUP(LOOKUP($D41&amp;$I41,'BEC Silviculture Surrogate'!$A:$A,'BEC Silviculture Surrogate'!$F:$F),ExistingTreatments!$A:$A,ExistingTreatments!V:V)</f>
        <v>13343</v>
      </c>
      <c r="W41">
        <v>12.5</v>
      </c>
      <c r="X41">
        <v>15</v>
      </c>
      <c r="Y41">
        <v>5</v>
      </c>
    </row>
    <row r="42" spans="2:25">
      <c r="B42" t="s">
        <v>6</v>
      </c>
      <c r="C42" t="s">
        <v>111</v>
      </c>
      <c r="D42" t="s">
        <v>14</v>
      </c>
      <c r="E42" t="s">
        <v>97</v>
      </c>
      <c r="F42" t="s">
        <v>195</v>
      </c>
      <c r="G42" t="s">
        <v>36</v>
      </c>
      <c r="H42" t="str">
        <f t="shared" si="0"/>
        <v>ICHmk3.CC.BlackCreek.E.NoMgmt.N</v>
      </c>
      <c r="I42" t="s">
        <v>36</v>
      </c>
      <c r="J42">
        <f t="shared" si="1"/>
        <v>10</v>
      </c>
      <c r="K42">
        <f ca="1">LOOKUP($C42&amp;$D42&amp;$E42&amp;$F42,InventoryLU_Blk!$A$2:$A$118,InventoryLU_Blk!$I$2:$I$1118)</f>
        <v>16.7</v>
      </c>
      <c r="L42" t="str">
        <f>(LOOKUP($D42&amp;$E42,BEC_StandLabel_FDI!$B:$B,BEC_StandLabel_FDI!F:F))</f>
        <v>SX</v>
      </c>
      <c r="M42">
        <f>LOOKUP($D42&amp;$E42,BEC_StandLabel_FDI!$B:$B,BEC_StandLabel_FDI!G:G)</f>
        <v>34</v>
      </c>
      <c r="N42" t="str">
        <f>LOOKUP($D42&amp;$E42,BEC_StandLabel_FDI!$B:$B,BEC_StandLabel_FDI!H:H)</f>
        <v>FDI</v>
      </c>
      <c r="O42">
        <f>LOOKUP($D42&amp;$E42,BEC_StandLabel_FDI!$B:$B,BEC_StandLabel_FDI!I:I)</f>
        <v>26</v>
      </c>
      <c r="P42" t="str">
        <f>LOOKUP($D42&amp;$E42,BEC_StandLabel_FDI!$B:$B,BEC_StandLabel_FDI!J:J)</f>
        <v>PLI</v>
      </c>
      <c r="Q42">
        <f>LOOKUP($D42&amp;$E42,BEC_StandLabel_FDI!$B:$B,BEC_StandLabel_FDI!K:K)</f>
        <v>23</v>
      </c>
      <c r="R42" t="str">
        <f>LOOKUP($D42&amp;$E42,BEC_StandLabel_FDI!$B:$B,BEC_StandLabel_FDI!L:L)</f>
        <v>AE</v>
      </c>
      <c r="S42">
        <f>LOOKUP($D42&amp;$E42,BEC_StandLabel_FDI!$B:$B,BEC_StandLabel_FDI!M:M)</f>
        <v>11</v>
      </c>
      <c r="T42" t="str">
        <f>LOOKUP($D42&amp;$E42,BEC_StandLabel_FDI!$B:$B,BEC_StandLabel_FDI!N:N)</f>
        <v>CWI</v>
      </c>
      <c r="U42">
        <f>LOOKUP($D42&amp;$E42,BEC_StandLabel_FDI!$B:$B,BEC_StandLabel_FDI!O:O)</f>
        <v>6</v>
      </c>
      <c r="V42">
        <f>LOOKUP(LOOKUP($D42&amp;$I42,'BEC Silviculture Surrogate'!$A:$A,'BEC Silviculture Surrogate'!$F:$F),ExistingTreatments!$A:$A,ExistingTreatments!V:V)</f>
        <v>13343</v>
      </c>
      <c r="W42">
        <v>12.5</v>
      </c>
      <c r="X42">
        <v>15</v>
      </c>
      <c r="Y42">
        <v>5</v>
      </c>
    </row>
    <row r="43" spans="2:25">
      <c r="B43" t="s">
        <v>6</v>
      </c>
      <c r="C43" t="s">
        <v>111</v>
      </c>
      <c r="D43" t="s">
        <v>41</v>
      </c>
      <c r="E43" t="s">
        <v>97</v>
      </c>
      <c r="F43" t="s">
        <v>195</v>
      </c>
      <c r="G43" t="s">
        <v>36</v>
      </c>
      <c r="H43" t="str">
        <f t="shared" si="0"/>
        <v>ICHwk2.CC.BlackCreek.E.NoMgmt.N</v>
      </c>
      <c r="I43" t="s">
        <v>36</v>
      </c>
      <c r="J43">
        <f t="shared" si="1"/>
        <v>10</v>
      </c>
      <c r="K43">
        <f ca="1">LOOKUP($C43&amp;$D43&amp;$E43&amp;$F43,InventoryLU_Blk!$A$2:$A$118,InventoryLU_Blk!$I$2:$I$1118)</f>
        <v>15.4</v>
      </c>
      <c r="L43" t="str">
        <f>(LOOKUP($D43&amp;$E43,BEC_StandLabel_FDI!$B:$B,BEC_StandLabel_FDI!F:F))</f>
        <v>FDI</v>
      </c>
      <c r="M43">
        <f>LOOKUP($D43&amp;$E43,BEC_StandLabel_FDI!$B:$B,BEC_StandLabel_FDI!G:G)</f>
        <v>25</v>
      </c>
      <c r="N43" t="str">
        <f>LOOKUP($D43&amp;$E43,BEC_StandLabel_FDI!$B:$B,BEC_StandLabel_FDI!H:H)</f>
        <v>CWI</v>
      </c>
      <c r="O43">
        <f>LOOKUP($D43&amp;$E43,BEC_StandLabel_FDI!$B:$B,BEC_StandLabel_FDI!I:I)</f>
        <v>22</v>
      </c>
      <c r="P43" t="str">
        <f>LOOKUP($D43&amp;$E43,BEC_StandLabel_FDI!$B:$B,BEC_StandLabel_FDI!J:J)</f>
        <v>SX</v>
      </c>
      <c r="Q43">
        <f>LOOKUP($D43&amp;$E43,BEC_StandLabel_FDI!$B:$B,BEC_StandLabel_FDI!K:K)</f>
        <v>22</v>
      </c>
      <c r="R43" t="str">
        <f>LOOKUP($D43&amp;$E43,BEC_StandLabel_FDI!$B:$B,BEC_StandLabel_FDI!L:L)</f>
        <v>HWI</v>
      </c>
      <c r="S43">
        <f>LOOKUP($D43&amp;$E43,BEC_StandLabel_FDI!$B:$B,BEC_StandLabel_FDI!M:M)</f>
        <v>17</v>
      </c>
      <c r="T43" t="str">
        <f>LOOKUP($D43&amp;$E43,BEC_StandLabel_FDI!$B:$B,BEC_StandLabel_FDI!N:N)</f>
        <v>PLI</v>
      </c>
      <c r="U43">
        <f>LOOKUP($D43&amp;$E43,BEC_StandLabel_FDI!$B:$B,BEC_StandLabel_FDI!O:O)</f>
        <v>14</v>
      </c>
      <c r="V43">
        <f>LOOKUP(LOOKUP($D43&amp;$I43,'BEC Silviculture Surrogate'!$A:$A,'BEC Silviculture Surrogate'!$F:$F),ExistingTreatments!$A:$A,ExistingTreatments!V:V)</f>
        <v>10000</v>
      </c>
      <c r="W43">
        <v>12.5</v>
      </c>
      <c r="X43">
        <v>15</v>
      </c>
      <c r="Y43">
        <v>5</v>
      </c>
    </row>
    <row r="44" spans="2:25">
      <c r="B44" t="s">
        <v>6</v>
      </c>
      <c r="C44" t="s">
        <v>111</v>
      </c>
      <c r="D44" t="s">
        <v>26</v>
      </c>
      <c r="E44" t="s">
        <v>97</v>
      </c>
      <c r="F44" t="s">
        <v>192</v>
      </c>
      <c r="G44" t="s">
        <v>36</v>
      </c>
      <c r="H44" t="str">
        <f t="shared" si="0"/>
        <v>SBPSmk.CC.BlackCreek.B.NoMgmt.N</v>
      </c>
      <c r="I44" t="s">
        <v>36</v>
      </c>
      <c r="J44">
        <f t="shared" si="1"/>
        <v>10</v>
      </c>
      <c r="K44">
        <f ca="1">LOOKUP($C44&amp;$D44&amp;$E44&amp;$F44,InventoryLU_Blk!$A$2:$A$118,InventoryLU_Blk!$I$2:$I$1118)</f>
        <v>17.3</v>
      </c>
      <c r="L44" t="str">
        <f>(LOOKUP($D44&amp;$E44,BEC_StandLabel_FDI!$B:$B,BEC_StandLabel_FDI!F:F))</f>
        <v>PLI</v>
      </c>
      <c r="M44">
        <f>LOOKUP($D44&amp;$E44,BEC_StandLabel_FDI!$B:$B,BEC_StandLabel_FDI!G:G)</f>
        <v>81</v>
      </c>
      <c r="N44" t="str">
        <f>LOOKUP($D44&amp;$E44,BEC_StandLabel_FDI!$B:$B,BEC_StandLabel_FDI!H:H)</f>
        <v>SX</v>
      </c>
      <c r="O44">
        <f>LOOKUP($D44&amp;$E44,BEC_StandLabel_FDI!$B:$B,BEC_StandLabel_FDI!I:I)</f>
        <v>13</v>
      </c>
      <c r="P44" t="str">
        <f>LOOKUP($D44&amp;$E44,BEC_StandLabel_FDI!$B:$B,BEC_StandLabel_FDI!J:J)</f>
        <v>AE</v>
      </c>
      <c r="Q44">
        <f>LOOKUP($D44&amp;$E44,BEC_StandLabel_FDI!$B:$B,BEC_StandLabel_FDI!K:K)</f>
        <v>6</v>
      </c>
      <c r="R44">
        <f>LOOKUP($D44&amp;$E44,BEC_StandLabel_FDI!$B:$B,BEC_StandLabel_FDI!L:L)</f>
        <v>0</v>
      </c>
      <c r="S44">
        <f>LOOKUP($D44&amp;$E44,BEC_StandLabel_FDI!$B:$B,BEC_StandLabel_FDI!M:M)</f>
        <v>0</v>
      </c>
      <c r="T44">
        <f>LOOKUP($D44&amp;$E44,BEC_StandLabel_FDI!$B:$B,BEC_StandLabel_FDI!N:N)</f>
        <v>0</v>
      </c>
      <c r="U44">
        <f>LOOKUP($D44&amp;$E44,BEC_StandLabel_FDI!$B:$B,BEC_StandLabel_FDI!O:O)</f>
        <v>0</v>
      </c>
      <c r="V44">
        <f>LOOKUP(LOOKUP($D44&amp;$I44,'BEC Silviculture Surrogate'!$A:$A,'BEC Silviculture Surrogate'!$F:$F),ExistingTreatments!$A:$A,ExistingTreatments!V:V)</f>
        <v>7281</v>
      </c>
      <c r="W44">
        <v>12.5</v>
      </c>
      <c r="X44">
        <v>15</v>
      </c>
      <c r="Y44">
        <v>5</v>
      </c>
    </row>
    <row r="45" spans="2:25">
      <c r="B45" t="s">
        <v>6</v>
      </c>
      <c r="C45" t="s">
        <v>111</v>
      </c>
      <c r="D45" t="s">
        <v>28</v>
      </c>
      <c r="E45" t="s">
        <v>97</v>
      </c>
      <c r="F45" t="s">
        <v>191</v>
      </c>
      <c r="G45" t="s">
        <v>36</v>
      </c>
      <c r="H45" t="str">
        <f t="shared" si="0"/>
        <v>SBSdw1.CC.BlackCreek.A.NoMgmt.N</v>
      </c>
      <c r="I45" t="s">
        <v>36</v>
      </c>
      <c r="J45">
        <f t="shared" si="1"/>
        <v>10</v>
      </c>
      <c r="K45">
        <f ca="1">LOOKUP($C45&amp;$D45&amp;$E45&amp;$F45,InventoryLU_Blk!$A$2:$A$118,InventoryLU_Blk!$I$2:$I$1118)</f>
        <v>17.600000000000001</v>
      </c>
      <c r="L45" t="str">
        <f>(LOOKUP($D45&amp;$E45,BEC_StandLabel_FDI!$B:$B,BEC_StandLabel_FDI!F:F))</f>
        <v>PLI</v>
      </c>
      <c r="M45">
        <f>LOOKUP($D45&amp;$E45,BEC_StandLabel_FDI!$B:$B,BEC_StandLabel_FDI!G:G)</f>
        <v>42</v>
      </c>
      <c r="N45" t="str">
        <f>LOOKUP($D45&amp;$E45,BEC_StandLabel_FDI!$B:$B,BEC_StandLabel_FDI!H:H)</f>
        <v>AE</v>
      </c>
      <c r="O45">
        <f>LOOKUP($D45&amp;$E45,BEC_StandLabel_FDI!$B:$B,BEC_StandLabel_FDI!I:I)</f>
        <v>26</v>
      </c>
      <c r="P45" t="str">
        <f>LOOKUP($D45&amp;$E45,BEC_StandLabel_FDI!$B:$B,BEC_StandLabel_FDI!J:J)</f>
        <v>SX</v>
      </c>
      <c r="Q45">
        <f>LOOKUP($D45&amp;$E45,BEC_StandLabel_FDI!$B:$B,BEC_StandLabel_FDI!K:K)</f>
        <v>24</v>
      </c>
      <c r="R45" t="str">
        <f>LOOKUP($D45&amp;$E45,BEC_StandLabel_FDI!$B:$B,BEC_StandLabel_FDI!L:L)</f>
        <v>FDI</v>
      </c>
      <c r="S45">
        <f>LOOKUP($D45&amp;$E45,BEC_StandLabel_FDI!$B:$B,BEC_StandLabel_FDI!M:M)</f>
        <v>8</v>
      </c>
      <c r="T45">
        <f>LOOKUP($D45&amp;$E45,BEC_StandLabel_FDI!$B:$B,BEC_StandLabel_FDI!N:N)</f>
        <v>0</v>
      </c>
      <c r="U45">
        <f>LOOKUP($D45&amp;$E45,BEC_StandLabel_FDI!$B:$B,BEC_StandLabel_FDI!O:O)</f>
        <v>0</v>
      </c>
      <c r="V45">
        <f>LOOKUP(LOOKUP($D45&amp;$I45,'BEC Silviculture Surrogate'!$A:$A,'BEC Silviculture Surrogate'!$F:$F),ExistingTreatments!$A:$A,ExistingTreatments!V:V)</f>
        <v>5553</v>
      </c>
      <c r="W45">
        <v>12.5</v>
      </c>
      <c r="X45">
        <v>15</v>
      </c>
      <c r="Y45">
        <v>5</v>
      </c>
    </row>
    <row r="46" spans="2:25">
      <c r="B46" t="s">
        <v>6</v>
      </c>
      <c r="C46" t="s">
        <v>111</v>
      </c>
      <c r="D46" t="s">
        <v>28</v>
      </c>
      <c r="E46" t="s">
        <v>97</v>
      </c>
      <c r="F46" t="s">
        <v>192</v>
      </c>
      <c r="G46" t="s">
        <v>36</v>
      </c>
      <c r="H46" t="str">
        <f t="shared" si="0"/>
        <v>SBSdw1.CC.BlackCreek.B.NoMgmt.N</v>
      </c>
      <c r="I46" t="s">
        <v>36</v>
      </c>
      <c r="J46">
        <f t="shared" si="1"/>
        <v>10</v>
      </c>
      <c r="K46">
        <f ca="1">LOOKUP($C46&amp;$D46&amp;$E46&amp;$F46,InventoryLU_Blk!$A$2:$A$118,InventoryLU_Blk!$I$2:$I$1118)</f>
        <v>18.2</v>
      </c>
      <c r="L46" t="str">
        <f>(LOOKUP($D46&amp;$E46,BEC_StandLabel_FDI!$B:$B,BEC_StandLabel_FDI!F:F))</f>
        <v>PLI</v>
      </c>
      <c r="M46">
        <f>LOOKUP($D46&amp;$E46,BEC_StandLabel_FDI!$B:$B,BEC_StandLabel_FDI!G:G)</f>
        <v>42</v>
      </c>
      <c r="N46" t="str">
        <f>LOOKUP($D46&amp;$E46,BEC_StandLabel_FDI!$B:$B,BEC_StandLabel_FDI!H:H)</f>
        <v>AE</v>
      </c>
      <c r="O46">
        <f>LOOKUP($D46&amp;$E46,BEC_StandLabel_FDI!$B:$B,BEC_StandLabel_FDI!I:I)</f>
        <v>26</v>
      </c>
      <c r="P46" t="str">
        <f>LOOKUP($D46&amp;$E46,BEC_StandLabel_FDI!$B:$B,BEC_StandLabel_FDI!J:J)</f>
        <v>SX</v>
      </c>
      <c r="Q46">
        <f>LOOKUP($D46&amp;$E46,BEC_StandLabel_FDI!$B:$B,BEC_StandLabel_FDI!K:K)</f>
        <v>24</v>
      </c>
      <c r="R46" t="str">
        <f>LOOKUP($D46&amp;$E46,BEC_StandLabel_FDI!$B:$B,BEC_StandLabel_FDI!L:L)</f>
        <v>FDI</v>
      </c>
      <c r="S46">
        <f>LOOKUP($D46&amp;$E46,BEC_StandLabel_FDI!$B:$B,BEC_StandLabel_FDI!M:M)</f>
        <v>8</v>
      </c>
      <c r="T46">
        <f>LOOKUP($D46&amp;$E46,BEC_StandLabel_FDI!$B:$B,BEC_StandLabel_FDI!N:N)</f>
        <v>0</v>
      </c>
      <c r="U46">
        <f>LOOKUP($D46&amp;$E46,BEC_StandLabel_FDI!$B:$B,BEC_StandLabel_FDI!O:O)</f>
        <v>0</v>
      </c>
      <c r="V46">
        <f>LOOKUP(LOOKUP($D46&amp;$I46,'BEC Silviculture Surrogate'!$A:$A,'BEC Silviculture Surrogate'!$F:$F),ExistingTreatments!$A:$A,ExistingTreatments!V:V)</f>
        <v>5553</v>
      </c>
      <c r="W46">
        <v>12.5</v>
      </c>
      <c r="X46">
        <v>15</v>
      </c>
      <c r="Y46">
        <v>5</v>
      </c>
    </row>
    <row r="47" spans="2:25">
      <c r="B47" t="s">
        <v>6</v>
      </c>
      <c r="C47" t="s">
        <v>111</v>
      </c>
      <c r="D47" t="s">
        <v>28</v>
      </c>
      <c r="E47" t="s">
        <v>97</v>
      </c>
      <c r="F47" t="s">
        <v>193</v>
      </c>
      <c r="G47" t="s">
        <v>36</v>
      </c>
      <c r="H47" t="str">
        <f t="shared" si="0"/>
        <v>SBSdw1.CC.BlackCreek.C.NoMgmt.N</v>
      </c>
      <c r="I47" t="s">
        <v>36</v>
      </c>
      <c r="J47">
        <f t="shared" si="1"/>
        <v>10</v>
      </c>
      <c r="K47">
        <f ca="1">LOOKUP($C47&amp;$D47&amp;$E47&amp;$F47,InventoryLU_Blk!$A$2:$A$118,InventoryLU_Blk!$I$2:$I$1118)</f>
        <v>19.7</v>
      </c>
      <c r="L47" t="str">
        <f>(LOOKUP($D47&amp;$E47,BEC_StandLabel_FDI!$B:$B,BEC_StandLabel_FDI!F:F))</f>
        <v>PLI</v>
      </c>
      <c r="M47">
        <f>LOOKUP($D47&amp;$E47,BEC_StandLabel_FDI!$B:$B,BEC_StandLabel_FDI!G:G)</f>
        <v>42</v>
      </c>
      <c r="N47" t="str">
        <f>LOOKUP($D47&amp;$E47,BEC_StandLabel_FDI!$B:$B,BEC_StandLabel_FDI!H:H)</f>
        <v>AE</v>
      </c>
      <c r="O47">
        <f>LOOKUP($D47&amp;$E47,BEC_StandLabel_FDI!$B:$B,BEC_StandLabel_FDI!I:I)</f>
        <v>26</v>
      </c>
      <c r="P47" t="str">
        <f>LOOKUP($D47&amp;$E47,BEC_StandLabel_FDI!$B:$B,BEC_StandLabel_FDI!J:J)</f>
        <v>SX</v>
      </c>
      <c r="Q47">
        <f>LOOKUP($D47&amp;$E47,BEC_StandLabel_FDI!$B:$B,BEC_StandLabel_FDI!K:K)</f>
        <v>24</v>
      </c>
      <c r="R47" t="str">
        <f>LOOKUP($D47&amp;$E47,BEC_StandLabel_FDI!$B:$B,BEC_StandLabel_FDI!L:L)</f>
        <v>FDI</v>
      </c>
      <c r="S47">
        <f>LOOKUP($D47&amp;$E47,BEC_StandLabel_FDI!$B:$B,BEC_StandLabel_FDI!M:M)</f>
        <v>8</v>
      </c>
      <c r="T47">
        <f>LOOKUP($D47&amp;$E47,BEC_StandLabel_FDI!$B:$B,BEC_StandLabel_FDI!N:N)</f>
        <v>0</v>
      </c>
      <c r="U47">
        <f>LOOKUP($D47&amp;$E47,BEC_StandLabel_FDI!$B:$B,BEC_StandLabel_FDI!O:O)</f>
        <v>0</v>
      </c>
      <c r="V47">
        <f>LOOKUP(LOOKUP($D47&amp;$I47,'BEC Silviculture Surrogate'!$A:$A,'BEC Silviculture Surrogate'!$F:$F),ExistingTreatments!$A:$A,ExistingTreatments!V:V)</f>
        <v>5553</v>
      </c>
      <c r="W47">
        <v>12.5</v>
      </c>
      <c r="X47">
        <v>15</v>
      </c>
      <c r="Y47">
        <v>5</v>
      </c>
    </row>
    <row r="48" spans="2:25">
      <c r="B48" t="s">
        <v>6</v>
      </c>
      <c r="C48" t="s">
        <v>111</v>
      </c>
      <c r="D48" t="s">
        <v>28</v>
      </c>
      <c r="E48" t="s">
        <v>97</v>
      </c>
      <c r="F48" t="s">
        <v>194</v>
      </c>
      <c r="G48" t="s">
        <v>36</v>
      </c>
      <c r="H48" t="str">
        <f t="shared" si="0"/>
        <v>SBSdw1.CC.BlackCreek.D.NoMgmt.N</v>
      </c>
      <c r="I48" t="s">
        <v>36</v>
      </c>
      <c r="J48">
        <f t="shared" si="1"/>
        <v>10</v>
      </c>
      <c r="K48">
        <f ca="1">LOOKUP($C48&amp;$D48&amp;$E48&amp;$F48,InventoryLU_Blk!$A$2:$A$118,InventoryLU_Blk!$I$2:$I$1118)</f>
        <v>18.7</v>
      </c>
      <c r="L48" t="str">
        <f>(LOOKUP($D48&amp;$E48,BEC_StandLabel_FDI!$B:$B,BEC_StandLabel_FDI!F:F))</f>
        <v>PLI</v>
      </c>
      <c r="M48">
        <f>LOOKUP($D48&amp;$E48,BEC_StandLabel_FDI!$B:$B,BEC_StandLabel_FDI!G:G)</f>
        <v>42</v>
      </c>
      <c r="N48" t="str">
        <f>LOOKUP($D48&amp;$E48,BEC_StandLabel_FDI!$B:$B,BEC_StandLabel_FDI!H:H)</f>
        <v>AE</v>
      </c>
      <c r="O48">
        <f>LOOKUP($D48&amp;$E48,BEC_StandLabel_FDI!$B:$B,BEC_StandLabel_FDI!I:I)</f>
        <v>26</v>
      </c>
      <c r="P48" t="str">
        <f>LOOKUP($D48&amp;$E48,BEC_StandLabel_FDI!$B:$B,BEC_StandLabel_FDI!J:J)</f>
        <v>SX</v>
      </c>
      <c r="Q48">
        <f>LOOKUP($D48&amp;$E48,BEC_StandLabel_FDI!$B:$B,BEC_StandLabel_FDI!K:K)</f>
        <v>24</v>
      </c>
      <c r="R48" t="str">
        <f>LOOKUP($D48&amp;$E48,BEC_StandLabel_FDI!$B:$B,BEC_StandLabel_FDI!L:L)</f>
        <v>FDI</v>
      </c>
      <c r="S48">
        <f>LOOKUP($D48&amp;$E48,BEC_StandLabel_FDI!$B:$B,BEC_StandLabel_FDI!M:M)</f>
        <v>8</v>
      </c>
      <c r="T48">
        <f>LOOKUP($D48&amp;$E48,BEC_StandLabel_FDI!$B:$B,BEC_StandLabel_FDI!N:N)</f>
        <v>0</v>
      </c>
      <c r="U48">
        <f>LOOKUP($D48&amp;$E48,BEC_StandLabel_FDI!$B:$B,BEC_StandLabel_FDI!O:O)</f>
        <v>0</v>
      </c>
      <c r="V48">
        <f>LOOKUP(LOOKUP($D48&amp;$I48,'BEC Silviculture Surrogate'!$A:$A,'BEC Silviculture Surrogate'!$F:$F),ExistingTreatments!$A:$A,ExistingTreatments!V:V)</f>
        <v>5553</v>
      </c>
      <c r="W48">
        <v>12.5</v>
      </c>
      <c r="X48">
        <v>15</v>
      </c>
      <c r="Y48">
        <v>5</v>
      </c>
    </row>
    <row r="49" spans="2:25">
      <c r="B49" t="s">
        <v>6</v>
      </c>
      <c r="C49" t="s">
        <v>111</v>
      </c>
      <c r="D49" t="s">
        <v>28</v>
      </c>
      <c r="E49" t="s">
        <v>97</v>
      </c>
      <c r="F49" t="s">
        <v>195</v>
      </c>
      <c r="G49" t="s">
        <v>36</v>
      </c>
      <c r="H49" t="str">
        <f t="shared" si="0"/>
        <v>SBSdw1.CC.BlackCreek.E.NoMgmt.N</v>
      </c>
      <c r="I49" t="s">
        <v>36</v>
      </c>
      <c r="J49">
        <f t="shared" si="1"/>
        <v>10</v>
      </c>
      <c r="K49">
        <f ca="1">LOOKUP($C49&amp;$D49&amp;$E49&amp;$F49,InventoryLU_Blk!$A$2:$A$118,InventoryLU_Blk!$I$2:$I$1118)</f>
        <v>18.8</v>
      </c>
      <c r="L49" t="str">
        <f>(LOOKUP($D49&amp;$E49,BEC_StandLabel_FDI!$B:$B,BEC_StandLabel_FDI!F:F))</f>
        <v>PLI</v>
      </c>
      <c r="M49">
        <f>LOOKUP($D49&amp;$E49,BEC_StandLabel_FDI!$B:$B,BEC_StandLabel_FDI!G:G)</f>
        <v>42</v>
      </c>
      <c r="N49" t="str">
        <f>LOOKUP($D49&amp;$E49,BEC_StandLabel_FDI!$B:$B,BEC_StandLabel_FDI!H:H)</f>
        <v>AE</v>
      </c>
      <c r="O49">
        <f>LOOKUP($D49&amp;$E49,BEC_StandLabel_FDI!$B:$B,BEC_StandLabel_FDI!I:I)</f>
        <v>26</v>
      </c>
      <c r="P49" t="str">
        <f>LOOKUP($D49&amp;$E49,BEC_StandLabel_FDI!$B:$B,BEC_StandLabel_FDI!J:J)</f>
        <v>SX</v>
      </c>
      <c r="Q49">
        <f>LOOKUP($D49&amp;$E49,BEC_StandLabel_FDI!$B:$B,BEC_StandLabel_FDI!K:K)</f>
        <v>24</v>
      </c>
      <c r="R49" t="str">
        <f>LOOKUP($D49&amp;$E49,BEC_StandLabel_FDI!$B:$B,BEC_StandLabel_FDI!L:L)</f>
        <v>FDI</v>
      </c>
      <c r="S49">
        <f>LOOKUP($D49&amp;$E49,BEC_StandLabel_FDI!$B:$B,BEC_StandLabel_FDI!M:M)</f>
        <v>8</v>
      </c>
      <c r="T49">
        <f>LOOKUP($D49&amp;$E49,BEC_StandLabel_FDI!$B:$B,BEC_StandLabel_FDI!N:N)</f>
        <v>0</v>
      </c>
      <c r="U49">
        <f>LOOKUP($D49&amp;$E49,BEC_StandLabel_FDI!$B:$B,BEC_StandLabel_FDI!O:O)</f>
        <v>0</v>
      </c>
      <c r="V49">
        <f>LOOKUP(LOOKUP($D49&amp;$I49,'BEC Silviculture Surrogate'!$A:$A,'BEC Silviculture Surrogate'!$F:$F),ExistingTreatments!$A:$A,ExistingTreatments!V:V)</f>
        <v>5553</v>
      </c>
      <c r="W49">
        <v>12.5</v>
      </c>
      <c r="X49">
        <v>15</v>
      </c>
      <c r="Y49">
        <v>5</v>
      </c>
    </row>
    <row r="50" spans="2:25">
      <c r="B50" t="s">
        <v>6</v>
      </c>
      <c r="C50" t="s">
        <v>111</v>
      </c>
      <c r="D50" t="s">
        <v>28</v>
      </c>
      <c r="E50" t="s">
        <v>98</v>
      </c>
      <c r="F50" t="s">
        <v>191</v>
      </c>
      <c r="G50" t="s">
        <v>36</v>
      </c>
      <c r="H50" t="str">
        <f t="shared" si="0"/>
        <v>SBSdw1.Sel.BlackCreek.A.NoMgmt.N</v>
      </c>
      <c r="I50" t="s">
        <v>36</v>
      </c>
      <c r="J50">
        <f t="shared" si="1"/>
        <v>10</v>
      </c>
      <c r="K50">
        <f ca="1">LOOKUP($C50&amp;$D50&amp;$E50&amp;$F50,InventoryLU_Blk!$A$2:$A$118,InventoryLU_Blk!$I$2:$I$1118)</f>
        <v>16.899999999999999</v>
      </c>
      <c r="L50" t="str">
        <f>(LOOKUP($D50&amp;$E50,BEC_StandLabel_FDI!$B:$B,BEC_StandLabel_FDI!F:F))</f>
        <v>FDI</v>
      </c>
      <c r="M50">
        <f>LOOKUP($D50&amp;$E50,BEC_StandLabel_FDI!$B:$B,BEC_StandLabel_FDI!G:G)</f>
        <v>69</v>
      </c>
      <c r="N50" t="str">
        <f>LOOKUP($D50&amp;$E50,BEC_StandLabel_FDI!$B:$B,BEC_StandLabel_FDI!H:H)</f>
        <v>PLI</v>
      </c>
      <c r="O50">
        <f>LOOKUP($D50&amp;$E50,BEC_StandLabel_FDI!$B:$B,BEC_StandLabel_FDI!I:I)</f>
        <v>12</v>
      </c>
      <c r="P50" t="str">
        <f>LOOKUP($D50&amp;$E50,BEC_StandLabel_FDI!$B:$B,BEC_StandLabel_FDI!J:J)</f>
        <v>SX</v>
      </c>
      <c r="Q50">
        <f>LOOKUP($D50&amp;$E50,BEC_StandLabel_FDI!$B:$B,BEC_StandLabel_FDI!K:K)</f>
        <v>10</v>
      </c>
      <c r="R50" t="str">
        <f>LOOKUP($D50&amp;$E50,BEC_StandLabel_FDI!$B:$B,BEC_StandLabel_FDI!L:L)</f>
        <v>AE</v>
      </c>
      <c r="S50">
        <f>LOOKUP($D50&amp;$E50,BEC_StandLabel_FDI!$B:$B,BEC_StandLabel_FDI!M:M)</f>
        <v>9</v>
      </c>
      <c r="T50">
        <f>LOOKUP($D50&amp;$E50,BEC_StandLabel_FDI!$B:$B,BEC_StandLabel_FDI!N:N)</f>
        <v>0</v>
      </c>
      <c r="U50">
        <f>LOOKUP($D50&amp;$E50,BEC_StandLabel_FDI!$B:$B,BEC_StandLabel_FDI!O:O)</f>
        <v>0</v>
      </c>
      <c r="V50">
        <f>LOOKUP(LOOKUP($D50&amp;$I50,'BEC Silviculture Surrogate'!$A:$A,'BEC Silviculture Surrogate'!$F:$F),ExistingTreatments!$A:$A,ExistingTreatments!V:V)</f>
        <v>5553</v>
      </c>
      <c r="W50">
        <v>12.5</v>
      </c>
      <c r="X50">
        <v>15</v>
      </c>
      <c r="Y50">
        <v>5</v>
      </c>
    </row>
    <row r="51" spans="2:25">
      <c r="B51" t="s">
        <v>6</v>
      </c>
      <c r="C51" t="s">
        <v>111</v>
      </c>
      <c r="D51" t="s">
        <v>28</v>
      </c>
      <c r="E51" t="s">
        <v>98</v>
      </c>
      <c r="F51" t="s">
        <v>193</v>
      </c>
      <c r="G51" t="s">
        <v>36</v>
      </c>
      <c r="H51" t="str">
        <f t="shared" ref="H51:H106" si="2">D51&amp;"."&amp;E51&amp;"."&amp;C51&amp;"."&amp;RIGHT(F51,1)&amp;"."&amp;B51&amp;"."&amp;G51</f>
        <v>SBSdw1.Sel.BlackCreek.C.NoMgmt.N</v>
      </c>
      <c r="I51" t="s">
        <v>36</v>
      </c>
      <c r="J51">
        <f t="shared" si="1"/>
        <v>10</v>
      </c>
      <c r="K51">
        <f ca="1">LOOKUP($C51&amp;$D51&amp;$E51&amp;$F51,InventoryLU_Blk!$A$2:$A$118,InventoryLU_Blk!$I$2:$I$1118)</f>
        <v>19</v>
      </c>
      <c r="L51" t="str">
        <f>(LOOKUP($D51&amp;$E51,BEC_StandLabel_FDI!$B:$B,BEC_StandLabel_FDI!F:F))</f>
        <v>FDI</v>
      </c>
      <c r="M51">
        <f>LOOKUP($D51&amp;$E51,BEC_StandLabel_FDI!$B:$B,BEC_StandLabel_FDI!G:G)</f>
        <v>69</v>
      </c>
      <c r="N51" t="str">
        <f>LOOKUP($D51&amp;$E51,BEC_StandLabel_FDI!$B:$B,BEC_StandLabel_FDI!H:H)</f>
        <v>PLI</v>
      </c>
      <c r="O51">
        <f>LOOKUP($D51&amp;$E51,BEC_StandLabel_FDI!$B:$B,BEC_StandLabel_FDI!I:I)</f>
        <v>12</v>
      </c>
      <c r="P51" t="str">
        <f>LOOKUP($D51&amp;$E51,BEC_StandLabel_FDI!$B:$B,BEC_StandLabel_FDI!J:J)</f>
        <v>SX</v>
      </c>
      <c r="Q51">
        <f>LOOKUP($D51&amp;$E51,BEC_StandLabel_FDI!$B:$B,BEC_StandLabel_FDI!K:K)</f>
        <v>10</v>
      </c>
      <c r="R51" t="str">
        <f>LOOKUP($D51&amp;$E51,BEC_StandLabel_FDI!$B:$B,BEC_StandLabel_FDI!L:L)</f>
        <v>AE</v>
      </c>
      <c r="S51">
        <f>LOOKUP($D51&amp;$E51,BEC_StandLabel_FDI!$B:$B,BEC_StandLabel_FDI!M:M)</f>
        <v>9</v>
      </c>
      <c r="T51">
        <f>LOOKUP($D51&amp;$E51,BEC_StandLabel_FDI!$B:$B,BEC_StandLabel_FDI!N:N)</f>
        <v>0</v>
      </c>
      <c r="U51">
        <f>LOOKUP($D51&amp;$E51,BEC_StandLabel_FDI!$B:$B,BEC_StandLabel_FDI!O:O)</f>
        <v>0</v>
      </c>
      <c r="V51">
        <f>LOOKUP(LOOKUP($D51&amp;$I51,'BEC Silviculture Surrogate'!$A:$A,'BEC Silviculture Surrogate'!$F:$F),ExistingTreatments!$A:$A,ExistingTreatments!V:V)</f>
        <v>5553</v>
      </c>
      <c r="W51">
        <v>12.5</v>
      </c>
      <c r="X51">
        <v>15</v>
      </c>
      <c r="Y51">
        <v>5</v>
      </c>
    </row>
    <row r="52" spans="2:25">
      <c r="B52" t="s">
        <v>6</v>
      </c>
      <c r="C52" t="s">
        <v>111</v>
      </c>
      <c r="D52" t="s">
        <v>28</v>
      </c>
      <c r="E52" t="s">
        <v>98</v>
      </c>
      <c r="F52" t="s">
        <v>194</v>
      </c>
      <c r="G52" t="s">
        <v>36</v>
      </c>
      <c r="H52" t="str">
        <f t="shared" si="2"/>
        <v>SBSdw1.Sel.BlackCreek.D.NoMgmt.N</v>
      </c>
      <c r="I52" t="s">
        <v>36</v>
      </c>
      <c r="J52">
        <f t="shared" si="1"/>
        <v>10</v>
      </c>
      <c r="K52">
        <f ca="1">LOOKUP($C52&amp;$D52&amp;$E52&amp;$F52,InventoryLU_Blk!$A$2:$A$118,InventoryLU_Blk!$I$2:$I$1118)</f>
        <v>15.3</v>
      </c>
      <c r="L52" t="str">
        <f>(LOOKUP($D52&amp;$E52,BEC_StandLabel_FDI!$B:$B,BEC_StandLabel_FDI!F:F))</f>
        <v>FDI</v>
      </c>
      <c r="M52">
        <f>LOOKUP($D52&amp;$E52,BEC_StandLabel_FDI!$B:$B,BEC_StandLabel_FDI!G:G)</f>
        <v>69</v>
      </c>
      <c r="N52" t="str">
        <f>LOOKUP($D52&amp;$E52,BEC_StandLabel_FDI!$B:$B,BEC_StandLabel_FDI!H:H)</f>
        <v>PLI</v>
      </c>
      <c r="O52">
        <f>LOOKUP($D52&amp;$E52,BEC_StandLabel_FDI!$B:$B,BEC_StandLabel_FDI!I:I)</f>
        <v>12</v>
      </c>
      <c r="P52" t="str">
        <f>LOOKUP($D52&amp;$E52,BEC_StandLabel_FDI!$B:$B,BEC_StandLabel_FDI!J:J)</f>
        <v>SX</v>
      </c>
      <c r="Q52">
        <f>LOOKUP($D52&amp;$E52,BEC_StandLabel_FDI!$B:$B,BEC_StandLabel_FDI!K:K)</f>
        <v>10</v>
      </c>
      <c r="R52" t="str">
        <f>LOOKUP($D52&amp;$E52,BEC_StandLabel_FDI!$B:$B,BEC_StandLabel_FDI!L:L)</f>
        <v>AE</v>
      </c>
      <c r="S52">
        <f>LOOKUP($D52&amp;$E52,BEC_StandLabel_FDI!$B:$B,BEC_StandLabel_FDI!M:M)</f>
        <v>9</v>
      </c>
      <c r="T52">
        <f>LOOKUP($D52&amp;$E52,BEC_StandLabel_FDI!$B:$B,BEC_StandLabel_FDI!N:N)</f>
        <v>0</v>
      </c>
      <c r="U52">
        <f>LOOKUP($D52&amp;$E52,BEC_StandLabel_FDI!$B:$B,BEC_StandLabel_FDI!O:O)</f>
        <v>0</v>
      </c>
      <c r="V52">
        <f>LOOKUP(LOOKUP($D52&amp;$I52,'BEC Silviculture Surrogate'!$A:$A,'BEC Silviculture Surrogate'!$F:$F),ExistingTreatments!$A:$A,ExistingTreatments!V:V)</f>
        <v>5553</v>
      </c>
      <c r="W52">
        <v>12.5</v>
      </c>
      <c r="X52">
        <v>15</v>
      </c>
      <c r="Y52">
        <v>5</v>
      </c>
    </row>
    <row r="53" spans="2:25">
      <c r="B53" t="s">
        <v>6</v>
      </c>
      <c r="C53" t="s">
        <v>111</v>
      </c>
      <c r="D53" t="s">
        <v>30</v>
      </c>
      <c r="E53" t="s">
        <v>97</v>
      </c>
      <c r="F53" t="s">
        <v>191</v>
      </c>
      <c r="G53" t="s">
        <v>36</v>
      </c>
      <c r="H53" t="str">
        <f t="shared" si="2"/>
        <v>SBSmc1.CC.BlackCreek.A.NoMgmt.N</v>
      </c>
      <c r="I53" t="s">
        <v>36</v>
      </c>
      <c r="J53">
        <f t="shared" si="1"/>
        <v>10</v>
      </c>
      <c r="K53">
        <f ca="1">LOOKUP($C53&amp;$D53&amp;$E53&amp;$F53,InventoryLU_Blk!$A$2:$A$118,InventoryLU_Blk!$I$2:$I$1118)</f>
        <v>17.100000000000001</v>
      </c>
      <c r="L53" t="str">
        <f>(LOOKUP($D53&amp;$E53,BEC_StandLabel_FDI!$B:$B,BEC_StandLabel_FDI!F:F))</f>
        <v>PLI</v>
      </c>
      <c r="M53">
        <f>LOOKUP($D53&amp;$E53,BEC_StandLabel_FDI!$B:$B,BEC_StandLabel_FDI!G:G)</f>
        <v>72</v>
      </c>
      <c r="N53" t="str">
        <f>LOOKUP($D53&amp;$E53,BEC_StandLabel_FDI!$B:$B,BEC_StandLabel_FDI!H:H)</f>
        <v>SX</v>
      </c>
      <c r="O53">
        <f>LOOKUP($D53&amp;$E53,BEC_StandLabel_FDI!$B:$B,BEC_StandLabel_FDI!I:I)</f>
        <v>23</v>
      </c>
      <c r="P53" t="str">
        <f>LOOKUP($D53&amp;$E53,BEC_StandLabel_FDI!$B:$B,BEC_StandLabel_FDI!J:J)</f>
        <v>FDI</v>
      </c>
      <c r="Q53">
        <f>LOOKUP($D53&amp;$E53,BEC_StandLabel_FDI!$B:$B,BEC_StandLabel_FDI!K:K)</f>
        <v>5</v>
      </c>
      <c r="R53">
        <f>LOOKUP($D53&amp;$E53,BEC_StandLabel_FDI!$B:$B,BEC_StandLabel_FDI!L:L)</f>
        <v>0</v>
      </c>
      <c r="S53">
        <f>LOOKUP($D53&amp;$E53,BEC_StandLabel_FDI!$B:$B,BEC_StandLabel_FDI!M:M)</f>
        <v>0</v>
      </c>
      <c r="T53">
        <f>LOOKUP($D53&amp;$E53,BEC_StandLabel_FDI!$B:$B,BEC_StandLabel_FDI!N:N)</f>
        <v>0</v>
      </c>
      <c r="U53">
        <f>LOOKUP($D53&amp;$E53,BEC_StandLabel_FDI!$B:$B,BEC_StandLabel_FDI!O:O)</f>
        <v>0</v>
      </c>
      <c r="V53">
        <f>LOOKUP(LOOKUP($D53&amp;$I53,'BEC Silviculture Surrogate'!$A:$A,'BEC Silviculture Surrogate'!$F:$F),ExistingTreatments!$A:$A,ExistingTreatments!V:V)</f>
        <v>5095</v>
      </c>
      <c r="W53">
        <v>12.5</v>
      </c>
      <c r="X53">
        <v>15</v>
      </c>
      <c r="Y53">
        <v>5</v>
      </c>
    </row>
    <row r="54" spans="2:25">
      <c r="B54" t="s">
        <v>6</v>
      </c>
      <c r="C54" t="s">
        <v>111</v>
      </c>
      <c r="D54" t="s">
        <v>30</v>
      </c>
      <c r="E54" t="s">
        <v>97</v>
      </c>
      <c r="F54" t="s">
        <v>192</v>
      </c>
      <c r="G54" t="s">
        <v>36</v>
      </c>
      <c r="H54" t="str">
        <f t="shared" si="2"/>
        <v>SBSmc1.CC.BlackCreek.B.NoMgmt.N</v>
      </c>
      <c r="I54" t="s">
        <v>36</v>
      </c>
      <c r="J54">
        <f t="shared" si="1"/>
        <v>10</v>
      </c>
      <c r="K54">
        <f ca="1">LOOKUP($C54&amp;$D54&amp;$E54&amp;$F54,InventoryLU_Blk!$A$2:$A$118,InventoryLU_Blk!$I$2:$I$1118)</f>
        <v>17.7</v>
      </c>
      <c r="L54" t="str">
        <f>(LOOKUP($D54&amp;$E54,BEC_StandLabel_FDI!$B:$B,BEC_StandLabel_FDI!F:F))</f>
        <v>PLI</v>
      </c>
      <c r="M54">
        <f>LOOKUP($D54&amp;$E54,BEC_StandLabel_FDI!$B:$B,BEC_StandLabel_FDI!G:G)</f>
        <v>72</v>
      </c>
      <c r="N54" t="str">
        <f>LOOKUP($D54&amp;$E54,BEC_StandLabel_FDI!$B:$B,BEC_StandLabel_FDI!H:H)</f>
        <v>SX</v>
      </c>
      <c r="O54">
        <f>LOOKUP($D54&amp;$E54,BEC_StandLabel_FDI!$B:$B,BEC_StandLabel_FDI!I:I)</f>
        <v>23</v>
      </c>
      <c r="P54" t="str">
        <f>LOOKUP($D54&amp;$E54,BEC_StandLabel_FDI!$B:$B,BEC_StandLabel_FDI!J:J)</f>
        <v>FDI</v>
      </c>
      <c r="Q54">
        <f>LOOKUP($D54&amp;$E54,BEC_StandLabel_FDI!$B:$B,BEC_StandLabel_FDI!K:K)</f>
        <v>5</v>
      </c>
      <c r="R54">
        <f>LOOKUP($D54&amp;$E54,BEC_StandLabel_FDI!$B:$B,BEC_StandLabel_FDI!L:L)</f>
        <v>0</v>
      </c>
      <c r="S54">
        <f>LOOKUP($D54&amp;$E54,BEC_StandLabel_FDI!$B:$B,BEC_StandLabel_FDI!M:M)</f>
        <v>0</v>
      </c>
      <c r="T54">
        <f>LOOKUP($D54&amp;$E54,BEC_StandLabel_FDI!$B:$B,BEC_StandLabel_FDI!N:N)</f>
        <v>0</v>
      </c>
      <c r="U54">
        <f>LOOKUP($D54&amp;$E54,BEC_StandLabel_FDI!$B:$B,BEC_StandLabel_FDI!O:O)</f>
        <v>0</v>
      </c>
      <c r="V54">
        <f>LOOKUP(LOOKUP($D54&amp;$I54,'BEC Silviculture Surrogate'!$A:$A,'BEC Silviculture Surrogate'!$F:$F),ExistingTreatments!$A:$A,ExistingTreatments!V:V)</f>
        <v>5095</v>
      </c>
      <c r="W54">
        <v>12.5</v>
      </c>
      <c r="X54">
        <v>15</v>
      </c>
      <c r="Y54">
        <v>5</v>
      </c>
    </row>
    <row r="55" spans="2:25">
      <c r="B55" t="s">
        <v>6</v>
      </c>
      <c r="C55" t="s">
        <v>116</v>
      </c>
      <c r="D55" t="s">
        <v>16</v>
      </c>
      <c r="E55" t="s">
        <v>97</v>
      </c>
      <c r="F55" t="s">
        <v>193</v>
      </c>
      <c r="G55" t="s">
        <v>36</v>
      </c>
      <c r="H55" t="str">
        <f t="shared" si="2"/>
        <v>IDFdk3.CC.Chimney.C.NoMgmt.N</v>
      </c>
      <c r="I55" t="s">
        <v>36</v>
      </c>
      <c r="J55">
        <f t="shared" si="1"/>
        <v>10</v>
      </c>
      <c r="K55">
        <f ca="1">LOOKUP($C55&amp;$D55&amp;$E55&amp;$F55,InventoryLU_Blk!$A$2:$A$118,InventoryLU_Blk!$I$2:$I$1118)</f>
        <v>15.1</v>
      </c>
      <c r="L55" t="str">
        <f>(LOOKUP($D55&amp;$E55,BEC_StandLabel_FDI!$B:$B,BEC_StandLabel_FDI!F:F))</f>
        <v>PLI</v>
      </c>
      <c r="M55">
        <f>LOOKUP($D55&amp;$E55,BEC_StandLabel_FDI!$B:$B,BEC_StandLabel_FDI!G:G)</f>
        <v>85</v>
      </c>
      <c r="N55" t="str">
        <f>LOOKUP($D55&amp;$E55,BEC_StandLabel_FDI!$B:$B,BEC_StandLabel_FDI!H:H)</f>
        <v>FDI</v>
      </c>
      <c r="O55">
        <f>LOOKUP($D55&amp;$E55,BEC_StandLabel_FDI!$B:$B,BEC_StandLabel_FDI!I:I)</f>
        <v>9</v>
      </c>
      <c r="P55" t="str">
        <f>LOOKUP($D55&amp;$E55,BEC_StandLabel_FDI!$B:$B,BEC_StandLabel_FDI!J:J)</f>
        <v>SX</v>
      </c>
      <c r="Q55">
        <f>LOOKUP($D55&amp;$E55,BEC_StandLabel_FDI!$B:$B,BEC_StandLabel_FDI!K:K)</f>
        <v>6</v>
      </c>
      <c r="R55">
        <f>LOOKUP($D55&amp;$E55,BEC_StandLabel_FDI!$B:$B,BEC_StandLabel_FDI!L:L)</f>
        <v>0</v>
      </c>
      <c r="S55">
        <f>LOOKUP($D55&amp;$E55,BEC_StandLabel_FDI!$B:$B,BEC_StandLabel_FDI!M:M)</f>
        <v>0</v>
      </c>
      <c r="T55">
        <f>LOOKUP($D55&amp;$E55,BEC_StandLabel_FDI!$B:$B,BEC_StandLabel_FDI!N:N)</f>
        <v>0</v>
      </c>
      <c r="U55">
        <f>LOOKUP($D55&amp;$E55,BEC_StandLabel_FDI!$B:$B,BEC_StandLabel_FDI!O:O)</f>
        <v>0</v>
      </c>
      <c r="V55">
        <f>LOOKUP(LOOKUP($D55&amp;$I55,'BEC Silviculture Surrogate'!$A:$A,'BEC Silviculture Surrogate'!$F:$F),ExistingTreatments!$A:$A,ExistingTreatments!V:V)</f>
        <v>4988</v>
      </c>
      <c r="W55">
        <v>12.5</v>
      </c>
      <c r="X55">
        <v>15</v>
      </c>
      <c r="Y55">
        <v>5</v>
      </c>
    </row>
    <row r="56" spans="2:25">
      <c r="B56" t="s">
        <v>6</v>
      </c>
      <c r="C56" t="s">
        <v>116</v>
      </c>
      <c r="D56" t="s">
        <v>16</v>
      </c>
      <c r="E56" t="s">
        <v>97</v>
      </c>
      <c r="F56" t="s">
        <v>195</v>
      </c>
      <c r="G56" t="s">
        <v>36</v>
      </c>
      <c r="H56" t="str">
        <f t="shared" si="2"/>
        <v>IDFdk3.CC.Chimney.E.NoMgmt.N</v>
      </c>
      <c r="I56" t="s">
        <v>36</v>
      </c>
      <c r="J56">
        <f t="shared" si="1"/>
        <v>10</v>
      </c>
      <c r="K56">
        <f ca="1">LOOKUP($C56&amp;$D56&amp;$E56&amp;$F56,InventoryLU_Blk!$A$2:$A$118,InventoryLU_Blk!$I$2:$I$1118)</f>
        <v>13.7</v>
      </c>
      <c r="L56" t="str">
        <f>(LOOKUP($D56&amp;$E56,BEC_StandLabel_FDI!$B:$B,BEC_StandLabel_FDI!F:F))</f>
        <v>PLI</v>
      </c>
      <c r="M56">
        <f>LOOKUP($D56&amp;$E56,BEC_StandLabel_FDI!$B:$B,BEC_StandLabel_FDI!G:G)</f>
        <v>85</v>
      </c>
      <c r="N56" t="str">
        <f>LOOKUP($D56&amp;$E56,BEC_StandLabel_FDI!$B:$B,BEC_StandLabel_FDI!H:H)</f>
        <v>FDI</v>
      </c>
      <c r="O56">
        <f>LOOKUP($D56&amp;$E56,BEC_StandLabel_FDI!$B:$B,BEC_StandLabel_FDI!I:I)</f>
        <v>9</v>
      </c>
      <c r="P56" t="str">
        <f>LOOKUP($D56&amp;$E56,BEC_StandLabel_FDI!$B:$B,BEC_StandLabel_FDI!J:J)</f>
        <v>SX</v>
      </c>
      <c r="Q56">
        <f>LOOKUP($D56&amp;$E56,BEC_StandLabel_FDI!$B:$B,BEC_StandLabel_FDI!K:K)</f>
        <v>6</v>
      </c>
      <c r="R56">
        <f>LOOKUP($D56&amp;$E56,BEC_StandLabel_FDI!$B:$B,BEC_StandLabel_FDI!L:L)</f>
        <v>0</v>
      </c>
      <c r="S56">
        <f>LOOKUP($D56&amp;$E56,BEC_StandLabel_FDI!$B:$B,BEC_StandLabel_FDI!M:M)</f>
        <v>0</v>
      </c>
      <c r="T56">
        <f>LOOKUP($D56&amp;$E56,BEC_StandLabel_FDI!$B:$B,BEC_StandLabel_FDI!N:N)</f>
        <v>0</v>
      </c>
      <c r="U56">
        <f>LOOKUP($D56&amp;$E56,BEC_StandLabel_FDI!$B:$B,BEC_StandLabel_FDI!O:O)</f>
        <v>0</v>
      </c>
      <c r="V56">
        <f>LOOKUP(LOOKUP($D56&amp;$I56,'BEC Silviculture Surrogate'!$A:$A,'BEC Silviculture Surrogate'!$F:$F),ExistingTreatments!$A:$A,ExistingTreatments!V:V)</f>
        <v>4988</v>
      </c>
      <c r="W56">
        <v>12.5</v>
      </c>
      <c r="X56">
        <v>15</v>
      </c>
      <c r="Y56">
        <v>5</v>
      </c>
    </row>
    <row r="57" spans="2:25">
      <c r="B57" t="s">
        <v>6</v>
      </c>
      <c r="C57" t="s">
        <v>116</v>
      </c>
      <c r="D57" t="s">
        <v>16</v>
      </c>
      <c r="E57" t="s">
        <v>98</v>
      </c>
      <c r="F57" t="s">
        <v>191</v>
      </c>
      <c r="G57" t="s">
        <v>36</v>
      </c>
      <c r="H57" t="str">
        <f t="shared" si="2"/>
        <v>IDFdk3.Sel.Chimney.A.NoMgmt.N</v>
      </c>
      <c r="I57" t="s">
        <v>36</v>
      </c>
      <c r="J57">
        <f t="shared" si="1"/>
        <v>10</v>
      </c>
      <c r="K57">
        <f ca="1">LOOKUP($C57&amp;$D57&amp;$E57&amp;$F57,InventoryLU_Blk!$A$2:$A$118,InventoryLU_Blk!$I$2:$I$1118)</f>
        <v>13.9</v>
      </c>
      <c r="L57" t="str">
        <f>(LOOKUP($D57&amp;$E57,BEC_StandLabel_FDI!$B:$B,BEC_StandLabel_FDI!F:F))</f>
        <v>FDI</v>
      </c>
      <c r="M57">
        <f>LOOKUP($D57&amp;$E57,BEC_StandLabel_FDI!$B:$B,BEC_StandLabel_FDI!G:G)</f>
        <v>88</v>
      </c>
      <c r="N57" t="str">
        <f>LOOKUP($D57&amp;$E57,BEC_StandLabel_FDI!$B:$B,BEC_StandLabel_FDI!H:H)</f>
        <v>PLI</v>
      </c>
      <c r="O57">
        <f>LOOKUP($D57&amp;$E57,BEC_StandLabel_FDI!$B:$B,BEC_StandLabel_FDI!I:I)</f>
        <v>12</v>
      </c>
      <c r="P57">
        <f>LOOKUP($D57&amp;$E57,BEC_StandLabel_FDI!$B:$B,BEC_StandLabel_FDI!J:J)</f>
        <v>0</v>
      </c>
      <c r="Q57">
        <f>LOOKUP($D57&amp;$E57,BEC_StandLabel_FDI!$B:$B,BEC_StandLabel_FDI!K:K)</f>
        <v>0</v>
      </c>
      <c r="R57">
        <f>LOOKUP($D57&amp;$E57,BEC_StandLabel_FDI!$B:$B,BEC_StandLabel_FDI!L:L)</f>
        <v>0</v>
      </c>
      <c r="S57">
        <f>LOOKUP($D57&amp;$E57,BEC_StandLabel_FDI!$B:$B,BEC_StandLabel_FDI!M:M)</f>
        <v>0</v>
      </c>
      <c r="T57">
        <f>LOOKUP($D57&amp;$E57,BEC_StandLabel_FDI!$B:$B,BEC_StandLabel_FDI!N:N)</f>
        <v>0</v>
      </c>
      <c r="U57">
        <f>LOOKUP($D57&amp;$E57,BEC_StandLabel_FDI!$B:$B,BEC_StandLabel_FDI!O:O)</f>
        <v>0</v>
      </c>
      <c r="V57">
        <f>LOOKUP(LOOKUP($D57&amp;$I57,'BEC Silviculture Surrogate'!$A:$A,'BEC Silviculture Surrogate'!$F:$F),ExistingTreatments!$A:$A,ExistingTreatments!V:V)</f>
        <v>4988</v>
      </c>
      <c r="W57">
        <v>12.5</v>
      </c>
      <c r="X57">
        <v>15</v>
      </c>
      <c r="Y57">
        <v>5</v>
      </c>
    </row>
    <row r="58" spans="2:25">
      <c r="B58" t="s">
        <v>6</v>
      </c>
      <c r="C58" t="s">
        <v>116</v>
      </c>
      <c r="D58" t="s">
        <v>16</v>
      </c>
      <c r="E58" t="s">
        <v>98</v>
      </c>
      <c r="F58" t="s">
        <v>192</v>
      </c>
      <c r="G58" t="s">
        <v>36</v>
      </c>
      <c r="H58" t="str">
        <f t="shared" si="2"/>
        <v>IDFdk3.Sel.Chimney.B.NoMgmt.N</v>
      </c>
      <c r="I58" t="s">
        <v>36</v>
      </c>
      <c r="J58">
        <f t="shared" si="1"/>
        <v>10</v>
      </c>
      <c r="K58">
        <f ca="1">LOOKUP($C58&amp;$D58&amp;$E58&amp;$F58,InventoryLU_Blk!$A$2:$A$118,InventoryLU_Blk!$I$2:$I$1118)</f>
        <v>13.5</v>
      </c>
      <c r="L58" t="str">
        <f>(LOOKUP($D58&amp;$E58,BEC_StandLabel_FDI!$B:$B,BEC_StandLabel_FDI!F:F))</f>
        <v>FDI</v>
      </c>
      <c r="M58">
        <f>LOOKUP($D58&amp;$E58,BEC_StandLabel_FDI!$B:$B,BEC_StandLabel_FDI!G:G)</f>
        <v>88</v>
      </c>
      <c r="N58" t="str">
        <f>LOOKUP($D58&amp;$E58,BEC_StandLabel_FDI!$B:$B,BEC_StandLabel_FDI!H:H)</f>
        <v>PLI</v>
      </c>
      <c r="O58">
        <f>LOOKUP($D58&amp;$E58,BEC_StandLabel_FDI!$B:$B,BEC_StandLabel_FDI!I:I)</f>
        <v>12</v>
      </c>
      <c r="P58">
        <f>LOOKUP($D58&amp;$E58,BEC_StandLabel_FDI!$B:$B,BEC_StandLabel_FDI!J:J)</f>
        <v>0</v>
      </c>
      <c r="Q58">
        <f>LOOKUP($D58&amp;$E58,BEC_StandLabel_FDI!$B:$B,BEC_StandLabel_FDI!K:K)</f>
        <v>0</v>
      </c>
      <c r="R58">
        <f>LOOKUP($D58&amp;$E58,BEC_StandLabel_FDI!$B:$B,BEC_StandLabel_FDI!L:L)</f>
        <v>0</v>
      </c>
      <c r="S58">
        <f>LOOKUP($D58&amp;$E58,BEC_StandLabel_FDI!$B:$B,BEC_StandLabel_FDI!M:M)</f>
        <v>0</v>
      </c>
      <c r="T58">
        <f>LOOKUP($D58&amp;$E58,BEC_StandLabel_FDI!$B:$B,BEC_StandLabel_FDI!N:N)</f>
        <v>0</v>
      </c>
      <c r="U58">
        <f>LOOKUP($D58&amp;$E58,BEC_StandLabel_FDI!$B:$B,BEC_StandLabel_FDI!O:O)</f>
        <v>0</v>
      </c>
      <c r="V58">
        <f>LOOKUP(LOOKUP($D58&amp;$I58,'BEC Silviculture Surrogate'!$A:$A,'BEC Silviculture Surrogate'!$F:$F),ExistingTreatments!$A:$A,ExistingTreatments!V:V)</f>
        <v>4988</v>
      </c>
      <c r="W58">
        <v>12.5</v>
      </c>
      <c r="X58">
        <v>15</v>
      </c>
      <c r="Y58">
        <v>5</v>
      </c>
    </row>
    <row r="59" spans="2:25">
      <c r="B59" t="s">
        <v>6</v>
      </c>
      <c r="C59" t="s">
        <v>116</v>
      </c>
      <c r="D59" t="s">
        <v>16</v>
      </c>
      <c r="E59" t="s">
        <v>98</v>
      </c>
      <c r="F59" t="s">
        <v>193</v>
      </c>
      <c r="G59" t="s">
        <v>36</v>
      </c>
      <c r="H59" t="str">
        <f t="shared" si="2"/>
        <v>IDFdk3.Sel.Chimney.C.NoMgmt.N</v>
      </c>
      <c r="I59" t="s">
        <v>36</v>
      </c>
      <c r="J59">
        <f t="shared" si="1"/>
        <v>10</v>
      </c>
      <c r="K59">
        <f ca="1">LOOKUP($C59&amp;$D59&amp;$E59&amp;$F59,InventoryLU_Blk!$A$2:$A$118,InventoryLU_Blk!$I$2:$I$1118)</f>
        <v>13.9</v>
      </c>
      <c r="L59" t="str">
        <f>(LOOKUP($D59&amp;$E59,BEC_StandLabel_FDI!$B:$B,BEC_StandLabel_FDI!F:F))</f>
        <v>FDI</v>
      </c>
      <c r="M59">
        <f>LOOKUP($D59&amp;$E59,BEC_StandLabel_FDI!$B:$B,BEC_StandLabel_FDI!G:G)</f>
        <v>88</v>
      </c>
      <c r="N59" t="str">
        <f>LOOKUP($D59&amp;$E59,BEC_StandLabel_FDI!$B:$B,BEC_StandLabel_FDI!H:H)</f>
        <v>PLI</v>
      </c>
      <c r="O59">
        <f>LOOKUP($D59&amp;$E59,BEC_StandLabel_FDI!$B:$B,BEC_StandLabel_FDI!I:I)</f>
        <v>12</v>
      </c>
      <c r="P59">
        <f>LOOKUP($D59&amp;$E59,BEC_StandLabel_FDI!$B:$B,BEC_StandLabel_FDI!J:J)</f>
        <v>0</v>
      </c>
      <c r="Q59">
        <f>LOOKUP($D59&amp;$E59,BEC_StandLabel_FDI!$B:$B,BEC_StandLabel_FDI!K:K)</f>
        <v>0</v>
      </c>
      <c r="R59">
        <f>LOOKUP($D59&amp;$E59,BEC_StandLabel_FDI!$B:$B,BEC_StandLabel_FDI!L:L)</f>
        <v>0</v>
      </c>
      <c r="S59">
        <f>LOOKUP($D59&amp;$E59,BEC_StandLabel_FDI!$B:$B,BEC_StandLabel_FDI!M:M)</f>
        <v>0</v>
      </c>
      <c r="T59">
        <f>LOOKUP($D59&amp;$E59,BEC_StandLabel_FDI!$B:$B,BEC_StandLabel_FDI!N:N)</f>
        <v>0</v>
      </c>
      <c r="U59">
        <f>LOOKUP($D59&amp;$E59,BEC_StandLabel_FDI!$B:$B,BEC_StandLabel_FDI!O:O)</f>
        <v>0</v>
      </c>
      <c r="V59">
        <f>LOOKUP(LOOKUP($D59&amp;$I59,'BEC Silviculture Surrogate'!$A:$A,'BEC Silviculture Surrogate'!$F:$F),ExistingTreatments!$A:$A,ExistingTreatments!V:V)</f>
        <v>4988</v>
      </c>
      <c r="W59">
        <v>12.5</v>
      </c>
      <c r="X59">
        <v>15</v>
      </c>
      <c r="Y59">
        <v>5</v>
      </c>
    </row>
    <row r="60" spans="2:25">
      <c r="B60" t="s">
        <v>6</v>
      </c>
      <c r="C60" t="s">
        <v>116</v>
      </c>
      <c r="D60" t="s">
        <v>16</v>
      </c>
      <c r="E60" t="s">
        <v>98</v>
      </c>
      <c r="F60" t="s">
        <v>194</v>
      </c>
      <c r="G60" t="s">
        <v>36</v>
      </c>
      <c r="H60" t="str">
        <f t="shared" si="2"/>
        <v>IDFdk3.Sel.Chimney.D.NoMgmt.N</v>
      </c>
      <c r="I60" t="s">
        <v>36</v>
      </c>
      <c r="J60">
        <f t="shared" si="1"/>
        <v>10</v>
      </c>
      <c r="K60">
        <f ca="1">LOOKUP($C60&amp;$D60&amp;$E60&amp;$F60,InventoryLU_Blk!$A$2:$A$118,InventoryLU_Blk!$I$2:$I$1118)</f>
        <v>12.9</v>
      </c>
      <c r="L60" t="str">
        <f>(LOOKUP($D60&amp;$E60,BEC_StandLabel_FDI!$B:$B,BEC_StandLabel_FDI!F:F))</f>
        <v>FDI</v>
      </c>
      <c r="M60">
        <f>LOOKUP($D60&amp;$E60,BEC_StandLabel_FDI!$B:$B,BEC_StandLabel_FDI!G:G)</f>
        <v>88</v>
      </c>
      <c r="N60" t="str">
        <f>LOOKUP($D60&amp;$E60,BEC_StandLabel_FDI!$B:$B,BEC_StandLabel_FDI!H:H)</f>
        <v>PLI</v>
      </c>
      <c r="O60">
        <f>LOOKUP($D60&amp;$E60,BEC_StandLabel_FDI!$B:$B,BEC_StandLabel_FDI!I:I)</f>
        <v>12</v>
      </c>
      <c r="P60">
        <f>LOOKUP($D60&amp;$E60,BEC_StandLabel_FDI!$B:$B,BEC_StandLabel_FDI!J:J)</f>
        <v>0</v>
      </c>
      <c r="Q60">
        <f>LOOKUP($D60&amp;$E60,BEC_StandLabel_FDI!$B:$B,BEC_StandLabel_FDI!K:K)</f>
        <v>0</v>
      </c>
      <c r="R60">
        <f>LOOKUP($D60&amp;$E60,BEC_StandLabel_FDI!$B:$B,BEC_StandLabel_FDI!L:L)</f>
        <v>0</v>
      </c>
      <c r="S60">
        <f>LOOKUP($D60&amp;$E60,BEC_StandLabel_FDI!$B:$B,BEC_StandLabel_FDI!M:M)</f>
        <v>0</v>
      </c>
      <c r="T60">
        <f>LOOKUP($D60&amp;$E60,BEC_StandLabel_FDI!$B:$B,BEC_StandLabel_FDI!N:N)</f>
        <v>0</v>
      </c>
      <c r="U60">
        <f>LOOKUP($D60&amp;$E60,BEC_StandLabel_FDI!$B:$B,BEC_StandLabel_FDI!O:O)</f>
        <v>0</v>
      </c>
      <c r="V60">
        <f>LOOKUP(LOOKUP($D60&amp;$I60,'BEC Silviculture Surrogate'!$A:$A,'BEC Silviculture Surrogate'!$F:$F),ExistingTreatments!$A:$A,ExistingTreatments!V:V)</f>
        <v>4988</v>
      </c>
      <c r="W60">
        <v>12.5</v>
      </c>
      <c r="X60">
        <v>15</v>
      </c>
      <c r="Y60">
        <v>5</v>
      </c>
    </row>
    <row r="61" spans="2:25">
      <c r="B61" t="s">
        <v>6</v>
      </c>
      <c r="C61" t="s">
        <v>116</v>
      </c>
      <c r="D61" t="s">
        <v>16</v>
      </c>
      <c r="E61" t="s">
        <v>98</v>
      </c>
      <c r="F61" t="s">
        <v>195</v>
      </c>
      <c r="G61" t="s">
        <v>36</v>
      </c>
      <c r="H61" t="str">
        <f t="shared" si="2"/>
        <v>IDFdk3.Sel.Chimney.E.NoMgmt.N</v>
      </c>
      <c r="I61" t="s">
        <v>36</v>
      </c>
      <c r="J61">
        <f t="shared" si="1"/>
        <v>10</v>
      </c>
      <c r="K61">
        <f ca="1">LOOKUP($C61&amp;$D61&amp;$E61&amp;$F61,InventoryLU_Blk!$A$2:$A$118,InventoryLU_Blk!$I$2:$I$1118)</f>
        <v>13.4</v>
      </c>
      <c r="L61" t="str">
        <f>(LOOKUP($D61&amp;$E61,BEC_StandLabel_FDI!$B:$B,BEC_StandLabel_FDI!F:F))</f>
        <v>FDI</v>
      </c>
      <c r="M61">
        <f>LOOKUP($D61&amp;$E61,BEC_StandLabel_FDI!$B:$B,BEC_StandLabel_FDI!G:G)</f>
        <v>88</v>
      </c>
      <c r="N61" t="str">
        <f>LOOKUP($D61&amp;$E61,BEC_StandLabel_FDI!$B:$B,BEC_StandLabel_FDI!H:H)</f>
        <v>PLI</v>
      </c>
      <c r="O61">
        <f>LOOKUP($D61&amp;$E61,BEC_StandLabel_FDI!$B:$B,BEC_StandLabel_FDI!I:I)</f>
        <v>12</v>
      </c>
      <c r="P61">
        <f>LOOKUP($D61&amp;$E61,BEC_StandLabel_FDI!$B:$B,BEC_StandLabel_FDI!J:J)</f>
        <v>0</v>
      </c>
      <c r="Q61">
        <f>LOOKUP($D61&amp;$E61,BEC_StandLabel_FDI!$B:$B,BEC_StandLabel_FDI!K:K)</f>
        <v>0</v>
      </c>
      <c r="R61">
        <f>LOOKUP($D61&amp;$E61,BEC_StandLabel_FDI!$B:$B,BEC_StandLabel_FDI!L:L)</f>
        <v>0</v>
      </c>
      <c r="S61">
        <f>LOOKUP($D61&amp;$E61,BEC_StandLabel_FDI!$B:$B,BEC_StandLabel_FDI!M:M)</f>
        <v>0</v>
      </c>
      <c r="T61">
        <f>LOOKUP($D61&amp;$E61,BEC_StandLabel_FDI!$B:$B,BEC_StandLabel_FDI!N:N)</f>
        <v>0</v>
      </c>
      <c r="U61">
        <f>LOOKUP($D61&amp;$E61,BEC_StandLabel_FDI!$B:$B,BEC_StandLabel_FDI!O:O)</f>
        <v>0</v>
      </c>
      <c r="V61">
        <f>LOOKUP(LOOKUP($D61&amp;$I61,'BEC Silviculture Surrogate'!$A:$A,'BEC Silviculture Surrogate'!$F:$F),ExistingTreatments!$A:$A,ExistingTreatments!V:V)</f>
        <v>4988</v>
      </c>
      <c r="W61">
        <v>12.5</v>
      </c>
      <c r="X61">
        <v>15</v>
      </c>
      <c r="Y61">
        <v>5</v>
      </c>
    </row>
    <row r="62" spans="2:25">
      <c r="B62" t="s">
        <v>6</v>
      </c>
      <c r="C62" t="s">
        <v>116</v>
      </c>
      <c r="D62" t="s">
        <v>19</v>
      </c>
      <c r="E62" t="s">
        <v>98</v>
      </c>
      <c r="F62" t="s">
        <v>191</v>
      </c>
      <c r="G62" t="s">
        <v>36</v>
      </c>
      <c r="H62" t="str">
        <f t="shared" si="2"/>
        <v>IDFxm.Sel.Chimney.A.NoMgmt.N</v>
      </c>
      <c r="I62" t="s">
        <v>36</v>
      </c>
      <c r="J62">
        <f t="shared" si="1"/>
        <v>10</v>
      </c>
      <c r="K62">
        <f ca="1">LOOKUP($C62&amp;$D62&amp;$E62&amp;$F62,InventoryLU_Blk!$A$2:$A$118,InventoryLU_Blk!$I$2:$I$1118)</f>
        <v>13</v>
      </c>
      <c r="L62" t="str">
        <f>(LOOKUP($D62&amp;$E62,BEC_StandLabel_FDI!$B:$B,BEC_StandLabel_FDI!F:F))</f>
        <v>FDI</v>
      </c>
      <c r="M62">
        <f>LOOKUP($D62&amp;$E62,BEC_StandLabel_FDI!$B:$B,BEC_StandLabel_FDI!G:G)</f>
        <v>100</v>
      </c>
      <c r="N62">
        <f>LOOKUP($D62&amp;$E62,BEC_StandLabel_FDI!$B:$B,BEC_StandLabel_FDI!H:H)</f>
        <v>0</v>
      </c>
      <c r="O62">
        <f>LOOKUP($D62&amp;$E62,BEC_StandLabel_FDI!$B:$B,BEC_StandLabel_FDI!I:I)</f>
        <v>0</v>
      </c>
      <c r="P62">
        <f>LOOKUP($D62&amp;$E62,BEC_StandLabel_FDI!$B:$B,BEC_StandLabel_FDI!J:J)</f>
        <v>0</v>
      </c>
      <c r="Q62">
        <f>LOOKUP($D62&amp;$E62,BEC_StandLabel_FDI!$B:$B,BEC_StandLabel_FDI!K:K)</f>
        <v>0</v>
      </c>
      <c r="R62">
        <f>LOOKUP($D62&amp;$E62,BEC_StandLabel_FDI!$B:$B,BEC_StandLabel_FDI!L:L)</f>
        <v>0</v>
      </c>
      <c r="S62">
        <f>LOOKUP($D62&amp;$E62,BEC_StandLabel_FDI!$B:$B,BEC_StandLabel_FDI!M:M)</f>
        <v>0</v>
      </c>
      <c r="T62">
        <f>LOOKUP($D62&amp;$E62,BEC_StandLabel_FDI!$B:$B,BEC_StandLabel_FDI!N:N)</f>
        <v>0</v>
      </c>
      <c r="U62">
        <f>LOOKUP($D62&amp;$E62,BEC_StandLabel_FDI!$B:$B,BEC_StandLabel_FDI!O:O)</f>
        <v>0</v>
      </c>
      <c r="V62">
        <f>LOOKUP(LOOKUP($D62&amp;$I62,'BEC Silviculture Surrogate'!$A:$A,'BEC Silviculture Surrogate'!$F:$F),ExistingTreatments!$A:$A,ExistingTreatments!V:V)</f>
        <v>4988</v>
      </c>
      <c r="W62">
        <v>12.5</v>
      </c>
      <c r="X62">
        <v>15</v>
      </c>
      <c r="Y62">
        <v>5</v>
      </c>
    </row>
    <row r="63" spans="2:25">
      <c r="B63" t="s">
        <v>6</v>
      </c>
      <c r="C63" t="s">
        <v>116</v>
      </c>
      <c r="D63" t="s">
        <v>19</v>
      </c>
      <c r="E63" t="s">
        <v>98</v>
      </c>
      <c r="F63" t="s">
        <v>192</v>
      </c>
      <c r="G63" t="s">
        <v>36</v>
      </c>
      <c r="H63" t="str">
        <f t="shared" si="2"/>
        <v>IDFxm.Sel.Chimney.B.NoMgmt.N</v>
      </c>
      <c r="I63" t="s">
        <v>36</v>
      </c>
      <c r="J63">
        <f t="shared" si="1"/>
        <v>10</v>
      </c>
      <c r="K63">
        <f ca="1">LOOKUP($C63&amp;$D63&amp;$E63&amp;$F63,InventoryLU_Blk!$A$2:$A$118,InventoryLU_Blk!$I$2:$I$1118)</f>
        <v>13.2</v>
      </c>
      <c r="L63" t="str">
        <f>(LOOKUP($D63&amp;$E63,BEC_StandLabel_FDI!$B:$B,BEC_StandLabel_FDI!F:F))</f>
        <v>FDI</v>
      </c>
      <c r="M63">
        <f>LOOKUP($D63&amp;$E63,BEC_StandLabel_FDI!$B:$B,BEC_StandLabel_FDI!G:G)</f>
        <v>100</v>
      </c>
      <c r="N63">
        <f>LOOKUP($D63&amp;$E63,BEC_StandLabel_FDI!$B:$B,BEC_StandLabel_FDI!H:H)</f>
        <v>0</v>
      </c>
      <c r="O63">
        <f>LOOKUP($D63&amp;$E63,BEC_StandLabel_FDI!$B:$B,BEC_StandLabel_FDI!I:I)</f>
        <v>0</v>
      </c>
      <c r="P63">
        <f>LOOKUP($D63&amp;$E63,BEC_StandLabel_FDI!$B:$B,BEC_StandLabel_FDI!J:J)</f>
        <v>0</v>
      </c>
      <c r="Q63">
        <f>LOOKUP($D63&amp;$E63,BEC_StandLabel_FDI!$B:$B,BEC_StandLabel_FDI!K:K)</f>
        <v>0</v>
      </c>
      <c r="R63">
        <f>LOOKUP($D63&amp;$E63,BEC_StandLabel_FDI!$B:$B,BEC_StandLabel_FDI!L:L)</f>
        <v>0</v>
      </c>
      <c r="S63">
        <f>LOOKUP($D63&amp;$E63,BEC_StandLabel_FDI!$B:$B,BEC_StandLabel_FDI!M:M)</f>
        <v>0</v>
      </c>
      <c r="T63">
        <f>LOOKUP($D63&amp;$E63,BEC_StandLabel_FDI!$B:$B,BEC_StandLabel_FDI!N:N)</f>
        <v>0</v>
      </c>
      <c r="U63">
        <f>LOOKUP($D63&amp;$E63,BEC_StandLabel_FDI!$B:$B,BEC_StandLabel_FDI!O:O)</f>
        <v>0</v>
      </c>
      <c r="V63">
        <f>LOOKUP(LOOKUP($D63&amp;$I63,'BEC Silviculture Surrogate'!$A:$A,'BEC Silviculture Surrogate'!$F:$F),ExistingTreatments!$A:$A,ExistingTreatments!V:V)</f>
        <v>4988</v>
      </c>
      <c r="W63">
        <v>12.5</v>
      </c>
      <c r="X63">
        <v>15</v>
      </c>
      <c r="Y63">
        <v>5</v>
      </c>
    </row>
    <row r="64" spans="2:25">
      <c r="B64" t="s">
        <v>6</v>
      </c>
      <c r="C64" t="s">
        <v>138</v>
      </c>
      <c r="D64" t="s">
        <v>10</v>
      </c>
      <c r="E64" t="s">
        <v>97</v>
      </c>
      <c r="F64" t="s">
        <v>192</v>
      </c>
      <c r="G64" t="s">
        <v>36</v>
      </c>
      <c r="H64" t="str">
        <f t="shared" si="2"/>
        <v>ESSFwc3.CC.Horsefly.B.NoMgmt.N</v>
      </c>
      <c r="I64" t="s">
        <v>36</v>
      </c>
      <c r="J64">
        <f t="shared" si="1"/>
        <v>10</v>
      </c>
      <c r="K64">
        <f ca="1">LOOKUP($C64&amp;$D64&amp;$E64&amp;$F64,InventoryLU_Blk!$A$2:$A$118,InventoryLU_Blk!$I$2:$I$1118)</f>
        <v>12</v>
      </c>
      <c r="L64" t="str">
        <f>(LOOKUP($D64&amp;$E64,BEC_StandLabel_FDI!$B:$B,BEC_StandLabel_FDI!F:F))</f>
        <v>SX</v>
      </c>
      <c r="M64">
        <f>LOOKUP($D64&amp;$E64,BEC_StandLabel_FDI!$B:$B,BEC_StandLabel_FDI!G:G)</f>
        <v>46</v>
      </c>
      <c r="N64" t="str">
        <f>LOOKUP($D64&amp;$E64,BEC_StandLabel_FDI!$B:$B,BEC_StandLabel_FDI!H:H)</f>
        <v>BL</v>
      </c>
      <c r="O64">
        <f>LOOKUP($D64&amp;$E64,BEC_StandLabel_FDI!$B:$B,BEC_StandLabel_FDI!I:I)</f>
        <v>44</v>
      </c>
      <c r="P64" t="str">
        <f>LOOKUP($D64&amp;$E64,BEC_StandLabel_FDI!$B:$B,BEC_StandLabel_FDI!J:J)</f>
        <v>PLI</v>
      </c>
      <c r="Q64">
        <f>LOOKUP($D64&amp;$E64,BEC_StandLabel_FDI!$B:$B,BEC_StandLabel_FDI!K:K)</f>
        <v>10</v>
      </c>
      <c r="R64">
        <f>LOOKUP($D64&amp;$E64,BEC_StandLabel_FDI!$B:$B,BEC_StandLabel_FDI!L:L)</f>
        <v>0</v>
      </c>
      <c r="S64">
        <f>LOOKUP($D64&amp;$E64,BEC_StandLabel_FDI!$B:$B,BEC_StandLabel_FDI!M:M)</f>
        <v>0</v>
      </c>
      <c r="T64">
        <f>LOOKUP($D64&amp;$E64,BEC_StandLabel_FDI!$B:$B,BEC_StandLabel_FDI!N:N)</f>
        <v>0</v>
      </c>
      <c r="U64">
        <f>LOOKUP($D64&amp;$E64,BEC_StandLabel_FDI!$B:$B,BEC_StandLabel_FDI!O:O)</f>
        <v>0</v>
      </c>
      <c r="V64">
        <f>LOOKUP(LOOKUP($D64&amp;$I64,'BEC Silviculture Surrogate'!$A:$A,'BEC Silviculture Surrogate'!$F:$F),ExistingTreatments!$A:$A,ExistingTreatments!V:V)</f>
        <v>873</v>
      </c>
      <c r="W64">
        <v>12.5</v>
      </c>
      <c r="X64">
        <v>15</v>
      </c>
      <c r="Y64">
        <v>5</v>
      </c>
    </row>
    <row r="65" spans="2:25">
      <c r="B65" t="s">
        <v>6</v>
      </c>
      <c r="C65" t="s">
        <v>138</v>
      </c>
      <c r="D65" t="s">
        <v>10</v>
      </c>
      <c r="E65" t="s">
        <v>97</v>
      </c>
      <c r="F65" t="s">
        <v>194</v>
      </c>
      <c r="G65" t="s">
        <v>36</v>
      </c>
      <c r="H65" t="str">
        <f t="shared" si="2"/>
        <v>ESSFwc3.CC.Horsefly.D.NoMgmt.N</v>
      </c>
      <c r="I65" t="s">
        <v>36</v>
      </c>
      <c r="J65">
        <f t="shared" si="1"/>
        <v>10</v>
      </c>
      <c r="K65">
        <f ca="1">LOOKUP($C65&amp;$D65&amp;$E65&amp;$F65,InventoryLU_Blk!$A$2:$A$118,InventoryLU_Blk!$I$2:$I$1118)</f>
        <v>9.5</v>
      </c>
      <c r="L65" t="str">
        <f>(LOOKUP($D65&amp;$E65,BEC_StandLabel_FDI!$B:$B,BEC_StandLabel_FDI!F:F))</f>
        <v>SX</v>
      </c>
      <c r="M65">
        <f>LOOKUP($D65&amp;$E65,BEC_StandLabel_FDI!$B:$B,BEC_StandLabel_FDI!G:G)</f>
        <v>46</v>
      </c>
      <c r="N65" t="str">
        <f>LOOKUP($D65&amp;$E65,BEC_StandLabel_FDI!$B:$B,BEC_StandLabel_FDI!H:H)</f>
        <v>BL</v>
      </c>
      <c r="O65">
        <f>LOOKUP($D65&amp;$E65,BEC_StandLabel_FDI!$B:$B,BEC_StandLabel_FDI!I:I)</f>
        <v>44</v>
      </c>
      <c r="P65" t="str">
        <f>LOOKUP($D65&amp;$E65,BEC_StandLabel_FDI!$B:$B,BEC_StandLabel_FDI!J:J)</f>
        <v>PLI</v>
      </c>
      <c r="Q65">
        <f>LOOKUP($D65&amp;$E65,BEC_StandLabel_FDI!$B:$B,BEC_StandLabel_FDI!K:K)</f>
        <v>10</v>
      </c>
      <c r="R65">
        <f>LOOKUP($D65&amp;$E65,BEC_StandLabel_FDI!$B:$B,BEC_StandLabel_FDI!L:L)</f>
        <v>0</v>
      </c>
      <c r="S65">
        <f>LOOKUP($D65&amp;$E65,BEC_StandLabel_FDI!$B:$B,BEC_StandLabel_FDI!M:M)</f>
        <v>0</v>
      </c>
      <c r="T65">
        <f>LOOKUP($D65&amp;$E65,BEC_StandLabel_FDI!$B:$B,BEC_StandLabel_FDI!N:N)</f>
        <v>0</v>
      </c>
      <c r="U65">
        <f>LOOKUP($D65&amp;$E65,BEC_StandLabel_FDI!$B:$B,BEC_StandLabel_FDI!O:O)</f>
        <v>0</v>
      </c>
      <c r="V65">
        <f>LOOKUP(LOOKUP($D65&amp;$I65,'BEC Silviculture Surrogate'!$A:$A,'BEC Silviculture Surrogate'!$F:$F),ExistingTreatments!$A:$A,ExistingTreatments!V:V)</f>
        <v>873</v>
      </c>
      <c r="W65">
        <v>12.5</v>
      </c>
      <c r="X65">
        <v>15</v>
      </c>
      <c r="Y65">
        <v>5</v>
      </c>
    </row>
    <row r="66" spans="2:25">
      <c r="B66" t="s">
        <v>6</v>
      </c>
      <c r="C66" t="s">
        <v>138</v>
      </c>
      <c r="D66" t="s">
        <v>10</v>
      </c>
      <c r="E66" t="s">
        <v>97</v>
      </c>
      <c r="F66" t="s">
        <v>195</v>
      </c>
      <c r="G66" t="s">
        <v>36</v>
      </c>
      <c r="H66" t="str">
        <f t="shared" si="2"/>
        <v>ESSFwc3.CC.Horsefly.E.NoMgmt.N</v>
      </c>
      <c r="I66" t="s">
        <v>36</v>
      </c>
      <c r="J66">
        <f t="shared" si="1"/>
        <v>10</v>
      </c>
      <c r="K66">
        <f ca="1">LOOKUP($C66&amp;$D66&amp;$E66&amp;$F66,InventoryLU_Blk!$A$2:$A$118,InventoryLU_Blk!$I$2:$I$1118)</f>
        <v>12.8</v>
      </c>
      <c r="L66" t="str">
        <f>(LOOKUP($D66&amp;$E66,BEC_StandLabel_FDI!$B:$B,BEC_StandLabel_FDI!F:F))</f>
        <v>SX</v>
      </c>
      <c r="M66">
        <f>LOOKUP($D66&amp;$E66,BEC_StandLabel_FDI!$B:$B,BEC_StandLabel_FDI!G:G)</f>
        <v>46</v>
      </c>
      <c r="N66" t="str">
        <f>LOOKUP($D66&amp;$E66,BEC_StandLabel_FDI!$B:$B,BEC_StandLabel_FDI!H:H)</f>
        <v>BL</v>
      </c>
      <c r="O66">
        <f>LOOKUP($D66&amp;$E66,BEC_StandLabel_FDI!$B:$B,BEC_StandLabel_FDI!I:I)</f>
        <v>44</v>
      </c>
      <c r="P66" t="str">
        <f>LOOKUP($D66&amp;$E66,BEC_StandLabel_FDI!$B:$B,BEC_StandLabel_FDI!J:J)</f>
        <v>PLI</v>
      </c>
      <c r="Q66">
        <f>LOOKUP($D66&amp;$E66,BEC_StandLabel_FDI!$B:$B,BEC_StandLabel_FDI!K:K)</f>
        <v>10</v>
      </c>
      <c r="R66">
        <f>LOOKUP($D66&amp;$E66,BEC_StandLabel_FDI!$B:$B,BEC_StandLabel_FDI!L:L)</f>
        <v>0</v>
      </c>
      <c r="S66">
        <f>LOOKUP($D66&amp;$E66,BEC_StandLabel_FDI!$B:$B,BEC_StandLabel_FDI!M:M)</f>
        <v>0</v>
      </c>
      <c r="T66">
        <f>LOOKUP($D66&amp;$E66,BEC_StandLabel_FDI!$B:$B,BEC_StandLabel_FDI!N:N)</f>
        <v>0</v>
      </c>
      <c r="U66">
        <f>LOOKUP($D66&amp;$E66,BEC_StandLabel_FDI!$B:$B,BEC_StandLabel_FDI!O:O)</f>
        <v>0</v>
      </c>
      <c r="V66">
        <f>LOOKUP(LOOKUP($D66&amp;$I66,'BEC Silviculture Surrogate'!$A:$A,'BEC Silviculture Surrogate'!$F:$F),ExistingTreatments!$A:$A,ExistingTreatments!V:V)</f>
        <v>873</v>
      </c>
      <c r="W66">
        <v>12.5</v>
      </c>
      <c r="X66">
        <v>15</v>
      </c>
      <c r="Y66">
        <v>5</v>
      </c>
    </row>
    <row r="67" spans="2:25">
      <c r="B67" t="s">
        <v>6</v>
      </c>
      <c r="C67" t="s">
        <v>138</v>
      </c>
      <c r="D67" t="s">
        <v>10</v>
      </c>
      <c r="E67" t="s">
        <v>97</v>
      </c>
      <c r="F67" t="s">
        <v>196</v>
      </c>
      <c r="G67" t="s">
        <v>36</v>
      </c>
      <c r="H67" t="str">
        <f t="shared" si="2"/>
        <v>ESSFwc3.CC.Horsefly.F.NoMgmt.N</v>
      </c>
      <c r="I67" t="s">
        <v>36</v>
      </c>
      <c r="J67">
        <f t="shared" si="1"/>
        <v>10</v>
      </c>
      <c r="K67">
        <f ca="1">LOOKUP($C67&amp;$D67&amp;$E67&amp;$F67,InventoryLU_Blk!$A$2:$A$118,InventoryLU_Blk!$I$2:$I$1118)</f>
        <v>11.8</v>
      </c>
      <c r="L67" t="str">
        <f>(LOOKUP($D67&amp;$E67,BEC_StandLabel_FDI!$B:$B,BEC_StandLabel_FDI!F:F))</f>
        <v>SX</v>
      </c>
      <c r="M67">
        <f>LOOKUP($D67&amp;$E67,BEC_StandLabel_FDI!$B:$B,BEC_StandLabel_FDI!G:G)</f>
        <v>46</v>
      </c>
      <c r="N67" t="str">
        <f>LOOKUP($D67&amp;$E67,BEC_StandLabel_FDI!$B:$B,BEC_StandLabel_FDI!H:H)</f>
        <v>BL</v>
      </c>
      <c r="O67">
        <f>LOOKUP($D67&amp;$E67,BEC_StandLabel_FDI!$B:$B,BEC_StandLabel_FDI!I:I)</f>
        <v>44</v>
      </c>
      <c r="P67" t="str">
        <f>LOOKUP($D67&amp;$E67,BEC_StandLabel_FDI!$B:$B,BEC_StandLabel_FDI!J:J)</f>
        <v>PLI</v>
      </c>
      <c r="Q67">
        <f>LOOKUP($D67&amp;$E67,BEC_StandLabel_FDI!$B:$B,BEC_StandLabel_FDI!K:K)</f>
        <v>10</v>
      </c>
      <c r="R67">
        <f>LOOKUP($D67&amp;$E67,BEC_StandLabel_FDI!$B:$B,BEC_StandLabel_FDI!L:L)</f>
        <v>0</v>
      </c>
      <c r="S67">
        <f>LOOKUP($D67&amp;$E67,BEC_StandLabel_FDI!$B:$B,BEC_StandLabel_FDI!M:M)</f>
        <v>0</v>
      </c>
      <c r="T67">
        <f>LOOKUP($D67&amp;$E67,BEC_StandLabel_FDI!$B:$B,BEC_StandLabel_FDI!N:N)</f>
        <v>0</v>
      </c>
      <c r="U67">
        <f>LOOKUP($D67&amp;$E67,BEC_StandLabel_FDI!$B:$B,BEC_StandLabel_FDI!O:O)</f>
        <v>0</v>
      </c>
      <c r="V67">
        <f>LOOKUP(LOOKUP($D67&amp;$I67,'BEC Silviculture Surrogate'!$A:$A,'BEC Silviculture Surrogate'!$F:$F),ExistingTreatments!$A:$A,ExistingTreatments!V:V)</f>
        <v>873</v>
      </c>
      <c r="W67">
        <v>12.5</v>
      </c>
      <c r="X67">
        <v>15</v>
      </c>
      <c r="Y67">
        <v>5</v>
      </c>
    </row>
    <row r="68" spans="2:25">
      <c r="B68" t="s">
        <v>6</v>
      </c>
      <c r="C68" t="s">
        <v>138</v>
      </c>
      <c r="D68" t="s">
        <v>11</v>
      </c>
      <c r="E68" t="s">
        <v>97</v>
      </c>
      <c r="F68" t="s">
        <v>192</v>
      </c>
      <c r="G68" t="s">
        <v>36</v>
      </c>
      <c r="H68" t="str">
        <f t="shared" si="2"/>
        <v>ESSFwk1.CC.Horsefly.B.NoMgmt.N</v>
      </c>
      <c r="I68" t="s">
        <v>36</v>
      </c>
      <c r="J68">
        <f t="shared" ref="J68:J106" si="3">IF(D68="ZRepressedPine",30,10)</f>
        <v>10</v>
      </c>
      <c r="K68">
        <f ca="1">LOOKUP($C68&amp;$D68&amp;$E68&amp;$F68,InventoryLU_Blk!$A$2:$A$118,InventoryLU_Blk!$I$2:$I$1118)</f>
        <v>13.1</v>
      </c>
      <c r="L68" t="str">
        <f>(LOOKUP($D68&amp;$E68,BEC_StandLabel_FDI!$B:$B,BEC_StandLabel_FDI!F:F))</f>
        <v>SX</v>
      </c>
      <c r="M68">
        <f>LOOKUP($D68&amp;$E68,BEC_StandLabel_FDI!$B:$B,BEC_StandLabel_FDI!G:G)</f>
        <v>53</v>
      </c>
      <c r="N68" t="str">
        <f>LOOKUP($D68&amp;$E68,BEC_StandLabel_FDI!$B:$B,BEC_StandLabel_FDI!H:H)</f>
        <v>PLI</v>
      </c>
      <c r="O68">
        <f>LOOKUP($D68&amp;$E68,BEC_StandLabel_FDI!$B:$B,BEC_StandLabel_FDI!I:I)</f>
        <v>27</v>
      </c>
      <c r="P68" t="str">
        <f>LOOKUP($D68&amp;$E68,BEC_StandLabel_FDI!$B:$B,BEC_StandLabel_FDI!J:J)</f>
        <v>BL</v>
      </c>
      <c r="Q68">
        <f>LOOKUP($D68&amp;$E68,BEC_StandLabel_FDI!$B:$B,BEC_StandLabel_FDI!K:K)</f>
        <v>20</v>
      </c>
      <c r="R68">
        <f>LOOKUP($D68&amp;$E68,BEC_StandLabel_FDI!$B:$B,BEC_StandLabel_FDI!L:L)</f>
        <v>0</v>
      </c>
      <c r="S68">
        <f>LOOKUP($D68&amp;$E68,BEC_StandLabel_FDI!$B:$B,BEC_StandLabel_FDI!M:M)</f>
        <v>0</v>
      </c>
      <c r="T68">
        <f>LOOKUP($D68&amp;$E68,BEC_StandLabel_FDI!$B:$B,BEC_StandLabel_FDI!N:N)</f>
        <v>0</v>
      </c>
      <c r="U68">
        <f>LOOKUP($D68&amp;$E68,BEC_StandLabel_FDI!$B:$B,BEC_StandLabel_FDI!O:O)</f>
        <v>0</v>
      </c>
      <c r="V68">
        <f>LOOKUP(LOOKUP($D68&amp;$I68,'BEC Silviculture Surrogate'!$A:$A,'BEC Silviculture Surrogate'!$F:$F),ExistingTreatments!$A:$A,ExistingTreatments!V:V)</f>
        <v>873</v>
      </c>
      <c r="W68">
        <v>12.5</v>
      </c>
      <c r="X68">
        <v>15</v>
      </c>
      <c r="Y68">
        <v>5</v>
      </c>
    </row>
    <row r="69" spans="2:25">
      <c r="B69" t="s">
        <v>6</v>
      </c>
      <c r="C69" t="s">
        <v>138</v>
      </c>
      <c r="D69" t="s">
        <v>11</v>
      </c>
      <c r="E69" t="s">
        <v>97</v>
      </c>
      <c r="F69" t="s">
        <v>194</v>
      </c>
      <c r="G69" t="s">
        <v>36</v>
      </c>
      <c r="H69" t="str">
        <f t="shared" si="2"/>
        <v>ESSFwk1.CC.Horsefly.D.NoMgmt.N</v>
      </c>
      <c r="I69" t="s">
        <v>36</v>
      </c>
      <c r="J69">
        <f t="shared" si="3"/>
        <v>10</v>
      </c>
      <c r="K69">
        <f ca="1">LOOKUP($C69&amp;$D69&amp;$E69&amp;$F69,InventoryLU_Blk!$A$2:$A$118,InventoryLU_Blk!$I$2:$I$1118)</f>
        <v>11.9</v>
      </c>
      <c r="L69" t="str">
        <f>(LOOKUP($D69&amp;$E69,BEC_StandLabel_FDI!$B:$B,BEC_StandLabel_FDI!F:F))</f>
        <v>SX</v>
      </c>
      <c r="M69">
        <f>LOOKUP($D69&amp;$E69,BEC_StandLabel_FDI!$B:$B,BEC_StandLabel_FDI!G:G)</f>
        <v>53</v>
      </c>
      <c r="N69" t="str">
        <f>LOOKUP($D69&amp;$E69,BEC_StandLabel_FDI!$B:$B,BEC_StandLabel_FDI!H:H)</f>
        <v>PLI</v>
      </c>
      <c r="O69">
        <f>LOOKUP($D69&amp;$E69,BEC_StandLabel_FDI!$B:$B,BEC_StandLabel_FDI!I:I)</f>
        <v>27</v>
      </c>
      <c r="P69" t="str">
        <f>LOOKUP($D69&amp;$E69,BEC_StandLabel_FDI!$B:$B,BEC_StandLabel_FDI!J:J)</f>
        <v>BL</v>
      </c>
      <c r="Q69">
        <f>LOOKUP($D69&amp;$E69,BEC_StandLabel_FDI!$B:$B,BEC_StandLabel_FDI!K:K)</f>
        <v>20</v>
      </c>
      <c r="R69">
        <f>LOOKUP($D69&amp;$E69,BEC_StandLabel_FDI!$B:$B,BEC_StandLabel_FDI!L:L)</f>
        <v>0</v>
      </c>
      <c r="S69">
        <f>LOOKUP($D69&amp;$E69,BEC_StandLabel_FDI!$B:$B,BEC_StandLabel_FDI!M:M)</f>
        <v>0</v>
      </c>
      <c r="T69">
        <f>LOOKUP($D69&amp;$E69,BEC_StandLabel_FDI!$B:$B,BEC_StandLabel_FDI!N:N)</f>
        <v>0</v>
      </c>
      <c r="U69">
        <f>LOOKUP($D69&amp;$E69,BEC_StandLabel_FDI!$B:$B,BEC_StandLabel_FDI!O:O)</f>
        <v>0</v>
      </c>
      <c r="V69">
        <f>LOOKUP(LOOKUP($D69&amp;$I69,'BEC Silviculture Surrogate'!$A:$A,'BEC Silviculture Surrogate'!$F:$F),ExistingTreatments!$A:$A,ExistingTreatments!V:V)</f>
        <v>873</v>
      </c>
      <c r="W69">
        <v>12.5</v>
      </c>
      <c r="X69">
        <v>15</v>
      </c>
      <c r="Y69">
        <v>5</v>
      </c>
    </row>
    <row r="70" spans="2:25">
      <c r="B70" t="s">
        <v>6</v>
      </c>
      <c r="C70" t="s">
        <v>138</v>
      </c>
      <c r="D70" t="s">
        <v>11</v>
      </c>
      <c r="E70" t="s">
        <v>97</v>
      </c>
      <c r="F70" t="s">
        <v>195</v>
      </c>
      <c r="G70" t="s">
        <v>36</v>
      </c>
      <c r="H70" t="str">
        <f t="shared" si="2"/>
        <v>ESSFwk1.CC.Horsefly.E.NoMgmt.N</v>
      </c>
      <c r="I70" t="s">
        <v>36</v>
      </c>
      <c r="J70">
        <f t="shared" si="3"/>
        <v>10</v>
      </c>
      <c r="K70">
        <f ca="1">LOOKUP($C70&amp;$D70&amp;$E70&amp;$F70,InventoryLU_Blk!$A$2:$A$118,InventoryLU_Blk!$I$2:$I$1118)</f>
        <v>16.600000000000001</v>
      </c>
      <c r="L70" t="str">
        <f>(LOOKUP($D70&amp;$E70,BEC_StandLabel_FDI!$B:$B,BEC_StandLabel_FDI!F:F))</f>
        <v>SX</v>
      </c>
      <c r="M70">
        <f>LOOKUP($D70&amp;$E70,BEC_StandLabel_FDI!$B:$B,BEC_StandLabel_FDI!G:G)</f>
        <v>53</v>
      </c>
      <c r="N70" t="str">
        <f>LOOKUP($D70&amp;$E70,BEC_StandLabel_FDI!$B:$B,BEC_StandLabel_FDI!H:H)</f>
        <v>PLI</v>
      </c>
      <c r="O70">
        <f>LOOKUP($D70&amp;$E70,BEC_StandLabel_FDI!$B:$B,BEC_StandLabel_FDI!I:I)</f>
        <v>27</v>
      </c>
      <c r="P70" t="str">
        <f>LOOKUP($D70&amp;$E70,BEC_StandLabel_FDI!$B:$B,BEC_StandLabel_FDI!J:J)</f>
        <v>BL</v>
      </c>
      <c r="Q70">
        <f>LOOKUP($D70&amp;$E70,BEC_StandLabel_FDI!$B:$B,BEC_StandLabel_FDI!K:K)</f>
        <v>20</v>
      </c>
      <c r="R70">
        <f>LOOKUP($D70&amp;$E70,BEC_StandLabel_FDI!$B:$B,BEC_StandLabel_FDI!L:L)</f>
        <v>0</v>
      </c>
      <c r="S70">
        <f>LOOKUP($D70&amp;$E70,BEC_StandLabel_FDI!$B:$B,BEC_StandLabel_FDI!M:M)</f>
        <v>0</v>
      </c>
      <c r="T70">
        <f>LOOKUP($D70&amp;$E70,BEC_StandLabel_FDI!$B:$B,BEC_StandLabel_FDI!N:N)</f>
        <v>0</v>
      </c>
      <c r="U70">
        <f>LOOKUP($D70&amp;$E70,BEC_StandLabel_FDI!$B:$B,BEC_StandLabel_FDI!O:O)</f>
        <v>0</v>
      </c>
      <c r="V70">
        <f>LOOKUP(LOOKUP($D70&amp;$I70,'BEC Silviculture Surrogate'!$A:$A,'BEC Silviculture Surrogate'!$F:$F),ExistingTreatments!$A:$A,ExistingTreatments!V:V)</f>
        <v>873</v>
      </c>
      <c r="W70">
        <v>12.5</v>
      </c>
      <c r="X70">
        <v>15</v>
      </c>
      <c r="Y70">
        <v>5</v>
      </c>
    </row>
    <row r="71" spans="2:25">
      <c r="B71" t="s">
        <v>6</v>
      </c>
      <c r="C71" t="s">
        <v>138</v>
      </c>
      <c r="D71" t="s">
        <v>11</v>
      </c>
      <c r="E71" t="s">
        <v>97</v>
      </c>
      <c r="F71" t="s">
        <v>196</v>
      </c>
      <c r="G71" t="s">
        <v>36</v>
      </c>
      <c r="H71" t="str">
        <f t="shared" si="2"/>
        <v>ESSFwk1.CC.Horsefly.F.NoMgmt.N</v>
      </c>
      <c r="I71" t="s">
        <v>36</v>
      </c>
      <c r="J71">
        <f t="shared" si="3"/>
        <v>10</v>
      </c>
      <c r="K71">
        <f ca="1">LOOKUP($C71&amp;$D71&amp;$E71&amp;$F71,InventoryLU_Blk!$A$2:$A$118,InventoryLU_Blk!$I$2:$I$1118)</f>
        <v>14.1</v>
      </c>
      <c r="L71" t="str">
        <f>(LOOKUP($D71&amp;$E71,BEC_StandLabel_FDI!$B:$B,BEC_StandLabel_FDI!F:F))</f>
        <v>SX</v>
      </c>
      <c r="M71">
        <f>LOOKUP($D71&amp;$E71,BEC_StandLabel_FDI!$B:$B,BEC_StandLabel_FDI!G:G)</f>
        <v>53</v>
      </c>
      <c r="N71" t="str">
        <f>LOOKUP($D71&amp;$E71,BEC_StandLabel_FDI!$B:$B,BEC_StandLabel_FDI!H:H)</f>
        <v>PLI</v>
      </c>
      <c r="O71">
        <f>LOOKUP($D71&amp;$E71,BEC_StandLabel_FDI!$B:$B,BEC_StandLabel_FDI!I:I)</f>
        <v>27</v>
      </c>
      <c r="P71" t="str">
        <f>LOOKUP($D71&amp;$E71,BEC_StandLabel_FDI!$B:$B,BEC_StandLabel_FDI!J:J)</f>
        <v>BL</v>
      </c>
      <c r="Q71">
        <f>LOOKUP($D71&amp;$E71,BEC_StandLabel_FDI!$B:$B,BEC_StandLabel_FDI!K:K)</f>
        <v>20</v>
      </c>
      <c r="R71">
        <f>LOOKUP($D71&amp;$E71,BEC_StandLabel_FDI!$B:$B,BEC_StandLabel_FDI!L:L)</f>
        <v>0</v>
      </c>
      <c r="S71">
        <f>LOOKUP($D71&amp;$E71,BEC_StandLabel_FDI!$B:$B,BEC_StandLabel_FDI!M:M)</f>
        <v>0</v>
      </c>
      <c r="T71">
        <f>LOOKUP($D71&amp;$E71,BEC_StandLabel_FDI!$B:$B,BEC_StandLabel_FDI!N:N)</f>
        <v>0</v>
      </c>
      <c r="U71">
        <f>LOOKUP($D71&amp;$E71,BEC_StandLabel_FDI!$B:$B,BEC_StandLabel_FDI!O:O)</f>
        <v>0</v>
      </c>
      <c r="V71">
        <f>LOOKUP(LOOKUP($D71&amp;$I71,'BEC Silviculture Surrogate'!$A:$A,'BEC Silviculture Surrogate'!$F:$F),ExistingTreatments!$A:$A,ExistingTreatments!V:V)</f>
        <v>873</v>
      </c>
      <c r="W71">
        <v>12.5</v>
      </c>
      <c r="X71">
        <v>15</v>
      </c>
      <c r="Y71">
        <v>5</v>
      </c>
    </row>
    <row r="72" spans="2:25">
      <c r="B72" t="s">
        <v>6</v>
      </c>
      <c r="C72" t="s">
        <v>138</v>
      </c>
      <c r="D72" t="s">
        <v>14</v>
      </c>
      <c r="E72" t="s">
        <v>97</v>
      </c>
      <c r="F72" t="s">
        <v>191</v>
      </c>
      <c r="G72" t="s">
        <v>36</v>
      </c>
      <c r="H72" t="str">
        <f t="shared" si="2"/>
        <v>ICHmk3.CC.Horsefly.A.NoMgmt.N</v>
      </c>
      <c r="I72" t="s">
        <v>36</v>
      </c>
      <c r="J72">
        <f t="shared" si="3"/>
        <v>10</v>
      </c>
      <c r="K72">
        <f ca="1">LOOKUP($C72&amp;$D72&amp;$E72&amp;$F72,InventoryLU_Blk!$A$2:$A$118,InventoryLU_Blk!$I$2:$I$1118)</f>
        <v>18.100000000000001</v>
      </c>
      <c r="L72" t="str">
        <f>(LOOKUP($D72&amp;$E72,BEC_StandLabel_FDI!$B:$B,BEC_StandLabel_FDI!F:F))</f>
        <v>SX</v>
      </c>
      <c r="M72">
        <f>LOOKUP($D72&amp;$E72,BEC_StandLabel_FDI!$B:$B,BEC_StandLabel_FDI!G:G)</f>
        <v>34</v>
      </c>
      <c r="N72" t="str">
        <f>LOOKUP($D72&amp;$E72,BEC_StandLabel_FDI!$B:$B,BEC_StandLabel_FDI!H:H)</f>
        <v>FDI</v>
      </c>
      <c r="O72">
        <f>LOOKUP($D72&amp;$E72,BEC_StandLabel_FDI!$B:$B,BEC_StandLabel_FDI!I:I)</f>
        <v>26</v>
      </c>
      <c r="P72" t="str">
        <f>LOOKUP($D72&amp;$E72,BEC_StandLabel_FDI!$B:$B,BEC_StandLabel_FDI!J:J)</f>
        <v>PLI</v>
      </c>
      <c r="Q72">
        <f>LOOKUP($D72&amp;$E72,BEC_StandLabel_FDI!$B:$B,BEC_StandLabel_FDI!K:K)</f>
        <v>23</v>
      </c>
      <c r="R72" t="str">
        <f>LOOKUP($D72&amp;$E72,BEC_StandLabel_FDI!$B:$B,BEC_StandLabel_FDI!L:L)</f>
        <v>AE</v>
      </c>
      <c r="S72">
        <f>LOOKUP($D72&amp;$E72,BEC_StandLabel_FDI!$B:$B,BEC_StandLabel_FDI!M:M)</f>
        <v>11</v>
      </c>
      <c r="T72" t="str">
        <f>LOOKUP($D72&amp;$E72,BEC_StandLabel_FDI!$B:$B,BEC_StandLabel_FDI!N:N)</f>
        <v>CWI</v>
      </c>
      <c r="U72">
        <f>LOOKUP($D72&amp;$E72,BEC_StandLabel_FDI!$B:$B,BEC_StandLabel_FDI!O:O)</f>
        <v>6</v>
      </c>
      <c r="V72">
        <f>LOOKUP(LOOKUP($D72&amp;$I72,'BEC Silviculture Surrogate'!$A:$A,'BEC Silviculture Surrogate'!$F:$F),ExistingTreatments!$A:$A,ExistingTreatments!V:V)</f>
        <v>13343</v>
      </c>
      <c r="W72">
        <v>12.5</v>
      </c>
      <c r="X72">
        <v>15</v>
      </c>
      <c r="Y72">
        <v>5</v>
      </c>
    </row>
    <row r="73" spans="2:25">
      <c r="B73" t="s">
        <v>6</v>
      </c>
      <c r="C73" t="s">
        <v>138</v>
      </c>
      <c r="D73" t="s">
        <v>14</v>
      </c>
      <c r="E73" t="s">
        <v>97</v>
      </c>
      <c r="F73" t="s">
        <v>192</v>
      </c>
      <c r="G73" t="s">
        <v>36</v>
      </c>
      <c r="H73" t="str">
        <f t="shared" si="2"/>
        <v>ICHmk3.CC.Horsefly.B.NoMgmt.N</v>
      </c>
      <c r="I73" t="s">
        <v>36</v>
      </c>
      <c r="J73">
        <f t="shared" si="3"/>
        <v>10</v>
      </c>
      <c r="K73">
        <f ca="1">LOOKUP($C73&amp;$D73&amp;$E73&amp;$F73,InventoryLU_Blk!$A$2:$A$118,InventoryLU_Blk!$I$2:$I$1118)</f>
        <v>18.3</v>
      </c>
      <c r="L73" t="str">
        <f>(LOOKUP($D73&amp;$E73,BEC_StandLabel_FDI!$B:$B,BEC_StandLabel_FDI!F:F))</f>
        <v>SX</v>
      </c>
      <c r="M73">
        <f>LOOKUP($D73&amp;$E73,BEC_StandLabel_FDI!$B:$B,BEC_StandLabel_FDI!G:G)</f>
        <v>34</v>
      </c>
      <c r="N73" t="str">
        <f>LOOKUP($D73&amp;$E73,BEC_StandLabel_FDI!$B:$B,BEC_StandLabel_FDI!H:H)</f>
        <v>FDI</v>
      </c>
      <c r="O73">
        <f>LOOKUP($D73&amp;$E73,BEC_StandLabel_FDI!$B:$B,BEC_StandLabel_FDI!I:I)</f>
        <v>26</v>
      </c>
      <c r="P73" t="str">
        <f>LOOKUP($D73&amp;$E73,BEC_StandLabel_FDI!$B:$B,BEC_StandLabel_FDI!J:J)</f>
        <v>PLI</v>
      </c>
      <c r="Q73">
        <f>LOOKUP($D73&amp;$E73,BEC_StandLabel_FDI!$B:$B,BEC_StandLabel_FDI!K:K)</f>
        <v>23</v>
      </c>
      <c r="R73" t="str">
        <f>LOOKUP($D73&amp;$E73,BEC_StandLabel_FDI!$B:$B,BEC_StandLabel_FDI!L:L)</f>
        <v>AE</v>
      </c>
      <c r="S73">
        <f>LOOKUP($D73&amp;$E73,BEC_StandLabel_FDI!$B:$B,BEC_StandLabel_FDI!M:M)</f>
        <v>11</v>
      </c>
      <c r="T73" t="str">
        <f>LOOKUP($D73&amp;$E73,BEC_StandLabel_FDI!$B:$B,BEC_StandLabel_FDI!N:N)</f>
        <v>CWI</v>
      </c>
      <c r="U73">
        <f>LOOKUP($D73&amp;$E73,BEC_StandLabel_FDI!$B:$B,BEC_StandLabel_FDI!O:O)</f>
        <v>6</v>
      </c>
      <c r="V73">
        <f>LOOKUP(LOOKUP($D73&amp;$I73,'BEC Silviculture Surrogate'!$A:$A,'BEC Silviculture Surrogate'!$F:$F),ExistingTreatments!$A:$A,ExistingTreatments!V:V)</f>
        <v>13343</v>
      </c>
      <c r="W73">
        <v>12.5</v>
      </c>
      <c r="X73">
        <v>15</v>
      </c>
      <c r="Y73">
        <v>5</v>
      </c>
    </row>
    <row r="74" spans="2:25">
      <c r="B74" t="s">
        <v>6</v>
      </c>
      <c r="C74" t="s">
        <v>138</v>
      </c>
      <c r="D74" t="s">
        <v>14</v>
      </c>
      <c r="E74" t="s">
        <v>97</v>
      </c>
      <c r="F74" t="s">
        <v>193</v>
      </c>
      <c r="G74" t="s">
        <v>36</v>
      </c>
      <c r="H74" t="str">
        <f t="shared" si="2"/>
        <v>ICHmk3.CC.Horsefly.C.NoMgmt.N</v>
      </c>
      <c r="I74" t="s">
        <v>36</v>
      </c>
      <c r="J74">
        <f t="shared" si="3"/>
        <v>10</v>
      </c>
      <c r="K74">
        <f ca="1">LOOKUP($C74&amp;$D74&amp;$E74&amp;$F74,InventoryLU_Blk!$A$2:$A$118,InventoryLU_Blk!$I$2:$I$1118)</f>
        <v>18.100000000000001</v>
      </c>
      <c r="L74" t="str">
        <f>(LOOKUP($D74&amp;$E74,BEC_StandLabel_FDI!$B:$B,BEC_StandLabel_FDI!F:F))</f>
        <v>SX</v>
      </c>
      <c r="M74">
        <f>LOOKUP($D74&amp;$E74,BEC_StandLabel_FDI!$B:$B,BEC_StandLabel_FDI!G:G)</f>
        <v>34</v>
      </c>
      <c r="N74" t="str">
        <f>LOOKUP($D74&amp;$E74,BEC_StandLabel_FDI!$B:$B,BEC_StandLabel_FDI!H:H)</f>
        <v>FDI</v>
      </c>
      <c r="O74">
        <f>LOOKUP($D74&amp;$E74,BEC_StandLabel_FDI!$B:$B,BEC_StandLabel_FDI!I:I)</f>
        <v>26</v>
      </c>
      <c r="P74" t="str">
        <f>LOOKUP($D74&amp;$E74,BEC_StandLabel_FDI!$B:$B,BEC_StandLabel_FDI!J:J)</f>
        <v>PLI</v>
      </c>
      <c r="Q74">
        <f>LOOKUP($D74&amp;$E74,BEC_StandLabel_FDI!$B:$B,BEC_StandLabel_FDI!K:K)</f>
        <v>23</v>
      </c>
      <c r="R74" t="str">
        <f>LOOKUP($D74&amp;$E74,BEC_StandLabel_FDI!$B:$B,BEC_StandLabel_FDI!L:L)</f>
        <v>AE</v>
      </c>
      <c r="S74">
        <f>LOOKUP($D74&amp;$E74,BEC_StandLabel_FDI!$B:$B,BEC_StandLabel_FDI!M:M)</f>
        <v>11</v>
      </c>
      <c r="T74" t="str">
        <f>LOOKUP($D74&amp;$E74,BEC_StandLabel_FDI!$B:$B,BEC_StandLabel_FDI!N:N)</f>
        <v>CWI</v>
      </c>
      <c r="U74">
        <f>LOOKUP($D74&amp;$E74,BEC_StandLabel_FDI!$B:$B,BEC_StandLabel_FDI!O:O)</f>
        <v>6</v>
      </c>
      <c r="V74">
        <f>LOOKUP(LOOKUP($D74&amp;$I74,'BEC Silviculture Surrogate'!$A:$A,'BEC Silviculture Surrogate'!$F:$F),ExistingTreatments!$A:$A,ExistingTreatments!V:V)</f>
        <v>13343</v>
      </c>
      <c r="W74">
        <v>12.5</v>
      </c>
      <c r="X74">
        <v>15</v>
      </c>
      <c r="Y74">
        <v>5</v>
      </c>
    </row>
    <row r="75" spans="2:25">
      <c r="B75" t="s">
        <v>6</v>
      </c>
      <c r="C75" t="s">
        <v>138</v>
      </c>
      <c r="D75" t="s">
        <v>14</v>
      </c>
      <c r="E75" t="s">
        <v>97</v>
      </c>
      <c r="F75" t="s">
        <v>194</v>
      </c>
      <c r="G75" t="s">
        <v>36</v>
      </c>
      <c r="H75" t="str">
        <f t="shared" si="2"/>
        <v>ICHmk3.CC.Horsefly.D.NoMgmt.N</v>
      </c>
      <c r="I75" t="s">
        <v>36</v>
      </c>
      <c r="J75">
        <f t="shared" si="3"/>
        <v>10</v>
      </c>
      <c r="K75">
        <f ca="1">LOOKUP($C75&amp;$D75&amp;$E75&amp;$F75,InventoryLU_Blk!$A$2:$A$118,InventoryLU_Blk!$I$2:$I$1118)</f>
        <v>20</v>
      </c>
      <c r="L75" t="str">
        <f>(LOOKUP($D75&amp;$E75,BEC_StandLabel_FDI!$B:$B,BEC_StandLabel_FDI!F:F))</f>
        <v>SX</v>
      </c>
      <c r="M75">
        <f>LOOKUP($D75&amp;$E75,BEC_StandLabel_FDI!$B:$B,BEC_StandLabel_FDI!G:G)</f>
        <v>34</v>
      </c>
      <c r="N75" t="str">
        <f>LOOKUP($D75&amp;$E75,BEC_StandLabel_FDI!$B:$B,BEC_StandLabel_FDI!H:H)</f>
        <v>FDI</v>
      </c>
      <c r="O75">
        <f>LOOKUP($D75&amp;$E75,BEC_StandLabel_FDI!$B:$B,BEC_StandLabel_FDI!I:I)</f>
        <v>26</v>
      </c>
      <c r="P75" t="str">
        <f>LOOKUP($D75&amp;$E75,BEC_StandLabel_FDI!$B:$B,BEC_StandLabel_FDI!J:J)</f>
        <v>PLI</v>
      </c>
      <c r="Q75">
        <f>LOOKUP($D75&amp;$E75,BEC_StandLabel_FDI!$B:$B,BEC_StandLabel_FDI!K:K)</f>
        <v>23</v>
      </c>
      <c r="R75" t="str">
        <f>LOOKUP($D75&amp;$E75,BEC_StandLabel_FDI!$B:$B,BEC_StandLabel_FDI!L:L)</f>
        <v>AE</v>
      </c>
      <c r="S75">
        <f>LOOKUP($D75&amp;$E75,BEC_StandLabel_FDI!$B:$B,BEC_StandLabel_FDI!M:M)</f>
        <v>11</v>
      </c>
      <c r="T75" t="str">
        <f>LOOKUP($D75&amp;$E75,BEC_StandLabel_FDI!$B:$B,BEC_StandLabel_FDI!N:N)</f>
        <v>CWI</v>
      </c>
      <c r="U75">
        <f>LOOKUP($D75&amp;$E75,BEC_StandLabel_FDI!$B:$B,BEC_StandLabel_FDI!O:O)</f>
        <v>6</v>
      </c>
      <c r="V75">
        <f>LOOKUP(LOOKUP($D75&amp;$I75,'BEC Silviculture Surrogate'!$A:$A,'BEC Silviculture Surrogate'!$F:$F),ExistingTreatments!$A:$A,ExistingTreatments!V:V)</f>
        <v>13343</v>
      </c>
      <c r="W75">
        <v>12.5</v>
      </c>
      <c r="X75">
        <v>15</v>
      </c>
      <c r="Y75">
        <v>5</v>
      </c>
    </row>
    <row r="76" spans="2:25">
      <c r="B76" t="s">
        <v>6</v>
      </c>
      <c r="C76" t="s">
        <v>138</v>
      </c>
      <c r="D76" t="s">
        <v>41</v>
      </c>
      <c r="E76" t="s">
        <v>97</v>
      </c>
      <c r="F76" t="s">
        <v>191</v>
      </c>
      <c r="G76" t="s">
        <v>36</v>
      </c>
      <c r="H76" t="str">
        <f t="shared" si="2"/>
        <v>ICHwk2.CC.Horsefly.A.NoMgmt.N</v>
      </c>
      <c r="I76" t="s">
        <v>36</v>
      </c>
      <c r="J76">
        <f t="shared" si="3"/>
        <v>10</v>
      </c>
      <c r="K76">
        <f ca="1">LOOKUP($C76&amp;$D76&amp;$E76&amp;$F76,InventoryLU_Blk!$A$2:$A$118,InventoryLU_Blk!$I$2:$I$1118)</f>
        <v>15.9</v>
      </c>
      <c r="L76" t="str">
        <f>(LOOKUP($D76&amp;$E76,BEC_StandLabel_FDI!$B:$B,BEC_StandLabel_FDI!F:F))</f>
        <v>FDI</v>
      </c>
      <c r="M76">
        <f>LOOKUP($D76&amp;$E76,BEC_StandLabel_FDI!$B:$B,BEC_StandLabel_FDI!G:G)</f>
        <v>25</v>
      </c>
      <c r="N76" t="str">
        <f>LOOKUP($D76&amp;$E76,BEC_StandLabel_FDI!$B:$B,BEC_StandLabel_FDI!H:H)</f>
        <v>CWI</v>
      </c>
      <c r="O76">
        <f>LOOKUP($D76&amp;$E76,BEC_StandLabel_FDI!$B:$B,BEC_StandLabel_FDI!I:I)</f>
        <v>22</v>
      </c>
      <c r="P76" t="str">
        <f>LOOKUP($D76&amp;$E76,BEC_StandLabel_FDI!$B:$B,BEC_StandLabel_FDI!J:J)</f>
        <v>SX</v>
      </c>
      <c r="Q76">
        <f>LOOKUP($D76&amp;$E76,BEC_StandLabel_FDI!$B:$B,BEC_StandLabel_FDI!K:K)</f>
        <v>22</v>
      </c>
      <c r="R76" t="str">
        <f>LOOKUP($D76&amp;$E76,BEC_StandLabel_FDI!$B:$B,BEC_StandLabel_FDI!L:L)</f>
        <v>HWI</v>
      </c>
      <c r="S76">
        <f>LOOKUP($D76&amp;$E76,BEC_StandLabel_FDI!$B:$B,BEC_StandLabel_FDI!M:M)</f>
        <v>17</v>
      </c>
      <c r="T76" t="str">
        <f>LOOKUP($D76&amp;$E76,BEC_StandLabel_FDI!$B:$B,BEC_StandLabel_FDI!N:N)</f>
        <v>PLI</v>
      </c>
      <c r="U76">
        <f>LOOKUP($D76&amp;$E76,BEC_StandLabel_FDI!$B:$B,BEC_StandLabel_FDI!O:O)</f>
        <v>14</v>
      </c>
      <c r="V76">
        <f>LOOKUP(LOOKUP($D76&amp;$I76,'BEC Silviculture Surrogate'!$A:$A,'BEC Silviculture Surrogate'!$F:$F),ExistingTreatments!$A:$A,ExistingTreatments!V:V)</f>
        <v>10000</v>
      </c>
      <c r="W76">
        <v>12.5</v>
      </c>
      <c r="X76">
        <v>15</v>
      </c>
      <c r="Y76">
        <v>5</v>
      </c>
    </row>
    <row r="77" spans="2:25">
      <c r="B77" t="s">
        <v>6</v>
      </c>
      <c r="C77" t="s">
        <v>138</v>
      </c>
      <c r="D77" t="s">
        <v>41</v>
      </c>
      <c r="E77" t="s">
        <v>97</v>
      </c>
      <c r="F77" t="s">
        <v>192</v>
      </c>
      <c r="G77" t="s">
        <v>36</v>
      </c>
      <c r="H77" t="str">
        <f t="shared" si="2"/>
        <v>ICHwk2.CC.Horsefly.B.NoMgmt.N</v>
      </c>
      <c r="I77" t="s">
        <v>36</v>
      </c>
      <c r="J77">
        <f t="shared" si="3"/>
        <v>10</v>
      </c>
      <c r="K77">
        <f ca="1">LOOKUP($C77&amp;$D77&amp;$E77&amp;$F77,InventoryLU_Blk!$A$2:$A$118,InventoryLU_Blk!$I$2:$I$1118)</f>
        <v>15.8</v>
      </c>
      <c r="L77" t="str">
        <f>(LOOKUP($D77&amp;$E77,BEC_StandLabel_FDI!$B:$B,BEC_StandLabel_FDI!F:F))</f>
        <v>FDI</v>
      </c>
      <c r="M77">
        <f>LOOKUP($D77&amp;$E77,BEC_StandLabel_FDI!$B:$B,BEC_StandLabel_FDI!G:G)</f>
        <v>25</v>
      </c>
      <c r="N77" t="str">
        <f>LOOKUP($D77&amp;$E77,BEC_StandLabel_FDI!$B:$B,BEC_StandLabel_FDI!H:H)</f>
        <v>CWI</v>
      </c>
      <c r="O77">
        <f>LOOKUP($D77&amp;$E77,BEC_StandLabel_FDI!$B:$B,BEC_StandLabel_FDI!I:I)</f>
        <v>22</v>
      </c>
      <c r="P77" t="str">
        <f>LOOKUP($D77&amp;$E77,BEC_StandLabel_FDI!$B:$B,BEC_StandLabel_FDI!J:J)</f>
        <v>SX</v>
      </c>
      <c r="Q77">
        <f>LOOKUP($D77&amp;$E77,BEC_StandLabel_FDI!$B:$B,BEC_StandLabel_FDI!K:K)</f>
        <v>22</v>
      </c>
      <c r="R77" t="str">
        <f>LOOKUP($D77&amp;$E77,BEC_StandLabel_FDI!$B:$B,BEC_StandLabel_FDI!L:L)</f>
        <v>HWI</v>
      </c>
      <c r="S77">
        <f>LOOKUP($D77&amp;$E77,BEC_StandLabel_FDI!$B:$B,BEC_StandLabel_FDI!M:M)</f>
        <v>17</v>
      </c>
      <c r="T77" t="str">
        <f>LOOKUP($D77&amp;$E77,BEC_StandLabel_FDI!$B:$B,BEC_StandLabel_FDI!N:N)</f>
        <v>PLI</v>
      </c>
      <c r="U77">
        <f>LOOKUP($D77&amp;$E77,BEC_StandLabel_FDI!$B:$B,BEC_StandLabel_FDI!O:O)</f>
        <v>14</v>
      </c>
      <c r="V77">
        <f>LOOKUP(LOOKUP($D77&amp;$I77,'BEC Silviculture Surrogate'!$A:$A,'BEC Silviculture Surrogate'!$F:$F),ExistingTreatments!$A:$A,ExistingTreatments!V:V)</f>
        <v>10000</v>
      </c>
      <c r="W77">
        <v>12.5</v>
      </c>
      <c r="X77">
        <v>15</v>
      </c>
      <c r="Y77">
        <v>5</v>
      </c>
    </row>
    <row r="78" spans="2:25">
      <c r="B78" t="s">
        <v>6</v>
      </c>
      <c r="C78" t="s">
        <v>138</v>
      </c>
      <c r="D78" t="s">
        <v>41</v>
      </c>
      <c r="E78" t="s">
        <v>97</v>
      </c>
      <c r="F78" t="s">
        <v>193</v>
      </c>
      <c r="G78" t="s">
        <v>36</v>
      </c>
      <c r="H78" t="str">
        <f t="shared" si="2"/>
        <v>ICHwk2.CC.Horsefly.C.NoMgmt.N</v>
      </c>
      <c r="I78" t="s">
        <v>36</v>
      </c>
      <c r="J78">
        <f t="shared" si="3"/>
        <v>10</v>
      </c>
      <c r="K78">
        <f ca="1">LOOKUP($C78&amp;$D78&amp;$E78&amp;$F78,InventoryLU_Blk!$A$2:$A$118,InventoryLU_Blk!$I$2:$I$1118)</f>
        <v>17.3</v>
      </c>
      <c r="L78" t="str">
        <f>(LOOKUP($D78&amp;$E78,BEC_StandLabel_FDI!$B:$B,BEC_StandLabel_FDI!F:F))</f>
        <v>FDI</v>
      </c>
      <c r="M78">
        <f>LOOKUP($D78&amp;$E78,BEC_StandLabel_FDI!$B:$B,BEC_StandLabel_FDI!G:G)</f>
        <v>25</v>
      </c>
      <c r="N78" t="str">
        <f>LOOKUP($D78&amp;$E78,BEC_StandLabel_FDI!$B:$B,BEC_StandLabel_FDI!H:H)</f>
        <v>CWI</v>
      </c>
      <c r="O78">
        <f>LOOKUP($D78&amp;$E78,BEC_StandLabel_FDI!$B:$B,BEC_StandLabel_FDI!I:I)</f>
        <v>22</v>
      </c>
      <c r="P78" t="str">
        <f>LOOKUP($D78&amp;$E78,BEC_StandLabel_FDI!$B:$B,BEC_StandLabel_FDI!J:J)</f>
        <v>SX</v>
      </c>
      <c r="Q78">
        <f>LOOKUP($D78&amp;$E78,BEC_StandLabel_FDI!$B:$B,BEC_StandLabel_FDI!K:K)</f>
        <v>22</v>
      </c>
      <c r="R78" t="str">
        <f>LOOKUP($D78&amp;$E78,BEC_StandLabel_FDI!$B:$B,BEC_StandLabel_FDI!L:L)</f>
        <v>HWI</v>
      </c>
      <c r="S78">
        <f>LOOKUP($D78&amp;$E78,BEC_StandLabel_FDI!$B:$B,BEC_StandLabel_FDI!M:M)</f>
        <v>17</v>
      </c>
      <c r="T78" t="str">
        <f>LOOKUP($D78&amp;$E78,BEC_StandLabel_FDI!$B:$B,BEC_StandLabel_FDI!N:N)</f>
        <v>PLI</v>
      </c>
      <c r="U78">
        <f>LOOKUP($D78&amp;$E78,BEC_StandLabel_FDI!$B:$B,BEC_StandLabel_FDI!O:O)</f>
        <v>14</v>
      </c>
      <c r="V78">
        <f>LOOKUP(LOOKUP($D78&amp;$I78,'BEC Silviculture Surrogate'!$A:$A,'BEC Silviculture Surrogate'!$F:$F),ExistingTreatments!$A:$A,ExistingTreatments!V:V)</f>
        <v>10000</v>
      </c>
      <c r="W78">
        <v>12.5</v>
      </c>
      <c r="X78">
        <v>15</v>
      </c>
      <c r="Y78">
        <v>5</v>
      </c>
    </row>
    <row r="79" spans="2:25">
      <c r="B79" t="s">
        <v>6</v>
      </c>
      <c r="C79" t="s">
        <v>138</v>
      </c>
      <c r="D79" t="s">
        <v>41</v>
      </c>
      <c r="E79" t="s">
        <v>97</v>
      </c>
      <c r="F79" t="s">
        <v>194</v>
      </c>
      <c r="G79" t="s">
        <v>36</v>
      </c>
      <c r="H79" t="str">
        <f t="shared" si="2"/>
        <v>ICHwk2.CC.Horsefly.D.NoMgmt.N</v>
      </c>
      <c r="I79" t="s">
        <v>36</v>
      </c>
      <c r="J79">
        <f t="shared" si="3"/>
        <v>10</v>
      </c>
      <c r="K79">
        <f ca="1">LOOKUP($C79&amp;$D79&amp;$E79&amp;$F79,InventoryLU_Blk!$A$2:$A$118,InventoryLU_Blk!$I$2:$I$1118)</f>
        <v>17.5</v>
      </c>
      <c r="L79" t="str">
        <f>(LOOKUP($D79&amp;$E79,BEC_StandLabel_FDI!$B:$B,BEC_StandLabel_FDI!F:F))</f>
        <v>FDI</v>
      </c>
      <c r="M79">
        <f>LOOKUP($D79&amp;$E79,BEC_StandLabel_FDI!$B:$B,BEC_StandLabel_FDI!G:G)</f>
        <v>25</v>
      </c>
      <c r="N79" t="str">
        <f>LOOKUP($D79&amp;$E79,BEC_StandLabel_FDI!$B:$B,BEC_StandLabel_FDI!H:H)</f>
        <v>CWI</v>
      </c>
      <c r="O79">
        <f>LOOKUP($D79&amp;$E79,BEC_StandLabel_FDI!$B:$B,BEC_StandLabel_FDI!I:I)</f>
        <v>22</v>
      </c>
      <c r="P79" t="str">
        <f>LOOKUP($D79&amp;$E79,BEC_StandLabel_FDI!$B:$B,BEC_StandLabel_FDI!J:J)</f>
        <v>SX</v>
      </c>
      <c r="Q79">
        <f>LOOKUP($D79&amp;$E79,BEC_StandLabel_FDI!$B:$B,BEC_StandLabel_FDI!K:K)</f>
        <v>22</v>
      </c>
      <c r="R79" t="str">
        <f>LOOKUP($D79&amp;$E79,BEC_StandLabel_FDI!$B:$B,BEC_StandLabel_FDI!L:L)</f>
        <v>HWI</v>
      </c>
      <c r="S79">
        <f>LOOKUP($D79&amp;$E79,BEC_StandLabel_FDI!$B:$B,BEC_StandLabel_FDI!M:M)</f>
        <v>17</v>
      </c>
      <c r="T79" t="str">
        <f>LOOKUP($D79&amp;$E79,BEC_StandLabel_FDI!$B:$B,BEC_StandLabel_FDI!N:N)</f>
        <v>PLI</v>
      </c>
      <c r="U79">
        <f>LOOKUP($D79&amp;$E79,BEC_StandLabel_FDI!$B:$B,BEC_StandLabel_FDI!O:O)</f>
        <v>14</v>
      </c>
      <c r="V79">
        <f>LOOKUP(LOOKUP($D79&amp;$I79,'BEC Silviculture Surrogate'!$A:$A,'BEC Silviculture Surrogate'!$F:$F),ExistingTreatments!$A:$A,ExistingTreatments!V:V)</f>
        <v>10000</v>
      </c>
      <c r="W79">
        <v>12.5</v>
      </c>
      <c r="X79">
        <v>15</v>
      </c>
      <c r="Y79">
        <v>5</v>
      </c>
    </row>
    <row r="80" spans="2:25">
      <c r="B80" t="s">
        <v>6</v>
      </c>
      <c r="C80" t="s">
        <v>138</v>
      </c>
      <c r="D80" t="s">
        <v>41</v>
      </c>
      <c r="E80" t="s">
        <v>97</v>
      </c>
      <c r="F80" t="s">
        <v>195</v>
      </c>
      <c r="G80" t="s">
        <v>36</v>
      </c>
      <c r="H80" t="str">
        <f t="shared" si="2"/>
        <v>ICHwk2.CC.Horsefly.E.NoMgmt.N</v>
      </c>
      <c r="I80" t="s">
        <v>36</v>
      </c>
      <c r="J80">
        <f t="shared" si="3"/>
        <v>10</v>
      </c>
      <c r="K80">
        <f ca="1">LOOKUP($C80&amp;$D80&amp;$E80&amp;$F80,InventoryLU_Blk!$A$2:$A$118,InventoryLU_Blk!$I$2:$I$1118)</f>
        <v>16.7</v>
      </c>
      <c r="L80" t="str">
        <f>(LOOKUP($D80&amp;$E80,BEC_StandLabel_FDI!$B:$B,BEC_StandLabel_FDI!F:F))</f>
        <v>FDI</v>
      </c>
      <c r="M80">
        <f>LOOKUP($D80&amp;$E80,BEC_StandLabel_FDI!$B:$B,BEC_StandLabel_FDI!G:G)</f>
        <v>25</v>
      </c>
      <c r="N80" t="str">
        <f>LOOKUP($D80&amp;$E80,BEC_StandLabel_FDI!$B:$B,BEC_StandLabel_FDI!H:H)</f>
        <v>CWI</v>
      </c>
      <c r="O80">
        <f>LOOKUP($D80&amp;$E80,BEC_StandLabel_FDI!$B:$B,BEC_StandLabel_FDI!I:I)</f>
        <v>22</v>
      </c>
      <c r="P80" t="str">
        <f>LOOKUP($D80&amp;$E80,BEC_StandLabel_FDI!$B:$B,BEC_StandLabel_FDI!J:J)</f>
        <v>SX</v>
      </c>
      <c r="Q80">
        <f>LOOKUP($D80&amp;$E80,BEC_StandLabel_FDI!$B:$B,BEC_StandLabel_FDI!K:K)</f>
        <v>22</v>
      </c>
      <c r="R80" t="str">
        <f>LOOKUP($D80&amp;$E80,BEC_StandLabel_FDI!$B:$B,BEC_StandLabel_FDI!L:L)</f>
        <v>HWI</v>
      </c>
      <c r="S80">
        <f>LOOKUP($D80&amp;$E80,BEC_StandLabel_FDI!$B:$B,BEC_StandLabel_FDI!M:M)</f>
        <v>17</v>
      </c>
      <c r="T80" t="str">
        <f>LOOKUP($D80&amp;$E80,BEC_StandLabel_FDI!$B:$B,BEC_StandLabel_FDI!N:N)</f>
        <v>PLI</v>
      </c>
      <c r="U80">
        <f>LOOKUP($D80&amp;$E80,BEC_StandLabel_FDI!$B:$B,BEC_StandLabel_FDI!O:O)</f>
        <v>14</v>
      </c>
      <c r="V80">
        <f>LOOKUP(LOOKUP($D80&amp;$I80,'BEC Silviculture Surrogate'!$A:$A,'BEC Silviculture Surrogate'!$F:$F),ExistingTreatments!$A:$A,ExistingTreatments!V:V)</f>
        <v>10000</v>
      </c>
      <c r="W80">
        <v>12.5</v>
      </c>
      <c r="X80">
        <v>15</v>
      </c>
      <c r="Y80">
        <v>5</v>
      </c>
    </row>
    <row r="81" spans="2:25">
      <c r="B81" t="s">
        <v>6</v>
      </c>
      <c r="C81" t="s">
        <v>138</v>
      </c>
      <c r="D81" t="s">
        <v>41</v>
      </c>
      <c r="E81" t="s">
        <v>97</v>
      </c>
      <c r="F81" t="s">
        <v>196</v>
      </c>
      <c r="G81" t="s">
        <v>36</v>
      </c>
      <c r="H81" t="str">
        <f t="shared" si="2"/>
        <v>ICHwk2.CC.Horsefly.F.NoMgmt.N</v>
      </c>
      <c r="I81" t="s">
        <v>36</v>
      </c>
      <c r="J81">
        <f t="shared" si="3"/>
        <v>10</v>
      </c>
      <c r="K81">
        <f ca="1">LOOKUP($C81&amp;$D81&amp;$E81&amp;$F81,InventoryLU_Blk!$A$2:$A$118,InventoryLU_Blk!$I$2:$I$1118)</f>
        <v>15.6</v>
      </c>
      <c r="L81" t="str">
        <f>(LOOKUP($D81&amp;$E81,BEC_StandLabel_FDI!$B:$B,BEC_StandLabel_FDI!F:F))</f>
        <v>FDI</v>
      </c>
      <c r="M81">
        <f>LOOKUP($D81&amp;$E81,BEC_StandLabel_FDI!$B:$B,BEC_StandLabel_FDI!G:G)</f>
        <v>25</v>
      </c>
      <c r="N81" t="str">
        <f>LOOKUP($D81&amp;$E81,BEC_StandLabel_FDI!$B:$B,BEC_StandLabel_FDI!H:H)</f>
        <v>CWI</v>
      </c>
      <c r="O81">
        <f>LOOKUP($D81&amp;$E81,BEC_StandLabel_FDI!$B:$B,BEC_StandLabel_FDI!I:I)</f>
        <v>22</v>
      </c>
      <c r="P81" t="str">
        <f>LOOKUP($D81&amp;$E81,BEC_StandLabel_FDI!$B:$B,BEC_StandLabel_FDI!J:J)</f>
        <v>SX</v>
      </c>
      <c r="Q81">
        <f>LOOKUP($D81&amp;$E81,BEC_StandLabel_FDI!$B:$B,BEC_StandLabel_FDI!K:K)</f>
        <v>22</v>
      </c>
      <c r="R81" t="str">
        <f>LOOKUP($D81&amp;$E81,BEC_StandLabel_FDI!$B:$B,BEC_StandLabel_FDI!L:L)</f>
        <v>HWI</v>
      </c>
      <c r="S81">
        <f>LOOKUP($D81&amp;$E81,BEC_StandLabel_FDI!$B:$B,BEC_StandLabel_FDI!M:M)</f>
        <v>17</v>
      </c>
      <c r="T81" t="str">
        <f>LOOKUP($D81&amp;$E81,BEC_StandLabel_FDI!$B:$B,BEC_StandLabel_FDI!N:N)</f>
        <v>PLI</v>
      </c>
      <c r="U81">
        <f>LOOKUP($D81&amp;$E81,BEC_StandLabel_FDI!$B:$B,BEC_StandLabel_FDI!O:O)</f>
        <v>14</v>
      </c>
      <c r="V81">
        <f>LOOKUP(LOOKUP($D81&amp;$I81,'BEC Silviculture Surrogate'!$A:$A,'BEC Silviculture Surrogate'!$F:$F),ExistingTreatments!$A:$A,ExistingTreatments!V:V)</f>
        <v>10000</v>
      </c>
      <c r="W81">
        <v>12.5</v>
      </c>
      <c r="X81">
        <v>15</v>
      </c>
      <c r="Y81">
        <v>5</v>
      </c>
    </row>
    <row r="82" spans="2:25">
      <c r="B82" t="s">
        <v>6</v>
      </c>
      <c r="C82" t="s">
        <v>138</v>
      </c>
      <c r="D82" t="s">
        <v>28</v>
      </c>
      <c r="E82" t="s">
        <v>97</v>
      </c>
      <c r="F82" t="s">
        <v>191</v>
      </c>
      <c r="G82" t="s">
        <v>36</v>
      </c>
      <c r="H82" t="str">
        <f t="shared" si="2"/>
        <v>SBSdw1.CC.Horsefly.A.NoMgmt.N</v>
      </c>
      <c r="I82" t="s">
        <v>36</v>
      </c>
      <c r="J82">
        <f t="shared" si="3"/>
        <v>10</v>
      </c>
      <c r="K82">
        <f ca="1">LOOKUP($C82&amp;$D82&amp;$E82&amp;$F82,InventoryLU_Blk!$A$2:$A$118,InventoryLU_Blk!$I$2:$I$1118)</f>
        <v>19.5</v>
      </c>
      <c r="L82" t="str">
        <f>(LOOKUP($D82&amp;$E82,BEC_StandLabel_FDI!$B:$B,BEC_StandLabel_FDI!F:F))</f>
        <v>PLI</v>
      </c>
      <c r="M82">
        <f>LOOKUP($D82&amp;$E82,BEC_StandLabel_FDI!$B:$B,BEC_StandLabel_FDI!G:G)</f>
        <v>42</v>
      </c>
      <c r="N82" t="str">
        <f>LOOKUP($D82&amp;$E82,BEC_StandLabel_FDI!$B:$B,BEC_StandLabel_FDI!H:H)</f>
        <v>AE</v>
      </c>
      <c r="O82">
        <f>LOOKUP($D82&amp;$E82,BEC_StandLabel_FDI!$B:$B,BEC_StandLabel_FDI!I:I)</f>
        <v>26</v>
      </c>
      <c r="P82" t="str">
        <f>LOOKUP($D82&amp;$E82,BEC_StandLabel_FDI!$B:$B,BEC_StandLabel_FDI!J:J)</f>
        <v>SX</v>
      </c>
      <c r="Q82">
        <f>LOOKUP($D82&amp;$E82,BEC_StandLabel_FDI!$B:$B,BEC_StandLabel_FDI!K:K)</f>
        <v>24</v>
      </c>
      <c r="R82" t="str">
        <f>LOOKUP($D82&amp;$E82,BEC_StandLabel_FDI!$B:$B,BEC_StandLabel_FDI!L:L)</f>
        <v>FDI</v>
      </c>
      <c r="S82">
        <f>LOOKUP($D82&amp;$E82,BEC_StandLabel_FDI!$B:$B,BEC_StandLabel_FDI!M:M)</f>
        <v>8</v>
      </c>
      <c r="T82">
        <f>LOOKUP($D82&amp;$E82,BEC_StandLabel_FDI!$B:$B,BEC_StandLabel_FDI!N:N)</f>
        <v>0</v>
      </c>
      <c r="U82">
        <f>LOOKUP($D82&amp;$E82,BEC_StandLabel_FDI!$B:$B,BEC_StandLabel_FDI!O:O)</f>
        <v>0</v>
      </c>
      <c r="V82">
        <f>LOOKUP(LOOKUP($D82&amp;$I82,'BEC Silviculture Surrogate'!$A:$A,'BEC Silviculture Surrogate'!$F:$F),ExistingTreatments!$A:$A,ExistingTreatments!V:V)</f>
        <v>5553</v>
      </c>
      <c r="W82">
        <v>12.5</v>
      </c>
      <c r="X82">
        <v>15</v>
      </c>
      <c r="Y82">
        <v>5</v>
      </c>
    </row>
    <row r="83" spans="2:25">
      <c r="B83" t="s">
        <v>6</v>
      </c>
      <c r="C83" t="s">
        <v>138</v>
      </c>
      <c r="D83" t="s">
        <v>28</v>
      </c>
      <c r="E83" t="s">
        <v>97</v>
      </c>
      <c r="F83" t="s">
        <v>192</v>
      </c>
      <c r="G83" t="s">
        <v>36</v>
      </c>
      <c r="H83" t="str">
        <f t="shared" si="2"/>
        <v>SBSdw1.CC.Horsefly.B.NoMgmt.N</v>
      </c>
      <c r="I83" t="s">
        <v>36</v>
      </c>
      <c r="J83">
        <f t="shared" si="3"/>
        <v>10</v>
      </c>
      <c r="K83">
        <f ca="1">LOOKUP($C83&amp;$D83&amp;$E83&amp;$F83,InventoryLU_Blk!$A$2:$A$118,InventoryLU_Blk!$I$2:$I$1118)</f>
        <v>20.3</v>
      </c>
      <c r="L83" t="str">
        <f>(LOOKUP($D83&amp;$E83,BEC_StandLabel_FDI!$B:$B,BEC_StandLabel_FDI!F:F))</f>
        <v>PLI</v>
      </c>
      <c r="M83">
        <f>LOOKUP($D83&amp;$E83,BEC_StandLabel_FDI!$B:$B,BEC_StandLabel_FDI!G:G)</f>
        <v>42</v>
      </c>
      <c r="N83" t="str">
        <f>LOOKUP($D83&amp;$E83,BEC_StandLabel_FDI!$B:$B,BEC_StandLabel_FDI!H:H)</f>
        <v>AE</v>
      </c>
      <c r="O83">
        <f>LOOKUP($D83&amp;$E83,BEC_StandLabel_FDI!$B:$B,BEC_StandLabel_FDI!I:I)</f>
        <v>26</v>
      </c>
      <c r="P83" t="str">
        <f>LOOKUP($D83&amp;$E83,BEC_StandLabel_FDI!$B:$B,BEC_StandLabel_FDI!J:J)</f>
        <v>SX</v>
      </c>
      <c r="Q83">
        <f>LOOKUP($D83&amp;$E83,BEC_StandLabel_FDI!$B:$B,BEC_StandLabel_FDI!K:K)</f>
        <v>24</v>
      </c>
      <c r="R83" t="str">
        <f>LOOKUP($D83&amp;$E83,BEC_StandLabel_FDI!$B:$B,BEC_StandLabel_FDI!L:L)</f>
        <v>FDI</v>
      </c>
      <c r="S83">
        <f>LOOKUP($D83&amp;$E83,BEC_StandLabel_FDI!$B:$B,BEC_StandLabel_FDI!M:M)</f>
        <v>8</v>
      </c>
      <c r="T83">
        <f>LOOKUP($D83&amp;$E83,BEC_StandLabel_FDI!$B:$B,BEC_StandLabel_FDI!N:N)</f>
        <v>0</v>
      </c>
      <c r="U83">
        <f>LOOKUP($D83&amp;$E83,BEC_StandLabel_FDI!$B:$B,BEC_StandLabel_FDI!O:O)</f>
        <v>0</v>
      </c>
      <c r="V83">
        <f>LOOKUP(LOOKUP($D83&amp;$I83,'BEC Silviculture Surrogate'!$A:$A,'BEC Silviculture Surrogate'!$F:$F),ExistingTreatments!$A:$A,ExistingTreatments!V:V)</f>
        <v>5553</v>
      </c>
      <c r="W83">
        <v>12.5</v>
      </c>
      <c r="X83">
        <v>15</v>
      </c>
      <c r="Y83">
        <v>5</v>
      </c>
    </row>
    <row r="84" spans="2:25">
      <c r="B84" t="s">
        <v>6</v>
      </c>
      <c r="C84" t="s">
        <v>138</v>
      </c>
      <c r="D84" t="s">
        <v>28</v>
      </c>
      <c r="E84" t="s">
        <v>97</v>
      </c>
      <c r="F84" t="s">
        <v>193</v>
      </c>
      <c r="G84" t="s">
        <v>36</v>
      </c>
      <c r="H84" t="str">
        <f t="shared" si="2"/>
        <v>SBSdw1.CC.Horsefly.C.NoMgmt.N</v>
      </c>
      <c r="I84" t="s">
        <v>36</v>
      </c>
      <c r="J84">
        <f t="shared" si="3"/>
        <v>10</v>
      </c>
      <c r="K84">
        <f ca="1">LOOKUP($C84&amp;$D84&amp;$E84&amp;$F84,InventoryLU_Blk!$A$2:$A$118,InventoryLU_Blk!$I$2:$I$1118)</f>
        <v>18.600000000000001</v>
      </c>
      <c r="L84" t="str">
        <f>(LOOKUP($D84&amp;$E84,BEC_StandLabel_FDI!$B:$B,BEC_StandLabel_FDI!F:F))</f>
        <v>PLI</v>
      </c>
      <c r="M84">
        <f>LOOKUP($D84&amp;$E84,BEC_StandLabel_FDI!$B:$B,BEC_StandLabel_FDI!G:G)</f>
        <v>42</v>
      </c>
      <c r="N84" t="str">
        <f>LOOKUP($D84&amp;$E84,BEC_StandLabel_FDI!$B:$B,BEC_StandLabel_FDI!H:H)</f>
        <v>AE</v>
      </c>
      <c r="O84">
        <f>LOOKUP($D84&amp;$E84,BEC_StandLabel_FDI!$B:$B,BEC_StandLabel_FDI!I:I)</f>
        <v>26</v>
      </c>
      <c r="P84" t="str">
        <f>LOOKUP($D84&amp;$E84,BEC_StandLabel_FDI!$B:$B,BEC_StandLabel_FDI!J:J)</f>
        <v>SX</v>
      </c>
      <c r="Q84">
        <f>LOOKUP($D84&amp;$E84,BEC_StandLabel_FDI!$B:$B,BEC_StandLabel_FDI!K:K)</f>
        <v>24</v>
      </c>
      <c r="R84" t="str">
        <f>LOOKUP($D84&amp;$E84,BEC_StandLabel_FDI!$B:$B,BEC_StandLabel_FDI!L:L)</f>
        <v>FDI</v>
      </c>
      <c r="S84">
        <f>LOOKUP($D84&amp;$E84,BEC_StandLabel_FDI!$B:$B,BEC_StandLabel_FDI!M:M)</f>
        <v>8</v>
      </c>
      <c r="T84">
        <f>LOOKUP($D84&amp;$E84,BEC_StandLabel_FDI!$B:$B,BEC_StandLabel_FDI!N:N)</f>
        <v>0</v>
      </c>
      <c r="U84">
        <f>LOOKUP($D84&amp;$E84,BEC_StandLabel_FDI!$B:$B,BEC_StandLabel_FDI!O:O)</f>
        <v>0</v>
      </c>
      <c r="V84">
        <f>LOOKUP(LOOKUP($D84&amp;$I84,'BEC Silviculture Surrogate'!$A:$A,'BEC Silviculture Surrogate'!$F:$F),ExistingTreatments!$A:$A,ExistingTreatments!V:V)</f>
        <v>5553</v>
      </c>
      <c r="W84">
        <v>12.5</v>
      </c>
      <c r="X84">
        <v>15</v>
      </c>
      <c r="Y84">
        <v>5</v>
      </c>
    </row>
    <row r="85" spans="2:25">
      <c r="B85" t="s">
        <v>6</v>
      </c>
      <c r="C85" t="s">
        <v>138</v>
      </c>
      <c r="D85" t="s">
        <v>28</v>
      </c>
      <c r="E85" t="s">
        <v>98</v>
      </c>
      <c r="F85" t="s">
        <v>192</v>
      </c>
      <c r="G85" t="s">
        <v>36</v>
      </c>
      <c r="H85" t="str">
        <f t="shared" si="2"/>
        <v>SBSdw1.Sel.Horsefly.B.NoMgmt.N</v>
      </c>
      <c r="I85" t="s">
        <v>36</v>
      </c>
      <c r="J85">
        <f t="shared" si="3"/>
        <v>10</v>
      </c>
      <c r="K85">
        <f ca="1">LOOKUP($C85&amp;$D85&amp;$E85&amp;$F85,InventoryLU_Blk!$A$2:$A$118,InventoryLU_Blk!$I$2:$I$1118)</f>
        <v>19.8</v>
      </c>
      <c r="L85" t="str">
        <f>(LOOKUP($D85&amp;$E85,BEC_StandLabel_FDI!$B:$B,BEC_StandLabel_FDI!F:F))</f>
        <v>FDI</v>
      </c>
      <c r="M85">
        <f>LOOKUP($D85&amp;$E85,BEC_StandLabel_FDI!$B:$B,BEC_StandLabel_FDI!G:G)</f>
        <v>69</v>
      </c>
      <c r="N85" t="str">
        <f>LOOKUP($D85&amp;$E85,BEC_StandLabel_FDI!$B:$B,BEC_StandLabel_FDI!H:H)</f>
        <v>PLI</v>
      </c>
      <c r="O85">
        <f>LOOKUP($D85&amp;$E85,BEC_StandLabel_FDI!$B:$B,BEC_StandLabel_FDI!I:I)</f>
        <v>12</v>
      </c>
      <c r="P85" t="str">
        <f>LOOKUP($D85&amp;$E85,BEC_StandLabel_FDI!$B:$B,BEC_StandLabel_FDI!J:J)</f>
        <v>SX</v>
      </c>
      <c r="Q85">
        <f>LOOKUP($D85&amp;$E85,BEC_StandLabel_FDI!$B:$B,BEC_StandLabel_FDI!K:K)</f>
        <v>10</v>
      </c>
      <c r="R85" t="str">
        <f>LOOKUP($D85&amp;$E85,BEC_StandLabel_FDI!$B:$B,BEC_StandLabel_FDI!L:L)</f>
        <v>AE</v>
      </c>
      <c r="S85">
        <f>LOOKUP($D85&amp;$E85,BEC_StandLabel_FDI!$B:$B,BEC_StandLabel_FDI!M:M)</f>
        <v>9</v>
      </c>
      <c r="T85">
        <f>LOOKUP($D85&amp;$E85,BEC_StandLabel_FDI!$B:$B,BEC_StandLabel_FDI!N:N)</f>
        <v>0</v>
      </c>
      <c r="U85">
        <f>LOOKUP($D85&amp;$E85,BEC_StandLabel_FDI!$B:$B,BEC_StandLabel_FDI!O:O)</f>
        <v>0</v>
      </c>
      <c r="V85">
        <f>LOOKUP(LOOKUP($D85&amp;$I85,'BEC Silviculture Surrogate'!$A:$A,'BEC Silviculture Surrogate'!$F:$F),ExistingTreatments!$A:$A,ExistingTreatments!V:V)</f>
        <v>5553</v>
      </c>
      <c r="W85">
        <v>12.5</v>
      </c>
      <c r="X85">
        <v>15</v>
      </c>
      <c r="Y85">
        <v>5</v>
      </c>
    </row>
    <row r="86" spans="2:25">
      <c r="B86" t="s">
        <v>6</v>
      </c>
      <c r="C86" t="s">
        <v>138</v>
      </c>
      <c r="D86" t="s">
        <v>28</v>
      </c>
      <c r="E86" t="s">
        <v>98</v>
      </c>
      <c r="F86" t="s">
        <v>193</v>
      </c>
      <c r="G86" t="s">
        <v>36</v>
      </c>
      <c r="H86" t="str">
        <f t="shared" si="2"/>
        <v>SBSdw1.Sel.Horsefly.C.NoMgmt.N</v>
      </c>
      <c r="I86" t="s">
        <v>36</v>
      </c>
      <c r="J86">
        <f t="shared" si="3"/>
        <v>10</v>
      </c>
      <c r="K86">
        <f ca="1">LOOKUP($C86&amp;$D86&amp;$E86&amp;$F86,InventoryLU_Blk!$A$2:$A$118,InventoryLU_Blk!$I$2:$I$1118)</f>
        <v>18.5</v>
      </c>
      <c r="L86" t="str">
        <f>(LOOKUP($D86&amp;$E86,BEC_StandLabel_FDI!$B:$B,BEC_StandLabel_FDI!F:F))</f>
        <v>FDI</v>
      </c>
      <c r="M86">
        <f>LOOKUP($D86&amp;$E86,BEC_StandLabel_FDI!$B:$B,BEC_StandLabel_FDI!G:G)</f>
        <v>69</v>
      </c>
      <c r="N86" t="str">
        <f>LOOKUP($D86&amp;$E86,BEC_StandLabel_FDI!$B:$B,BEC_StandLabel_FDI!H:H)</f>
        <v>PLI</v>
      </c>
      <c r="O86">
        <f>LOOKUP($D86&amp;$E86,BEC_StandLabel_FDI!$B:$B,BEC_StandLabel_FDI!I:I)</f>
        <v>12</v>
      </c>
      <c r="P86" t="str">
        <f>LOOKUP($D86&amp;$E86,BEC_StandLabel_FDI!$B:$B,BEC_StandLabel_FDI!J:J)</f>
        <v>SX</v>
      </c>
      <c r="Q86">
        <f>LOOKUP($D86&amp;$E86,BEC_StandLabel_FDI!$B:$B,BEC_StandLabel_FDI!K:K)</f>
        <v>10</v>
      </c>
      <c r="R86" t="str">
        <f>LOOKUP($D86&amp;$E86,BEC_StandLabel_FDI!$B:$B,BEC_StandLabel_FDI!L:L)</f>
        <v>AE</v>
      </c>
      <c r="S86">
        <f>LOOKUP($D86&amp;$E86,BEC_StandLabel_FDI!$B:$B,BEC_StandLabel_FDI!M:M)</f>
        <v>9</v>
      </c>
      <c r="T86">
        <f>LOOKUP($D86&amp;$E86,BEC_StandLabel_FDI!$B:$B,BEC_StandLabel_FDI!N:N)</f>
        <v>0</v>
      </c>
      <c r="U86">
        <f>LOOKUP($D86&amp;$E86,BEC_StandLabel_FDI!$B:$B,BEC_StandLabel_FDI!O:O)</f>
        <v>0</v>
      </c>
      <c r="V86">
        <f>LOOKUP(LOOKUP($D86&amp;$I86,'BEC Silviculture Surrogate'!$A:$A,'BEC Silviculture Surrogate'!$F:$F),ExistingTreatments!$A:$A,ExistingTreatments!V:V)</f>
        <v>5553</v>
      </c>
      <c r="W86">
        <v>12.5</v>
      </c>
      <c r="X86">
        <v>15</v>
      </c>
      <c r="Y86">
        <v>5</v>
      </c>
    </row>
    <row r="87" spans="2:25">
      <c r="B87" t="s">
        <v>6</v>
      </c>
      <c r="C87" t="s">
        <v>153</v>
      </c>
      <c r="D87" t="s">
        <v>17</v>
      </c>
      <c r="E87" t="s">
        <v>97</v>
      </c>
      <c r="F87" t="s">
        <v>191</v>
      </c>
      <c r="G87" t="s">
        <v>36</v>
      </c>
      <c r="H87" t="str">
        <f t="shared" si="2"/>
        <v>IDFdk4.CC.Minton.A.NoMgmt.N</v>
      </c>
      <c r="I87" t="s">
        <v>36</v>
      </c>
      <c r="J87">
        <f t="shared" si="3"/>
        <v>10</v>
      </c>
      <c r="K87">
        <f ca="1">LOOKUP($C87&amp;$D87&amp;$E87&amp;$F87,InventoryLU_Blk!$A$2:$A$118,InventoryLU_Blk!$I$2:$I$1118)</f>
        <v>10.1</v>
      </c>
      <c r="L87" t="str">
        <f>(LOOKUP($D87&amp;$E87,BEC_StandLabel_FDI!$B:$B,BEC_StandLabel_FDI!F:F))</f>
        <v>PLI</v>
      </c>
      <c r="M87">
        <f>LOOKUP($D87&amp;$E87,BEC_StandLabel_FDI!$B:$B,BEC_StandLabel_FDI!G:G)</f>
        <v>100</v>
      </c>
      <c r="N87">
        <f>LOOKUP($D87&amp;$E87,BEC_StandLabel_FDI!$B:$B,BEC_StandLabel_FDI!H:H)</f>
        <v>0</v>
      </c>
      <c r="O87">
        <f>LOOKUP($D87&amp;$E87,BEC_StandLabel_FDI!$B:$B,BEC_StandLabel_FDI!I:I)</f>
        <v>0</v>
      </c>
      <c r="P87">
        <f>LOOKUP($D87&amp;$E87,BEC_StandLabel_FDI!$B:$B,BEC_StandLabel_FDI!J:J)</f>
        <v>0</v>
      </c>
      <c r="Q87">
        <f>LOOKUP($D87&amp;$E87,BEC_StandLabel_FDI!$B:$B,BEC_StandLabel_FDI!K:K)</f>
        <v>0</v>
      </c>
      <c r="R87">
        <f>LOOKUP($D87&amp;$E87,BEC_StandLabel_FDI!$B:$B,BEC_StandLabel_FDI!L:L)</f>
        <v>0</v>
      </c>
      <c r="S87">
        <f>LOOKUP($D87&amp;$E87,BEC_StandLabel_FDI!$B:$B,BEC_StandLabel_FDI!M:M)</f>
        <v>0</v>
      </c>
      <c r="T87">
        <f>LOOKUP($D87&amp;$E87,BEC_StandLabel_FDI!$B:$B,BEC_StandLabel_FDI!N:N)</f>
        <v>0</v>
      </c>
      <c r="U87">
        <f>LOOKUP($D87&amp;$E87,BEC_StandLabel_FDI!$B:$B,BEC_StandLabel_FDI!O:O)</f>
        <v>0</v>
      </c>
      <c r="V87">
        <f>LOOKUP(LOOKUP($D87&amp;$I87,'BEC Silviculture Surrogate'!$A:$A,'BEC Silviculture Surrogate'!$F:$F),ExistingTreatments!$A:$A,ExistingTreatments!V:V)</f>
        <v>8728</v>
      </c>
      <c r="W87">
        <v>12.5</v>
      </c>
      <c r="X87">
        <v>15</v>
      </c>
      <c r="Y87">
        <v>5</v>
      </c>
    </row>
    <row r="88" spans="2:25">
      <c r="B88" t="s">
        <v>6</v>
      </c>
      <c r="C88" t="s">
        <v>153</v>
      </c>
      <c r="D88" t="s">
        <v>17</v>
      </c>
      <c r="E88" t="s">
        <v>97</v>
      </c>
      <c r="F88" t="s">
        <v>192</v>
      </c>
      <c r="G88" t="s">
        <v>36</v>
      </c>
      <c r="H88" t="str">
        <f t="shared" si="2"/>
        <v>IDFdk4.CC.Minton.B.NoMgmt.N</v>
      </c>
      <c r="I88" t="s">
        <v>36</v>
      </c>
      <c r="J88">
        <f t="shared" si="3"/>
        <v>10</v>
      </c>
      <c r="K88">
        <f ca="1">LOOKUP($C88&amp;$D88&amp;$E88&amp;$F88,InventoryLU_Blk!$A$2:$A$118,InventoryLU_Blk!$I$2:$I$1118)</f>
        <v>11</v>
      </c>
      <c r="L88" t="str">
        <f>(LOOKUP($D88&amp;$E88,BEC_StandLabel_FDI!$B:$B,BEC_StandLabel_FDI!F:F))</f>
        <v>PLI</v>
      </c>
      <c r="M88">
        <f>LOOKUP($D88&amp;$E88,BEC_StandLabel_FDI!$B:$B,BEC_StandLabel_FDI!G:G)</f>
        <v>100</v>
      </c>
      <c r="N88">
        <f>LOOKUP($D88&amp;$E88,BEC_StandLabel_FDI!$B:$B,BEC_StandLabel_FDI!H:H)</f>
        <v>0</v>
      </c>
      <c r="O88">
        <f>LOOKUP($D88&amp;$E88,BEC_StandLabel_FDI!$B:$B,BEC_StandLabel_FDI!I:I)</f>
        <v>0</v>
      </c>
      <c r="P88">
        <f>LOOKUP($D88&amp;$E88,BEC_StandLabel_FDI!$B:$B,BEC_StandLabel_FDI!J:J)</f>
        <v>0</v>
      </c>
      <c r="Q88">
        <f>LOOKUP($D88&amp;$E88,BEC_StandLabel_FDI!$B:$B,BEC_StandLabel_FDI!K:K)</f>
        <v>0</v>
      </c>
      <c r="R88">
        <f>LOOKUP($D88&amp;$E88,BEC_StandLabel_FDI!$B:$B,BEC_StandLabel_FDI!L:L)</f>
        <v>0</v>
      </c>
      <c r="S88">
        <f>LOOKUP($D88&amp;$E88,BEC_StandLabel_FDI!$B:$B,BEC_StandLabel_FDI!M:M)</f>
        <v>0</v>
      </c>
      <c r="T88">
        <f>LOOKUP($D88&amp;$E88,BEC_StandLabel_FDI!$B:$B,BEC_StandLabel_FDI!N:N)</f>
        <v>0</v>
      </c>
      <c r="U88">
        <f>LOOKUP($D88&amp;$E88,BEC_StandLabel_FDI!$B:$B,BEC_StandLabel_FDI!O:O)</f>
        <v>0</v>
      </c>
      <c r="V88">
        <f>LOOKUP(LOOKUP($D88&amp;$I88,'BEC Silviculture Surrogate'!$A:$A,'BEC Silviculture Surrogate'!$F:$F),ExistingTreatments!$A:$A,ExistingTreatments!V:V)</f>
        <v>8728</v>
      </c>
      <c r="W88">
        <v>12.5</v>
      </c>
      <c r="X88">
        <v>15</v>
      </c>
      <c r="Y88">
        <v>5</v>
      </c>
    </row>
    <row r="89" spans="2:25">
      <c r="B89" t="s">
        <v>6</v>
      </c>
      <c r="C89" t="s">
        <v>153</v>
      </c>
      <c r="D89" t="s">
        <v>17</v>
      </c>
      <c r="E89" t="s">
        <v>97</v>
      </c>
      <c r="F89" t="s">
        <v>194</v>
      </c>
      <c r="G89" t="s">
        <v>36</v>
      </c>
      <c r="H89" t="str">
        <f t="shared" si="2"/>
        <v>IDFdk4.CC.Minton.D.NoMgmt.N</v>
      </c>
      <c r="I89" t="s">
        <v>36</v>
      </c>
      <c r="J89">
        <f t="shared" si="3"/>
        <v>10</v>
      </c>
      <c r="K89">
        <f ca="1">LOOKUP($C89&amp;$D89&amp;$E89&amp;$F89,InventoryLU_Blk!$A$2:$A$118,InventoryLU_Blk!$I$2:$I$1118)</f>
        <v>10.4</v>
      </c>
      <c r="L89" t="str">
        <f>(LOOKUP($D89&amp;$E89,BEC_StandLabel_FDI!$B:$B,BEC_StandLabel_FDI!F:F))</f>
        <v>PLI</v>
      </c>
      <c r="M89">
        <f>LOOKUP($D89&amp;$E89,BEC_StandLabel_FDI!$B:$B,BEC_StandLabel_FDI!G:G)</f>
        <v>100</v>
      </c>
      <c r="N89">
        <f>LOOKUP($D89&amp;$E89,BEC_StandLabel_FDI!$B:$B,BEC_StandLabel_FDI!H:H)</f>
        <v>0</v>
      </c>
      <c r="O89">
        <f>LOOKUP($D89&amp;$E89,BEC_StandLabel_FDI!$B:$B,BEC_StandLabel_FDI!I:I)</f>
        <v>0</v>
      </c>
      <c r="P89">
        <f>LOOKUP($D89&amp;$E89,BEC_StandLabel_FDI!$B:$B,BEC_StandLabel_FDI!J:J)</f>
        <v>0</v>
      </c>
      <c r="Q89">
        <f>LOOKUP($D89&amp;$E89,BEC_StandLabel_FDI!$B:$B,BEC_StandLabel_FDI!K:K)</f>
        <v>0</v>
      </c>
      <c r="R89">
        <f>LOOKUP($D89&amp;$E89,BEC_StandLabel_FDI!$B:$B,BEC_StandLabel_FDI!L:L)</f>
        <v>0</v>
      </c>
      <c r="S89">
        <f>LOOKUP($D89&amp;$E89,BEC_StandLabel_FDI!$B:$B,BEC_StandLabel_FDI!M:M)</f>
        <v>0</v>
      </c>
      <c r="T89">
        <f>LOOKUP($D89&amp;$E89,BEC_StandLabel_FDI!$B:$B,BEC_StandLabel_FDI!N:N)</f>
        <v>0</v>
      </c>
      <c r="U89">
        <f>LOOKUP($D89&amp;$E89,BEC_StandLabel_FDI!$B:$B,BEC_StandLabel_FDI!O:O)</f>
        <v>0</v>
      </c>
      <c r="V89">
        <f>LOOKUP(LOOKUP($D89&amp;$I89,'BEC Silviculture Surrogate'!$A:$A,'BEC Silviculture Surrogate'!$F:$F),ExistingTreatments!$A:$A,ExistingTreatments!V:V)</f>
        <v>8728</v>
      </c>
      <c r="W89">
        <v>12.5</v>
      </c>
      <c r="X89">
        <v>15</v>
      </c>
      <c r="Y89">
        <v>5</v>
      </c>
    </row>
    <row r="90" spans="2:25">
      <c r="B90" t="s">
        <v>6</v>
      </c>
      <c r="C90" t="s">
        <v>153</v>
      </c>
      <c r="D90" t="s">
        <v>17</v>
      </c>
      <c r="E90" t="s">
        <v>98</v>
      </c>
      <c r="F90" t="s">
        <v>191</v>
      </c>
      <c r="G90" t="s">
        <v>36</v>
      </c>
      <c r="H90" t="str">
        <f t="shared" si="2"/>
        <v>IDFdk4.Sel.Minton.A.NoMgmt.N</v>
      </c>
      <c r="I90" t="s">
        <v>36</v>
      </c>
      <c r="J90">
        <f t="shared" si="3"/>
        <v>10</v>
      </c>
      <c r="K90">
        <f ca="1">LOOKUP($C90&amp;$D90&amp;$E90&amp;$F90,InventoryLU_Blk!$A$2:$A$118,InventoryLU_Blk!$I$2:$I$1118)</f>
        <v>12.1</v>
      </c>
      <c r="L90" t="str">
        <f>(LOOKUP($D90&amp;$E90,BEC_StandLabel_FDI!$B:$B,BEC_StandLabel_FDI!F:F))</f>
        <v>FDI</v>
      </c>
      <c r="M90">
        <f>LOOKUP($D90&amp;$E90,BEC_StandLabel_FDI!$B:$B,BEC_StandLabel_FDI!G:G)</f>
        <v>87</v>
      </c>
      <c r="N90" t="str">
        <f>LOOKUP($D90&amp;$E90,BEC_StandLabel_FDI!$B:$B,BEC_StandLabel_FDI!H:H)</f>
        <v>PLI</v>
      </c>
      <c r="O90">
        <f>LOOKUP($D90&amp;$E90,BEC_StandLabel_FDI!$B:$B,BEC_StandLabel_FDI!I:I)</f>
        <v>13</v>
      </c>
      <c r="P90">
        <f>LOOKUP($D90&amp;$E90,BEC_StandLabel_FDI!$B:$B,BEC_StandLabel_FDI!J:J)</f>
        <v>0</v>
      </c>
      <c r="Q90">
        <f>LOOKUP($D90&amp;$E90,BEC_StandLabel_FDI!$B:$B,BEC_StandLabel_FDI!K:K)</f>
        <v>0</v>
      </c>
      <c r="R90">
        <f>LOOKUP($D90&amp;$E90,BEC_StandLabel_FDI!$B:$B,BEC_StandLabel_FDI!L:L)</f>
        <v>0</v>
      </c>
      <c r="S90">
        <f>LOOKUP($D90&amp;$E90,BEC_StandLabel_FDI!$B:$B,BEC_StandLabel_FDI!M:M)</f>
        <v>0</v>
      </c>
      <c r="T90">
        <f>LOOKUP($D90&amp;$E90,BEC_StandLabel_FDI!$B:$B,BEC_StandLabel_FDI!N:N)</f>
        <v>0</v>
      </c>
      <c r="U90">
        <f>LOOKUP($D90&amp;$E90,BEC_StandLabel_FDI!$B:$B,BEC_StandLabel_FDI!O:O)</f>
        <v>0</v>
      </c>
      <c r="V90">
        <f>LOOKUP(LOOKUP($D90&amp;$I90,'BEC Silviculture Surrogate'!$A:$A,'BEC Silviculture Surrogate'!$F:$F),ExistingTreatments!$A:$A,ExistingTreatments!V:V)</f>
        <v>8728</v>
      </c>
      <c r="W90">
        <v>12.5</v>
      </c>
      <c r="X90">
        <v>15</v>
      </c>
      <c r="Y90">
        <v>5</v>
      </c>
    </row>
    <row r="91" spans="2:25">
      <c r="B91" t="s">
        <v>6</v>
      </c>
      <c r="C91" t="s">
        <v>153</v>
      </c>
      <c r="D91" t="s">
        <v>17</v>
      </c>
      <c r="E91" t="s">
        <v>98</v>
      </c>
      <c r="F91" t="s">
        <v>192</v>
      </c>
      <c r="G91" t="s">
        <v>36</v>
      </c>
      <c r="H91" t="str">
        <f t="shared" si="2"/>
        <v>IDFdk4.Sel.Minton.B.NoMgmt.N</v>
      </c>
      <c r="I91" t="s">
        <v>36</v>
      </c>
      <c r="J91">
        <f t="shared" si="3"/>
        <v>10</v>
      </c>
      <c r="K91">
        <f ca="1">LOOKUP($C91&amp;$D91&amp;$E91&amp;$F91,InventoryLU_Blk!$A$2:$A$118,InventoryLU_Blk!$I$2:$I$1118)</f>
        <v>10.8</v>
      </c>
      <c r="L91" t="str">
        <f>(LOOKUP($D91&amp;$E91,BEC_StandLabel_FDI!$B:$B,BEC_StandLabel_FDI!F:F))</f>
        <v>FDI</v>
      </c>
      <c r="M91">
        <f>LOOKUP($D91&amp;$E91,BEC_StandLabel_FDI!$B:$B,BEC_StandLabel_FDI!G:G)</f>
        <v>87</v>
      </c>
      <c r="N91" t="str">
        <f>LOOKUP($D91&amp;$E91,BEC_StandLabel_FDI!$B:$B,BEC_StandLabel_FDI!H:H)</f>
        <v>PLI</v>
      </c>
      <c r="O91">
        <f>LOOKUP($D91&amp;$E91,BEC_StandLabel_FDI!$B:$B,BEC_StandLabel_FDI!I:I)</f>
        <v>13</v>
      </c>
      <c r="P91">
        <f>LOOKUP($D91&amp;$E91,BEC_StandLabel_FDI!$B:$B,BEC_StandLabel_FDI!J:J)</f>
        <v>0</v>
      </c>
      <c r="Q91">
        <f>LOOKUP($D91&amp;$E91,BEC_StandLabel_FDI!$B:$B,BEC_StandLabel_FDI!K:K)</f>
        <v>0</v>
      </c>
      <c r="R91">
        <f>LOOKUP($D91&amp;$E91,BEC_StandLabel_FDI!$B:$B,BEC_StandLabel_FDI!L:L)</f>
        <v>0</v>
      </c>
      <c r="S91">
        <f>LOOKUP($D91&amp;$E91,BEC_StandLabel_FDI!$B:$B,BEC_StandLabel_FDI!M:M)</f>
        <v>0</v>
      </c>
      <c r="T91">
        <f>LOOKUP($D91&amp;$E91,BEC_StandLabel_FDI!$B:$B,BEC_StandLabel_FDI!N:N)</f>
        <v>0</v>
      </c>
      <c r="U91">
        <f>LOOKUP($D91&amp;$E91,BEC_StandLabel_FDI!$B:$B,BEC_StandLabel_FDI!O:O)</f>
        <v>0</v>
      </c>
      <c r="V91">
        <f>LOOKUP(LOOKUP($D91&amp;$I91,'BEC Silviculture Surrogate'!$A:$A,'BEC Silviculture Surrogate'!$F:$F),ExistingTreatments!$A:$A,ExistingTreatments!V:V)</f>
        <v>8728</v>
      </c>
      <c r="W91">
        <v>12.5</v>
      </c>
      <c r="X91">
        <v>15</v>
      </c>
      <c r="Y91">
        <v>5</v>
      </c>
    </row>
    <row r="92" spans="2:25">
      <c r="B92" t="s">
        <v>6</v>
      </c>
      <c r="C92" t="s">
        <v>153</v>
      </c>
      <c r="D92" t="s">
        <v>17</v>
      </c>
      <c r="E92" t="s">
        <v>98</v>
      </c>
      <c r="F92" t="s">
        <v>194</v>
      </c>
      <c r="G92" t="s">
        <v>36</v>
      </c>
      <c r="H92" t="str">
        <f t="shared" si="2"/>
        <v>IDFdk4.Sel.Minton.D.NoMgmt.N</v>
      </c>
      <c r="I92" t="s">
        <v>36</v>
      </c>
      <c r="J92">
        <f t="shared" si="3"/>
        <v>10</v>
      </c>
      <c r="K92">
        <f ca="1">LOOKUP($C92&amp;$D92&amp;$E92&amp;$F92,InventoryLU_Blk!$A$2:$A$118,InventoryLU_Blk!$I$2:$I$1118)</f>
        <v>10.4</v>
      </c>
      <c r="L92" t="str">
        <f>(LOOKUP($D92&amp;$E92,BEC_StandLabel_FDI!$B:$B,BEC_StandLabel_FDI!F:F))</f>
        <v>FDI</v>
      </c>
      <c r="M92">
        <f>LOOKUP($D92&amp;$E92,BEC_StandLabel_FDI!$B:$B,BEC_StandLabel_FDI!G:G)</f>
        <v>87</v>
      </c>
      <c r="N92" t="str">
        <f>LOOKUP($D92&amp;$E92,BEC_StandLabel_FDI!$B:$B,BEC_StandLabel_FDI!H:H)</f>
        <v>PLI</v>
      </c>
      <c r="O92">
        <f>LOOKUP($D92&amp;$E92,BEC_StandLabel_FDI!$B:$B,BEC_StandLabel_FDI!I:I)</f>
        <v>13</v>
      </c>
      <c r="P92">
        <f>LOOKUP($D92&amp;$E92,BEC_StandLabel_FDI!$B:$B,BEC_StandLabel_FDI!J:J)</f>
        <v>0</v>
      </c>
      <c r="Q92">
        <f>LOOKUP($D92&amp;$E92,BEC_StandLabel_FDI!$B:$B,BEC_StandLabel_FDI!K:K)</f>
        <v>0</v>
      </c>
      <c r="R92">
        <f>LOOKUP($D92&amp;$E92,BEC_StandLabel_FDI!$B:$B,BEC_StandLabel_FDI!L:L)</f>
        <v>0</v>
      </c>
      <c r="S92">
        <f>LOOKUP($D92&amp;$E92,BEC_StandLabel_FDI!$B:$B,BEC_StandLabel_FDI!M:M)</f>
        <v>0</v>
      </c>
      <c r="T92">
        <f>LOOKUP($D92&amp;$E92,BEC_StandLabel_FDI!$B:$B,BEC_StandLabel_FDI!N:N)</f>
        <v>0</v>
      </c>
      <c r="U92">
        <f>LOOKUP($D92&amp;$E92,BEC_StandLabel_FDI!$B:$B,BEC_StandLabel_FDI!O:O)</f>
        <v>0</v>
      </c>
      <c r="V92">
        <f>LOOKUP(LOOKUP($D92&amp;$I92,'BEC Silviculture Surrogate'!$A:$A,'BEC Silviculture Surrogate'!$F:$F),ExistingTreatments!$A:$A,ExistingTreatments!V:V)</f>
        <v>8728</v>
      </c>
      <c r="W92">
        <v>12.5</v>
      </c>
      <c r="X92">
        <v>15</v>
      </c>
      <c r="Y92">
        <v>5</v>
      </c>
    </row>
    <row r="93" spans="2:25">
      <c r="B93" t="s">
        <v>6</v>
      </c>
      <c r="C93" t="s">
        <v>153</v>
      </c>
      <c r="D93" t="s">
        <v>19</v>
      </c>
      <c r="E93" t="s">
        <v>97</v>
      </c>
      <c r="F93" t="s">
        <v>194</v>
      </c>
      <c r="G93" t="s">
        <v>36</v>
      </c>
      <c r="H93" t="str">
        <f t="shared" si="2"/>
        <v>IDFxm.CC.Minton.D.NoMgmt.N</v>
      </c>
      <c r="I93" t="s">
        <v>36</v>
      </c>
      <c r="J93">
        <f t="shared" si="3"/>
        <v>10</v>
      </c>
      <c r="K93">
        <f ca="1">LOOKUP($C93&amp;$D93&amp;$E93&amp;$F93,InventoryLU_Blk!$A$2:$A$118,InventoryLU_Blk!$I$2:$I$1118)</f>
        <v>10.6</v>
      </c>
      <c r="L93" t="str">
        <f>(LOOKUP($D93&amp;$E93,BEC_StandLabel_FDI!$B:$B,BEC_StandLabel_FDI!F:F))</f>
        <v>PLI</v>
      </c>
      <c r="M93">
        <f>LOOKUP($D93&amp;$E93,BEC_StandLabel_FDI!$B:$B,BEC_StandLabel_FDI!G:G)</f>
        <v>76</v>
      </c>
      <c r="N93" t="str">
        <f>LOOKUP($D93&amp;$E93,BEC_StandLabel_FDI!$B:$B,BEC_StandLabel_FDI!H:H)</f>
        <v>FDI</v>
      </c>
      <c r="O93">
        <f>LOOKUP($D93&amp;$E93,BEC_StandLabel_FDI!$B:$B,BEC_StandLabel_FDI!I:I)</f>
        <v>13</v>
      </c>
      <c r="P93" t="str">
        <f>LOOKUP($D93&amp;$E93,BEC_StandLabel_FDI!$B:$B,BEC_StandLabel_FDI!J:J)</f>
        <v>AE</v>
      </c>
      <c r="Q93">
        <f>LOOKUP($D93&amp;$E93,BEC_StandLabel_FDI!$B:$B,BEC_StandLabel_FDI!K:K)</f>
        <v>6</v>
      </c>
      <c r="R93" t="str">
        <f>LOOKUP($D93&amp;$E93,BEC_StandLabel_FDI!$B:$B,BEC_StandLabel_FDI!L:L)</f>
        <v>SX</v>
      </c>
      <c r="S93">
        <f>LOOKUP($D93&amp;$E93,BEC_StandLabel_FDI!$B:$B,BEC_StandLabel_FDI!M:M)</f>
        <v>5</v>
      </c>
      <c r="T93">
        <f>LOOKUP($D93&amp;$E93,BEC_StandLabel_FDI!$B:$B,BEC_StandLabel_FDI!N:N)</f>
        <v>0</v>
      </c>
      <c r="U93">
        <f>LOOKUP($D93&amp;$E93,BEC_StandLabel_FDI!$B:$B,BEC_StandLabel_FDI!O:O)</f>
        <v>0</v>
      </c>
      <c r="V93">
        <f>LOOKUP(LOOKUP($D93&amp;$I93,'BEC Silviculture Surrogate'!$A:$A,'BEC Silviculture Surrogate'!$F:$F),ExistingTreatments!$A:$A,ExistingTreatments!V:V)</f>
        <v>4988</v>
      </c>
      <c r="W93">
        <v>12.5</v>
      </c>
      <c r="X93">
        <v>15</v>
      </c>
      <c r="Y93">
        <v>5</v>
      </c>
    </row>
    <row r="94" spans="2:25">
      <c r="B94" t="s">
        <v>6</v>
      </c>
      <c r="C94" t="s">
        <v>153</v>
      </c>
      <c r="D94" t="s">
        <v>19</v>
      </c>
      <c r="E94" t="s">
        <v>98</v>
      </c>
      <c r="F94" t="s">
        <v>192</v>
      </c>
      <c r="G94" t="s">
        <v>36</v>
      </c>
      <c r="H94" t="str">
        <f t="shared" si="2"/>
        <v>IDFxm.Sel.Minton.B.NoMgmt.N</v>
      </c>
      <c r="I94" t="s">
        <v>36</v>
      </c>
      <c r="J94">
        <f t="shared" si="3"/>
        <v>10</v>
      </c>
      <c r="K94">
        <f ca="1">LOOKUP($C94&amp;$D94&amp;$E94&amp;$F94,InventoryLU_Blk!$A$2:$A$118,InventoryLU_Blk!$I$2:$I$1118)</f>
        <v>10.9</v>
      </c>
      <c r="L94" t="str">
        <f>(LOOKUP($D94&amp;$E94,BEC_StandLabel_FDI!$B:$B,BEC_StandLabel_FDI!F:F))</f>
        <v>FDI</v>
      </c>
      <c r="M94">
        <f>LOOKUP($D94&amp;$E94,BEC_StandLabel_FDI!$B:$B,BEC_StandLabel_FDI!G:G)</f>
        <v>100</v>
      </c>
      <c r="N94">
        <f>LOOKUP($D94&amp;$E94,BEC_StandLabel_FDI!$B:$B,BEC_StandLabel_FDI!H:H)</f>
        <v>0</v>
      </c>
      <c r="O94">
        <f>LOOKUP($D94&amp;$E94,BEC_StandLabel_FDI!$B:$B,BEC_StandLabel_FDI!I:I)</f>
        <v>0</v>
      </c>
      <c r="P94">
        <f>LOOKUP($D94&amp;$E94,BEC_StandLabel_FDI!$B:$B,BEC_StandLabel_FDI!J:J)</f>
        <v>0</v>
      </c>
      <c r="Q94">
        <f>LOOKUP($D94&amp;$E94,BEC_StandLabel_FDI!$B:$B,BEC_StandLabel_FDI!K:K)</f>
        <v>0</v>
      </c>
      <c r="R94">
        <f>LOOKUP($D94&amp;$E94,BEC_StandLabel_FDI!$B:$B,BEC_StandLabel_FDI!L:L)</f>
        <v>0</v>
      </c>
      <c r="S94">
        <f>LOOKUP($D94&amp;$E94,BEC_StandLabel_FDI!$B:$B,BEC_StandLabel_FDI!M:M)</f>
        <v>0</v>
      </c>
      <c r="T94">
        <f>LOOKUP($D94&amp;$E94,BEC_StandLabel_FDI!$B:$B,BEC_StandLabel_FDI!N:N)</f>
        <v>0</v>
      </c>
      <c r="U94">
        <f>LOOKUP($D94&amp;$E94,BEC_StandLabel_FDI!$B:$B,BEC_StandLabel_FDI!O:O)</f>
        <v>0</v>
      </c>
      <c r="V94">
        <f>LOOKUP(LOOKUP($D94&amp;$I94,'BEC Silviculture Surrogate'!$A:$A,'BEC Silviculture Surrogate'!$F:$F),ExistingTreatments!$A:$A,ExistingTreatments!V:V)</f>
        <v>4988</v>
      </c>
      <c r="W94">
        <v>12.5</v>
      </c>
      <c r="X94">
        <v>15</v>
      </c>
      <c r="Y94">
        <v>5</v>
      </c>
    </row>
    <row r="95" spans="2:25">
      <c r="B95" t="s">
        <v>6</v>
      </c>
      <c r="C95" t="s">
        <v>153</v>
      </c>
      <c r="D95" t="s">
        <v>19</v>
      </c>
      <c r="E95" t="s">
        <v>98</v>
      </c>
      <c r="F95" t="s">
        <v>193</v>
      </c>
      <c r="G95" t="s">
        <v>36</v>
      </c>
      <c r="H95" t="str">
        <f t="shared" si="2"/>
        <v>IDFxm.Sel.Minton.C.NoMgmt.N</v>
      </c>
      <c r="I95" t="s">
        <v>36</v>
      </c>
      <c r="J95">
        <f t="shared" si="3"/>
        <v>10</v>
      </c>
      <c r="K95">
        <f ca="1">LOOKUP($C95&amp;$D95&amp;$E95&amp;$F95,InventoryLU_Blk!$A$2:$A$118,InventoryLU_Blk!$I$2:$I$1118)</f>
        <v>10.7</v>
      </c>
      <c r="L95" t="str">
        <f>(LOOKUP($D95&amp;$E95,BEC_StandLabel_FDI!$B:$B,BEC_StandLabel_FDI!F:F))</f>
        <v>FDI</v>
      </c>
      <c r="M95">
        <f>LOOKUP($D95&amp;$E95,BEC_StandLabel_FDI!$B:$B,BEC_StandLabel_FDI!G:G)</f>
        <v>100</v>
      </c>
      <c r="N95">
        <f>LOOKUP($D95&amp;$E95,BEC_StandLabel_FDI!$B:$B,BEC_StandLabel_FDI!H:H)</f>
        <v>0</v>
      </c>
      <c r="O95">
        <f>LOOKUP($D95&amp;$E95,BEC_StandLabel_FDI!$B:$B,BEC_StandLabel_FDI!I:I)</f>
        <v>0</v>
      </c>
      <c r="P95">
        <f>LOOKUP($D95&amp;$E95,BEC_StandLabel_FDI!$B:$B,BEC_StandLabel_FDI!J:J)</f>
        <v>0</v>
      </c>
      <c r="Q95">
        <f>LOOKUP($D95&amp;$E95,BEC_StandLabel_FDI!$B:$B,BEC_StandLabel_FDI!K:K)</f>
        <v>0</v>
      </c>
      <c r="R95">
        <f>LOOKUP($D95&amp;$E95,BEC_StandLabel_FDI!$B:$B,BEC_StandLabel_FDI!L:L)</f>
        <v>0</v>
      </c>
      <c r="S95">
        <f>LOOKUP($D95&amp;$E95,BEC_StandLabel_FDI!$B:$B,BEC_StandLabel_FDI!M:M)</f>
        <v>0</v>
      </c>
      <c r="T95">
        <f>LOOKUP($D95&amp;$E95,BEC_StandLabel_FDI!$B:$B,BEC_StandLabel_FDI!N:N)</f>
        <v>0</v>
      </c>
      <c r="U95">
        <f>LOOKUP($D95&amp;$E95,BEC_StandLabel_FDI!$B:$B,BEC_StandLabel_FDI!O:O)</f>
        <v>0</v>
      </c>
      <c r="V95">
        <f>LOOKUP(LOOKUP($D95&amp;$I95,'BEC Silviculture Surrogate'!$A:$A,'BEC Silviculture Surrogate'!$F:$F),ExistingTreatments!$A:$A,ExistingTreatments!V:V)</f>
        <v>4988</v>
      </c>
      <c r="W95">
        <v>12.5</v>
      </c>
      <c r="X95">
        <v>15</v>
      </c>
      <c r="Y95">
        <v>5</v>
      </c>
    </row>
    <row r="96" spans="2:25">
      <c r="B96" t="s">
        <v>6</v>
      </c>
      <c r="C96" t="s">
        <v>153</v>
      </c>
      <c r="D96" t="s">
        <v>19</v>
      </c>
      <c r="E96" t="s">
        <v>98</v>
      </c>
      <c r="F96" t="s">
        <v>194</v>
      </c>
      <c r="G96" t="s">
        <v>36</v>
      </c>
      <c r="H96" t="str">
        <f t="shared" si="2"/>
        <v>IDFxm.Sel.Minton.D.NoMgmt.N</v>
      </c>
      <c r="I96" t="s">
        <v>36</v>
      </c>
      <c r="J96">
        <f t="shared" si="3"/>
        <v>10</v>
      </c>
      <c r="K96">
        <f ca="1">LOOKUP($C96&amp;$D96&amp;$E96&amp;$F96,InventoryLU_Blk!$A$2:$A$118,InventoryLU_Blk!$I$2:$I$1118)</f>
        <v>10.8</v>
      </c>
      <c r="L96" t="str">
        <f>(LOOKUP($D96&amp;$E96,BEC_StandLabel_FDI!$B:$B,BEC_StandLabel_FDI!F:F))</f>
        <v>FDI</v>
      </c>
      <c r="M96">
        <f>LOOKUP($D96&amp;$E96,BEC_StandLabel_FDI!$B:$B,BEC_StandLabel_FDI!G:G)</f>
        <v>100</v>
      </c>
      <c r="N96">
        <f>LOOKUP($D96&amp;$E96,BEC_StandLabel_FDI!$B:$B,BEC_StandLabel_FDI!H:H)</f>
        <v>0</v>
      </c>
      <c r="O96">
        <f>LOOKUP($D96&amp;$E96,BEC_StandLabel_FDI!$B:$B,BEC_StandLabel_FDI!I:I)</f>
        <v>0</v>
      </c>
      <c r="P96">
        <f>LOOKUP($D96&amp;$E96,BEC_StandLabel_FDI!$B:$B,BEC_StandLabel_FDI!J:J)</f>
        <v>0</v>
      </c>
      <c r="Q96">
        <f>LOOKUP($D96&amp;$E96,BEC_StandLabel_FDI!$B:$B,BEC_StandLabel_FDI!K:K)</f>
        <v>0</v>
      </c>
      <c r="R96">
        <f>LOOKUP($D96&amp;$E96,BEC_StandLabel_FDI!$B:$B,BEC_StandLabel_FDI!L:L)</f>
        <v>0</v>
      </c>
      <c r="S96">
        <f>LOOKUP($D96&amp;$E96,BEC_StandLabel_FDI!$B:$B,BEC_StandLabel_FDI!M:M)</f>
        <v>0</v>
      </c>
      <c r="T96">
        <f>LOOKUP($D96&amp;$E96,BEC_StandLabel_FDI!$B:$B,BEC_StandLabel_FDI!N:N)</f>
        <v>0</v>
      </c>
      <c r="U96">
        <f>LOOKUP($D96&amp;$E96,BEC_StandLabel_FDI!$B:$B,BEC_StandLabel_FDI!O:O)</f>
        <v>0</v>
      </c>
      <c r="V96">
        <f>LOOKUP(LOOKUP($D96&amp;$I96,'BEC Silviculture Surrogate'!$A:$A,'BEC Silviculture Surrogate'!$F:$F),ExistingTreatments!$A:$A,ExistingTreatments!V:V)</f>
        <v>4988</v>
      </c>
      <c r="W96">
        <v>12.5</v>
      </c>
      <c r="X96">
        <v>15</v>
      </c>
      <c r="Y96">
        <v>5</v>
      </c>
    </row>
    <row r="97" spans="2:25">
      <c r="B97" t="s">
        <v>6</v>
      </c>
      <c r="C97" t="s">
        <v>153</v>
      </c>
      <c r="D97" t="s">
        <v>27</v>
      </c>
      <c r="E97" t="s">
        <v>97</v>
      </c>
      <c r="F97" t="s">
        <v>191</v>
      </c>
      <c r="G97" t="s">
        <v>36</v>
      </c>
      <c r="H97" t="str">
        <f t="shared" si="2"/>
        <v>SBPSxc.CC.Minton.A.NoMgmt.N</v>
      </c>
      <c r="I97" t="s">
        <v>36</v>
      </c>
      <c r="J97">
        <f t="shared" si="3"/>
        <v>10</v>
      </c>
      <c r="K97">
        <f ca="1">LOOKUP($C97&amp;$D97&amp;$E97&amp;$F97,InventoryLU_Blk!$A$2:$A$118,InventoryLU_Blk!$I$2:$I$1118)</f>
        <v>10.4</v>
      </c>
      <c r="L97" t="str">
        <f>(LOOKUP($D97&amp;$E97,BEC_StandLabel_FDI!$B:$B,BEC_StandLabel_FDI!F:F))</f>
        <v>PLI</v>
      </c>
      <c r="M97">
        <f>LOOKUP($D97&amp;$E97,BEC_StandLabel_FDI!$B:$B,BEC_StandLabel_FDI!G:G)</f>
        <v>100</v>
      </c>
      <c r="N97">
        <f>LOOKUP($D97&amp;$E97,BEC_StandLabel_FDI!$B:$B,BEC_StandLabel_FDI!H:H)</f>
        <v>0</v>
      </c>
      <c r="O97">
        <f>LOOKUP($D97&amp;$E97,BEC_StandLabel_FDI!$B:$B,BEC_StandLabel_FDI!I:I)</f>
        <v>0</v>
      </c>
      <c r="P97">
        <f>LOOKUP($D97&amp;$E97,BEC_StandLabel_FDI!$B:$B,BEC_StandLabel_FDI!J:J)</f>
        <v>0</v>
      </c>
      <c r="Q97">
        <f>LOOKUP($D97&amp;$E97,BEC_StandLabel_FDI!$B:$B,BEC_StandLabel_FDI!K:K)</f>
        <v>0</v>
      </c>
      <c r="R97">
        <f>LOOKUP($D97&amp;$E97,BEC_StandLabel_FDI!$B:$B,BEC_StandLabel_FDI!L:L)</f>
        <v>0</v>
      </c>
      <c r="S97">
        <f>LOOKUP($D97&amp;$E97,BEC_StandLabel_FDI!$B:$B,BEC_StandLabel_FDI!M:M)</f>
        <v>0</v>
      </c>
      <c r="T97">
        <f>LOOKUP($D97&amp;$E97,BEC_StandLabel_FDI!$B:$B,BEC_StandLabel_FDI!N:N)</f>
        <v>0</v>
      </c>
      <c r="U97">
        <f>LOOKUP($D97&amp;$E97,BEC_StandLabel_FDI!$B:$B,BEC_StandLabel_FDI!O:O)</f>
        <v>0</v>
      </c>
      <c r="V97">
        <f>LOOKUP(LOOKUP($D97&amp;$I97,'BEC Silviculture Surrogate'!$A:$A,'BEC Silviculture Surrogate'!$F:$F),ExistingTreatments!$A:$A,ExistingTreatments!V:V)</f>
        <v>9022</v>
      </c>
      <c r="W97">
        <v>12.5</v>
      </c>
      <c r="X97">
        <v>15</v>
      </c>
      <c r="Y97">
        <v>5</v>
      </c>
    </row>
    <row r="98" spans="2:25">
      <c r="B98" t="s">
        <v>6</v>
      </c>
      <c r="C98" t="s">
        <v>153</v>
      </c>
      <c r="D98" t="s">
        <v>27</v>
      </c>
      <c r="E98" t="s">
        <v>97</v>
      </c>
      <c r="F98" t="s">
        <v>192</v>
      </c>
      <c r="G98" t="s">
        <v>36</v>
      </c>
      <c r="H98" t="str">
        <f t="shared" si="2"/>
        <v>SBPSxc.CC.Minton.B.NoMgmt.N</v>
      </c>
      <c r="I98" t="s">
        <v>36</v>
      </c>
      <c r="J98">
        <f t="shared" si="3"/>
        <v>10</v>
      </c>
      <c r="K98">
        <f ca="1">LOOKUP($C98&amp;$D98&amp;$E98&amp;$F98,InventoryLU_Blk!$A$2:$A$118,InventoryLU_Blk!$I$2:$I$1118)</f>
        <v>14.2</v>
      </c>
      <c r="L98" t="str">
        <f>(LOOKUP($D98&amp;$E98,BEC_StandLabel_FDI!$B:$B,BEC_StandLabel_FDI!F:F))</f>
        <v>PLI</v>
      </c>
      <c r="M98">
        <f>LOOKUP($D98&amp;$E98,BEC_StandLabel_FDI!$B:$B,BEC_StandLabel_FDI!G:G)</f>
        <v>100</v>
      </c>
      <c r="N98">
        <f>LOOKUP($D98&amp;$E98,BEC_StandLabel_FDI!$B:$B,BEC_StandLabel_FDI!H:H)</f>
        <v>0</v>
      </c>
      <c r="O98">
        <f>LOOKUP($D98&amp;$E98,BEC_StandLabel_FDI!$B:$B,BEC_StandLabel_FDI!I:I)</f>
        <v>0</v>
      </c>
      <c r="P98">
        <f>LOOKUP($D98&amp;$E98,BEC_StandLabel_FDI!$B:$B,BEC_StandLabel_FDI!J:J)</f>
        <v>0</v>
      </c>
      <c r="Q98">
        <f>LOOKUP($D98&amp;$E98,BEC_StandLabel_FDI!$B:$B,BEC_StandLabel_FDI!K:K)</f>
        <v>0</v>
      </c>
      <c r="R98">
        <f>LOOKUP($D98&amp;$E98,BEC_StandLabel_FDI!$B:$B,BEC_StandLabel_FDI!L:L)</f>
        <v>0</v>
      </c>
      <c r="S98">
        <f>LOOKUP($D98&amp;$E98,BEC_StandLabel_FDI!$B:$B,BEC_StandLabel_FDI!M:M)</f>
        <v>0</v>
      </c>
      <c r="T98">
        <f>LOOKUP($D98&amp;$E98,BEC_StandLabel_FDI!$B:$B,BEC_StandLabel_FDI!N:N)</f>
        <v>0</v>
      </c>
      <c r="U98">
        <f>LOOKUP($D98&amp;$E98,BEC_StandLabel_FDI!$B:$B,BEC_StandLabel_FDI!O:O)</f>
        <v>0</v>
      </c>
      <c r="V98">
        <f>LOOKUP(LOOKUP($D98&amp;$I98,'BEC Silviculture Surrogate'!$A:$A,'BEC Silviculture Surrogate'!$F:$F),ExistingTreatments!$A:$A,ExistingTreatments!V:V)</f>
        <v>9022</v>
      </c>
      <c r="W98">
        <v>12.5</v>
      </c>
      <c r="X98">
        <v>15</v>
      </c>
      <c r="Y98">
        <v>5</v>
      </c>
    </row>
    <row r="99" spans="2:25">
      <c r="B99" t="s">
        <v>6</v>
      </c>
      <c r="C99" t="s">
        <v>169</v>
      </c>
      <c r="D99" t="s">
        <v>17</v>
      </c>
      <c r="E99" t="s">
        <v>97</v>
      </c>
      <c r="F99" t="s">
        <v>191</v>
      </c>
      <c r="G99" t="s">
        <v>36</v>
      </c>
      <c r="H99" t="str">
        <f t="shared" si="2"/>
        <v>IDFdk4.CC.Pyper.A.NoMgmt.N</v>
      </c>
      <c r="I99" t="s">
        <v>36</v>
      </c>
      <c r="J99">
        <f t="shared" si="3"/>
        <v>10</v>
      </c>
      <c r="K99">
        <f ca="1">LOOKUP($C99&amp;$D99&amp;$E99&amp;$F99,InventoryLU_Blk!$A$2:$A$118,InventoryLU_Blk!$I$2:$I$1118)</f>
        <v>9.1</v>
      </c>
      <c r="L99" t="str">
        <f>(LOOKUP($D99&amp;$E99,BEC_StandLabel_FDI!$B:$B,BEC_StandLabel_FDI!F:F))</f>
        <v>PLI</v>
      </c>
      <c r="M99">
        <f>LOOKUP($D99&amp;$E99,BEC_StandLabel_FDI!$B:$B,BEC_StandLabel_FDI!G:G)</f>
        <v>100</v>
      </c>
      <c r="N99">
        <f>LOOKUP($D99&amp;$E99,BEC_StandLabel_FDI!$B:$B,BEC_StandLabel_FDI!H:H)</f>
        <v>0</v>
      </c>
      <c r="O99">
        <f>LOOKUP($D99&amp;$E99,BEC_StandLabel_FDI!$B:$B,BEC_StandLabel_FDI!I:I)</f>
        <v>0</v>
      </c>
      <c r="P99">
        <f>LOOKUP($D99&amp;$E99,BEC_StandLabel_FDI!$B:$B,BEC_StandLabel_FDI!J:J)</f>
        <v>0</v>
      </c>
      <c r="Q99">
        <f>LOOKUP($D99&amp;$E99,BEC_StandLabel_FDI!$B:$B,BEC_StandLabel_FDI!K:K)</f>
        <v>0</v>
      </c>
      <c r="R99">
        <f>LOOKUP($D99&amp;$E99,BEC_StandLabel_FDI!$B:$B,BEC_StandLabel_FDI!L:L)</f>
        <v>0</v>
      </c>
      <c r="S99">
        <f>LOOKUP($D99&amp;$E99,BEC_StandLabel_FDI!$B:$B,BEC_StandLabel_FDI!M:M)</f>
        <v>0</v>
      </c>
      <c r="T99">
        <f>LOOKUP($D99&amp;$E99,BEC_StandLabel_FDI!$B:$B,BEC_StandLabel_FDI!N:N)</f>
        <v>0</v>
      </c>
      <c r="U99">
        <f>LOOKUP($D99&amp;$E99,BEC_StandLabel_FDI!$B:$B,BEC_StandLabel_FDI!O:O)</f>
        <v>0</v>
      </c>
      <c r="V99">
        <f>LOOKUP(LOOKUP($D99&amp;$I99,'BEC Silviculture Surrogate'!$A:$A,'BEC Silviculture Surrogate'!$F:$F),ExistingTreatments!$A:$A,ExistingTreatments!V:V)</f>
        <v>8728</v>
      </c>
      <c r="W99">
        <v>12.5</v>
      </c>
      <c r="X99">
        <v>15</v>
      </c>
      <c r="Y99">
        <v>5</v>
      </c>
    </row>
    <row r="100" spans="2:25">
      <c r="B100" t="s">
        <v>6</v>
      </c>
      <c r="C100" t="s">
        <v>169</v>
      </c>
      <c r="D100" t="s">
        <v>17</v>
      </c>
      <c r="E100" t="s">
        <v>97</v>
      </c>
      <c r="F100" t="s">
        <v>192</v>
      </c>
      <c r="G100" t="s">
        <v>36</v>
      </c>
      <c r="H100" t="str">
        <f t="shared" si="2"/>
        <v>IDFdk4.CC.Pyper.B.NoMgmt.N</v>
      </c>
      <c r="I100" t="s">
        <v>36</v>
      </c>
      <c r="J100">
        <f t="shared" si="3"/>
        <v>10</v>
      </c>
      <c r="K100">
        <f ca="1">LOOKUP($C100&amp;$D100&amp;$E100&amp;$F100,InventoryLU_Blk!$A$2:$A$118,InventoryLU_Blk!$I$2:$I$1118)</f>
        <v>10.6</v>
      </c>
      <c r="L100" t="str">
        <f>(LOOKUP($D100&amp;$E100,BEC_StandLabel_FDI!$B:$B,BEC_StandLabel_FDI!F:F))</f>
        <v>PLI</v>
      </c>
      <c r="M100">
        <f>LOOKUP($D100&amp;$E100,BEC_StandLabel_FDI!$B:$B,BEC_StandLabel_FDI!G:G)</f>
        <v>100</v>
      </c>
      <c r="N100">
        <f>LOOKUP($D100&amp;$E100,BEC_StandLabel_FDI!$B:$B,BEC_StandLabel_FDI!H:H)</f>
        <v>0</v>
      </c>
      <c r="O100">
        <f>LOOKUP($D100&amp;$E100,BEC_StandLabel_FDI!$B:$B,BEC_StandLabel_FDI!I:I)</f>
        <v>0</v>
      </c>
      <c r="P100">
        <f>LOOKUP($D100&amp;$E100,BEC_StandLabel_FDI!$B:$B,BEC_StandLabel_FDI!J:J)</f>
        <v>0</v>
      </c>
      <c r="Q100">
        <f>LOOKUP($D100&amp;$E100,BEC_StandLabel_FDI!$B:$B,BEC_StandLabel_FDI!K:K)</f>
        <v>0</v>
      </c>
      <c r="R100">
        <f>LOOKUP($D100&amp;$E100,BEC_StandLabel_FDI!$B:$B,BEC_StandLabel_FDI!L:L)</f>
        <v>0</v>
      </c>
      <c r="S100">
        <f>LOOKUP($D100&amp;$E100,BEC_StandLabel_FDI!$B:$B,BEC_StandLabel_FDI!M:M)</f>
        <v>0</v>
      </c>
      <c r="T100">
        <f>LOOKUP($D100&amp;$E100,BEC_StandLabel_FDI!$B:$B,BEC_StandLabel_FDI!N:N)</f>
        <v>0</v>
      </c>
      <c r="U100">
        <f>LOOKUP($D100&amp;$E100,BEC_StandLabel_FDI!$B:$B,BEC_StandLabel_FDI!O:O)</f>
        <v>0</v>
      </c>
      <c r="V100">
        <f>LOOKUP(LOOKUP($D100&amp;$I100,'BEC Silviculture Surrogate'!$A:$A,'BEC Silviculture Surrogate'!$F:$F),ExistingTreatments!$A:$A,ExistingTreatments!V:V)</f>
        <v>8728</v>
      </c>
      <c r="W100">
        <v>12.5</v>
      </c>
      <c r="X100">
        <v>15</v>
      </c>
      <c r="Y100">
        <v>5</v>
      </c>
    </row>
    <row r="101" spans="2:25">
      <c r="B101" t="s">
        <v>6</v>
      </c>
      <c r="C101" t="s">
        <v>169</v>
      </c>
      <c r="D101" t="s">
        <v>17</v>
      </c>
      <c r="E101" t="s">
        <v>97</v>
      </c>
      <c r="F101" t="s">
        <v>193</v>
      </c>
      <c r="G101" t="s">
        <v>36</v>
      </c>
      <c r="H101" t="str">
        <f t="shared" si="2"/>
        <v>IDFdk4.CC.Pyper.C.NoMgmt.N</v>
      </c>
      <c r="I101" t="s">
        <v>36</v>
      </c>
      <c r="J101">
        <f t="shared" si="3"/>
        <v>10</v>
      </c>
      <c r="K101">
        <f ca="1">LOOKUP($C101&amp;$D101&amp;$E101&amp;$F101,InventoryLU_Blk!$A$2:$A$118,InventoryLU_Blk!$I$2:$I$1118)</f>
        <v>11.5</v>
      </c>
      <c r="L101" t="str">
        <f>(LOOKUP($D101&amp;$E101,BEC_StandLabel_FDI!$B:$B,BEC_StandLabel_FDI!F:F))</f>
        <v>PLI</v>
      </c>
      <c r="M101">
        <f>LOOKUP($D101&amp;$E101,BEC_StandLabel_FDI!$B:$B,BEC_StandLabel_FDI!G:G)</f>
        <v>100</v>
      </c>
      <c r="N101">
        <f>LOOKUP($D101&amp;$E101,BEC_StandLabel_FDI!$B:$B,BEC_StandLabel_FDI!H:H)</f>
        <v>0</v>
      </c>
      <c r="O101">
        <f>LOOKUP($D101&amp;$E101,BEC_StandLabel_FDI!$B:$B,BEC_StandLabel_FDI!I:I)</f>
        <v>0</v>
      </c>
      <c r="P101">
        <f>LOOKUP($D101&amp;$E101,BEC_StandLabel_FDI!$B:$B,BEC_StandLabel_FDI!J:J)</f>
        <v>0</v>
      </c>
      <c r="Q101">
        <f>LOOKUP($D101&amp;$E101,BEC_StandLabel_FDI!$B:$B,BEC_StandLabel_FDI!K:K)</f>
        <v>0</v>
      </c>
      <c r="R101">
        <f>LOOKUP($D101&amp;$E101,BEC_StandLabel_FDI!$B:$B,BEC_StandLabel_FDI!L:L)</f>
        <v>0</v>
      </c>
      <c r="S101">
        <f>LOOKUP($D101&amp;$E101,BEC_StandLabel_FDI!$B:$B,BEC_StandLabel_FDI!M:M)</f>
        <v>0</v>
      </c>
      <c r="T101">
        <f>LOOKUP($D101&amp;$E101,BEC_StandLabel_FDI!$B:$B,BEC_StandLabel_FDI!N:N)</f>
        <v>0</v>
      </c>
      <c r="U101">
        <f>LOOKUP($D101&amp;$E101,BEC_StandLabel_FDI!$B:$B,BEC_StandLabel_FDI!O:O)</f>
        <v>0</v>
      </c>
      <c r="V101">
        <f>LOOKUP(LOOKUP($D101&amp;$I101,'BEC Silviculture Surrogate'!$A:$A,'BEC Silviculture Surrogate'!$F:$F),ExistingTreatments!$A:$A,ExistingTreatments!V:V)</f>
        <v>8728</v>
      </c>
      <c r="W101">
        <v>12.5</v>
      </c>
      <c r="X101">
        <v>15</v>
      </c>
      <c r="Y101">
        <v>5</v>
      </c>
    </row>
    <row r="102" spans="2:25">
      <c r="B102" t="s">
        <v>6</v>
      </c>
      <c r="C102" t="s">
        <v>169</v>
      </c>
      <c r="D102" t="s">
        <v>17</v>
      </c>
      <c r="E102" t="s">
        <v>97</v>
      </c>
      <c r="F102" t="s">
        <v>194</v>
      </c>
      <c r="G102" t="s">
        <v>36</v>
      </c>
      <c r="H102" t="str">
        <f t="shared" si="2"/>
        <v>IDFdk4.CC.Pyper.D.NoMgmt.N</v>
      </c>
      <c r="I102" t="s">
        <v>36</v>
      </c>
      <c r="J102">
        <f t="shared" si="3"/>
        <v>10</v>
      </c>
      <c r="K102">
        <f ca="1">LOOKUP($C102&amp;$D102&amp;$E102&amp;$F102,InventoryLU_Blk!$A$2:$A$118,InventoryLU_Blk!$I$2:$I$1118)</f>
        <v>10</v>
      </c>
      <c r="L102" t="str">
        <f>(LOOKUP($D102&amp;$E102,BEC_StandLabel_FDI!$B:$B,BEC_StandLabel_FDI!F:F))</f>
        <v>PLI</v>
      </c>
      <c r="M102">
        <f>LOOKUP($D102&amp;$E102,BEC_StandLabel_FDI!$B:$B,BEC_StandLabel_FDI!G:G)</f>
        <v>100</v>
      </c>
      <c r="N102">
        <f>LOOKUP($D102&amp;$E102,BEC_StandLabel_FDI!$B:$B,BEC_StandLabel_FDI!H:H)</f>
        <v>0</v>
      </c>
      <c r="O102">
        <f>LOOKUP($D102&amp;$E102,BEC_StandLabel_FDI!$B:$B,BEC_StandLabel_FDI!I:I)</f>
        <v>0</v>
      </c>
      <c r="P102">
        <f>LOOKUP($D102&amp;$E102,BEC_StandLabel_FDI!$B:$B,BEC_StandLabel_FDI!J:J)</f>
        <v>0</v>
      </c>
      <c r="Q102">
        <f>LOOKUP($D102&amp;$E102,BEC_StandLabel_FDI!$B:$B,BEC_StandLabel_FDI!K:K)</f>
        <v>0</v>
      </c>
      <c r="R102">
        <f>LOOKUP($D102&amp;$E102,BEC_StandLabel_FDI!$B:$B,BEC_StandLabel_FDI!L:L)</f>
        <v>0</v>
      </c>
      <c r="S102">
        <f>LOOKUP($D102&amp;$E102,BEC_StandLabel_FDI!$B:$B,BEC_StandLabel_FDI!M:M)</f>
        <v>0</v>
      </c>
      <c r="T102">
        <f>LOOKUP($D102&amp;$E102,BEC_StandLabel_FDI!$B:$B,BEC_StandLabel_FDI!N:N)</f>
        <v>0</v>
      </c>
      <c r="U102">
        <f>LOOKUP($D102&amp;$E102,BEC_StandLabel_FDI!$B:$B,BEC_StandLabel_FDI!O:O)</f>
        <v>0</v>
      </c>
      <c r="V102">
        <f>LOOKUP(LOOKUP($D102&amp;$I102,'BEC Silviculture Surrogate'!$A:$A,'BEC Silviculture Surrogate'!$F:$F),ExistingTreatments!$A:$A,ExistingTreatments!V:V)</f>
        <v>8728</v>
      </c>
      <c r="W102">
        <v>12.5</v>
      </c>
      <c r="X102">
        <v>15</v>
      </c>
      <c r="Y102">
        <v>5</v>
      </c>
    </row>
    <row r="103" spans="2:25">
      <c r="B103" t="s">
        <v>6</v>
      </c>
      <c r="C103" t="s">
        <v>169</v>
      </c>
      <c r="D103" t="s">
        <v>17</v>
      </c>
      <c r="E103" t="s">
        <v>97</v>
      </c>
      <c r="F103" t="s">
        <v>195</v>
      </c>
      <c r="G103" t="s">
        <v>36</v>
      </c>
      <c r="H103" t="str">
        <f t="shared" si="2"/>
        <v>IDFdk4.CC.Pyper.E.NoMgmt.N</v>
      </c>
      <c r="I103" t="s">
        <v>36</v>
      </c>
      <c r="J103">
        <f t="shared" si="3"/>
        <v>10</v>
      </c>
      <c r="K103">
        <f ca="1">LOOKUP($C103&amp;$D103&amp;$E103&amp;$F103,InventoryLU_Blk!$A$2:$A$118,InventoryLU_Blk!$I$2:$I$1118)</f>
        <v>11</v>
      </c>
      <c r="L103" t="str">
        <f>(LOOKUP($D103&amp;$E103,BEC_StandLabel_FDI!$B:$B,BEC_StandLabel_FDI!F:F))</f>
        <v>PLI</v>
      </c>
      <c r="M103">
        <f>LOOKUP($D103&amp;$E103,BEC_StandLabel_FDI!$B:$B,BEC_StandLabel_FDI!G:G)</f>
        <v>100</v>
      </c>
      <c r="N103">
        <f>LOOKUP($D103&amp;$E103,BEC_StandLabel_FDI!$B:$B,BEC_StandLabel_FDI!H:H)</f>
        <v>0</v>
      </c>
      <c r="O103">
        <f>LOOKUP($D103&amp;$E103,BEC_StandLabel_FDI!$B:$B,BEC_StandLabel_FDI!I:I)</f>
        <v>0</v>
      </c>
      <c r="P103">
        <f>LOOKUP($D103&amp;$E103,BEC_StandLabel_FDI!$B:$B,BEC_StandLabel_FDI!J:J)</f>
        <v>0</v>
      </c>
      <c r="Q103">
        <f>LOOKUP($D103&amp;$E103,BEC_StandLabel_FDI!$B:$B,BEC_StandLabel_FDI!K:K)</f>
        <v>0</v>
      </c>
      <c r="R103">
        <f>LOOKUP($D103&amp;$E103,BEC_StandLabel_FDI!$B:$B,BEC_StandLabel_FDI!L:L)</f>
        <v>0</v>
      </c>
      <c r="S103">
        <f>LOOKUP($D103&amp;$E103,BEC_StandLabel_FDI!$B:$B,BEC_StandLabel_FDI!M:M)</f>
        <v>0</v>
      </c>
      <c r="T103">
        <f>LOOKUP($D103&amp;$E103,BEC_StandLabel_FDI!$B:$B,BEC_StandLabel_FDI!N:N)</f>
        <v>0</v>
      </c>
      <c r="U103">
        <f>LOOKUP($D103&amp;$E103,BEC_StandLabel_FDI!$B:$B,BEC_StandLabel_FDI!O:O)</f>
        <v>0</v>
      </c>
      <c r="V103">
        <f>LOOKUP(LOOKUP($D103&amp;$I103,'BEC Silviculture Surrogate'!$A:$A,'BEC Silviculture Surrogate'!$F:$F),ExistingTreatments!$A:$A,ExistingTreatments!V:V)</f>
        <v>8728</v>
      </c>
      <c r="W103">
        <v>12.5</v>
      </c>
      <c r="X103">
        <v>15</v>
      </c>
      <c r="Y103">
        <v>5</v>
      </c>
    </row>
    <row r="104" spans="2:25">
      <c r="B104" t="s">
        <v>6</v>
      </c>
      <c r="C104" t="s">
        <v>169</v>
      </c>
      <c r="D104" t="s">
        <v>17</v>
      </c>
      <c r="E104" t="s">
        <v>97</v>
      </c>
      <c r="F104" t="s">
        <v>196</v>
      </c>
      <c r="G104" t="s">
        <v>36</v>
      </c>
      <c r="H104" t="str">
        <f t="shared" si="2"/>
        <v>IDFdk4.CC.Pyper.F.NoMgmt.N</v>
      </c>
      <c r="I104" t="s">
        <v>36</v>
      </c>
      <c r="J104">
        <f t="shared" si="3"/>
        <v>10</v>
      </c>
      <c r="K104">
        <f ca="1">LOOKUP($C104&amp;$D104&amp;$E104&amp;$F104,InventoryLU_Blk!$A$2:$A$118,InventoryLU_Blk!$I$2:$I$1118)</f>
        <v>10.1</v>
      </c>
      <c r="L104" t="str">
        <f>(LOOKUP($D104&amp;$E104,BEC_StandLabel_FDI!$B:$B,BEC_StandLabel_FDI!F:F))</f>
        <v>PLI</v>
      </c>
      <c r="M104">
        <f>LOOKUP($D104&amp;$E104,BEC_StandLabel_FDI!$B:$B,BEC_StandLabel_FDI!G:G)</f>
        <v>100</v>
      </c>
      <c r="N104">
        <f>LOOKUP($D104&amp;$E104,BEC_StandLabel_FDI!$B:$B,BEC_StandLabel_FDI!H:H)</f>
        <v>0</v>
      </c>
      <c r="O104">
        <f>LOOKUP($D104&amp;$E104,BEC_StandLabel_FDI!$B:$B,BEC_StandLabel_FDI!I:I)</f>
        <v>0</v>
      </c>
      <c r="P104">
        <f>LOOKUP($D104&amp;$E104,BEC_StandLabel_FDI!$B:$B,BEC_StandLabel_FDI!J:J)</f>
        <v>0</v>
      </c>
      <c r="Q104">
        <f>LOOKUP($D104&amp;$E104,BEC_StandLabel_FDI!$B:$B,BEC_StandLabel_FDI!K:K)</f>
        <v>0</v>
      </c>
      <c r="R104">
        <f>LOOKUP($D104&amp;$E104,BEC_StandLabel_FDI!$B:$B,BEC_StandLabel_FDI!L:L)</f>
        <v>0</v>
      </c>
      <c r="S104">
        <f>LOOKUP($D104&amp;$E104,BEC_StandLabel_FDI!$B:$B,BEC_StandLabel_FDI!M:M)</f>
        <v>0</v>
      </c>
      <c r="T104">
        <f>LOOKUP($D104&amp;$E104,BEC_StandLabel_FDI!$B:$B,BEC_StandLabel_FDI!N:N)</f>
        <v>0</v>
      </c>
      <c r="U104">
        <f>LOOKUP($D104&amp;$E104,BEC_StandLabel_FDI!$B:$B,BEC_StandLabel_FDI!O:O)</f>
        <v>0</v>
      </c>
      <c r="V104">
        <f>LOOKUP(LOOKUP($D104&amp;$I104,'BEC Silviculture Surrogate'!$A:$A,'BEC Silviculture Surrogate'!$F:$F),ExistingTreatments!$A:$A,ExistingTreatments!V:V)</f>
        <v>8728</v>
      </c>
      <c r="W104">
        <v>12.5</v>
      </c>
      <c r="X104">
        <v>15</v>
      </c>
      <c r="Y104">
        <v>5</v>
      </c>
    </row>
    <row r="105" spans="2:25">
      <c r="B105" t="s">
        <v>6</v>
      </c>
      <c r="C105" t="s">
        <v>169</v>
      </c>
      <c r="D105" t="s">
        <v>17</v>
      </c>
      <c r="E105" t="s">
        <v>98</v>
      </c>
      <c r="F105" t="s">
        <v>192</v>
      </c>
      <c r="G105" t="s">
        <v>36</v>
      </c>
      <c r="H105" t="str">
        <f t="shared" si="2"/>
        <v>IDFdk4.Sel.Pyper.B.NoMgmt.N</v>
      </c>
      <c r="I105" t="s">
        <v>36</v>
      </c>
      <c r="J105">
        <f t="shared" si="3"/>
        <v>10</v>
      </c>
      <c r="K105">
        <f ca="1">LOOKUP($C105&amp;$D105&amp;$E105&amp;$F105,InventoryLU_Blk!$A$2:$A$118,InventoryLU_Blk!$I$2:$I$1118)</f>
        <v>10.4</v>
      </c>
      <c r="L105" t="str">
        <f>(LOOKUP($D105&amp;$E105,BEC_StandLabel_FDI!$B:$B,BEC_StandLabel_FDI!F:F))</f>
        <v>FDI</v>
      </c>
      <c r="M105">
        <f>LOOKUP($D105&amp;$E105,BEC_StandLabel_FDI!$B:$B,BEC_StandLabel_FDI!G:G)</f>
        <v>87</v>
      </c>
      <c r="N105" t="str">
        <f>LOOKUP($D105&amp;$E105,BEC_StandLabel_FDI!$B:$B,BEC_StandLabel_FDI!H:H)</f>
        <v>PLI</v>
      </c>
      <c r="O105">
        <f>LOOKUP($D105&amp;$E105,BEC_StandLabel_FDI!$B:$B,BEC_StandLabel_FDI!I:I)</f>
        <v>13</v>
      </c>
      <c r="P105">
        <f>LOOKUP($D105&amp;$E105,BEC_StandLabel_FDI!$B:$B,BEC_StandLabel_FDI!J:J)</f>
        <v>0</v>
      </c>
      <c r="Q105">
        <f>LOOKUP($D105&amp;$E105,BEC_StandLabel_FDI!$B:$B,BEC_StandLabel_FDI!K:K)</f>
        <v>0</v>
      </c>
      <c r="R105">
        <f>LOOKUP($D105&amp;$E105,BEC_StandLabel_FDI!$B:$B,BEC_StandLabel_FDI!L:L)</f>
        <v>0</v>
      </c>
      <c r="S105">
        <f>LOOKUP($D105&amp;$E105,BEC_StandLabel_FDI!$B:$B,BEC_StandLabel_FDI!M:M)</f>
        <v>0</v>
      </c>
      <c r="T105">
        <f>LOOKUP($D105&amp;$E105,BEC_StandLabel_FDI!$B:$B,BEC_StandLabel_FDI!N:N)</f>
        <v>0</v>
      </c>
      <c r="U105">
        <f>LOOKUP($D105&amp;$E105,BEC_StandLabel_FDI!$B:$B,BEC_StandLabel_FDI!O:O)</f>
        <v>0</v>
      </c>
      <c r="V105">
        <f>LOOKUP(LOOKUP($D105&amp;$I105,'BEC Silviculture Surrogate'!$A:$A,'BEC Silviculture Surrogate'!$F:$F),ExistingTreatments!$A:$A,ExistingTreatments!V:V)</f>
        <v>8728</v>
      </c>
      <c r="W105">
        <v>12.5</v>
      </c>
      <c r="X105">
        <v>15</v>
      </c>
      <c r="Y105">
        <v>5</v>
      </c>
    </row>
    <row r="106" spans="2:25">
      <c r="B106" t="s">
        <v>6</v>
      </c>
      <c r="C106" t="s">
        <v>169</v>
      </c>
      <c r="D106" t="s">
        <v>17</v>
      </c>
      <c r="E106" t="s">
        <v>98</v>
      </c>
      <c r="F106" t="s">
        <v>194</v>
      </c>
      <c r="G106" t="s">
        <v>36</v>
      </c>
      <c r="H106" t="str">
        <f t="shared" si="2"/>
        <v>IDFdk4.Sel.Pyper.D.NoMgmt.N</v>
      </c>
      <c r="I106" t="s">
        <v>36</v>
      </c>
      <c r="J106">
        <f t="shared" si="3"/>
        <v>10</v>
      </c>
      <c r="K106">
        <f ca="1">LOOKUP($C106&amp;$D106&amp;$E106&amp;$F106,InventoryLU_Blk!$A$2:$A$118,InventoryLU_Blk!$I$2:$I$1118)</f>
        <v>10.1</v>
      </c>
      <c r="L106" t="str">
        <f>(LOOKUP($D106&amp;$E106,BEC_StandLabel_FDI!$B:$B,BEC_StandLabel_FDI!F:F))</f>
        <v>FDI</v>
      </c>
      <c r="M106">
        <f>LOOKUP($D106&amp;$E106,BEC_StandLabel_FDI!$B:$B,BEC_StandLabel_FDI!G:G)</f>
        <v>87</v>
      </c>
      <c r="N106" t="str">
        <f>LOOKUP($D106&amp;$E106,BEC_StandLabel_FDI!$B:$B,BEC_StandLabel_FDI!H:H)</f>
        <v>PLI</v>
      </c>
      <c r="O106">
        <f>LOOKUP($D106&amp;$E106,BEC_StandLabel_FDI!$B:$B,BEC_StandLabel_FDI!I:I)</f>
        <v>13</v>
      </c>
      <c r="P106">
        <f>LOOKUP($D106&amp;$E106,BEC_StandLabel_FDI!$B:$B,BEC_StandLabel_FDI!J:J)</f>
        <v>0</v>
      </c>
      <c r="Q106">
        <f>LOOKUP($D106&amp;$E106,BEC_StandLabel_FDI!$B:$B,BEC_StandLabel_FDI!K:K)</f>
        <v>0</v>
      </c>
      <c r="R106">
        <f>LOOKUP($D106&amp;$E106,BEC_StandLabel_FDI!$B:$B,BEC_StandLabel_FDI!L:L)</f>
        <v>0</v>
      </c>
      <c r="S106">
        <f>LOOKUP($D106&amp;$E106,BEC_StandLabel_FDI!$B:$B,BEC_StandLabel_FDI!M:M)</f>
        <v>0</v>
      </c>
      <c r="T106">
        <f>LOOKUP($D106&amp;$E106,BEC_StandLabel_FDI!$B:$B,BEC_StandLabel_FDI!N:N)</f>
        <v>0</v>
      </c>
      <c r="U106">
        <f>LOOKUP($D106&amp;$E106,BEC_StandLabel_FDI!$B:$B,BEC_StandLabel_FDI!O:O)</f>
        <v>0</v>
      </c>
      <c r="V106">
        <f>LOOKUP(LOOKUP($D106&amp;$I106,'BEC Silviculture Surrogate'!$A:$A,'BEC Silviculture Surrogate'!$F:$F),ExistingTreatments!$A:$A,ExistingTreatments!V:V)</f>
        <v>8728</v>
      </c>
      <c r="W106">
        <v>12.5</v>
      </c>
      <c r="X106">
        <v>15</v>
      </c>
      <c r="Y106">
        <v>5</v>
      </c>
    </row>
    <row r="107" spans="2:25">
      <c r="B107" t="s">
        <v>6</v>
      </c>
      <c r="C107" t="s">
        <v>169</v>
      </c>
      <c r="D107" t="s">
        <v>17</v>
      </c>
      <c r="E107" t="s">
        <v>98</v>
      </c>
      <c r="F107" t="s">
        <v>195</v>
      </c>
      <c r="G107" t="s">
        <v>36</v>
      </c>
      <c r="H107" t="str">
        <f t="shared" ref="H107:H119" si="4">D107&amp;"."&amp;E107&amp;"."&amp;C107&amp;"."&amp;RIGHT(F107,1)&amp;"."&amp;B107&amp;"."&amp;G107</f>
        <v>IDFdk4.Sel.Pyper.E.NoMgmt.N</v>
      </c>
      <c r="I107" t="s">
        <v>36</v>
      </c>
      <c r="J107">
        <f t="shared" ref="J107:J119" si="5">IF(D107="ZRepressedPine",30,10)</f>
        <v>10</v>
      </c>
      <c r="K107">
        <f ca="1">LOOKUP($C107&amp;$D107&amp;$E107&amp;$F107,InventoryLU_Blk!$A$2:$A$118,InventoryLU_Blk!$I$2:$I$1118)</f>
        <v>10.5</v>
      </c>
      <c r="L107" t="str">
        <f>(LOOKUP($D107&amp;$E107,BEC_StandLabel_FDI!$B:$B,BEC_StandLabel_FDI!F:F))</f>
        <v>FDI</v>
      </c>
      <c r="M107">
        <f>LOOKUP($D107&amp;$E107,BEC_StandLabel_FDI!$B:$B,BEC_StandLabel_FDI!G:G)</f>
        <v>87</v>
      </c>
      <c r="N107" t="str">
        <f>LOOKUP($D107&amp;$E107,BEC_StandLabel_FDI!$B:$B,BEC_StandLabel_FDI!H:H)</f>
        <v>PLI</v>
      </c>
      <c r="O107">
        <f>LOOKUP($D107&amp;$E107,BEC_StandLabel_FDI!$B:$B,BEC_StandLabel_FDI!I:I)</f>
        <v>13</v>
      </c>
      <c r="P107">
        <f>LOOKUP($D107&amp;$E107,BEC_StandLabel_FDI!$B:$B,BEC_StandLabel_FDI!J:J)</f>
        <v>0</v>
      </c>
      <c r="Q107">
        <f>LOOKUP($D107&amp;$E107,BEC_StandLabel_FDI!$B:$B,BEC_StandLabel_FDI!K:K)</f>
        <v>0</v>
      </c>
      <c r="R107">
        <f>LOOKUP($D107&amp;$E107,BEC_StandLabel_FDI!$B:$B,BEC_StandLabel_FDI!L:L)</f>
        <v>0</v>
      </c>
      <c r="S107">
        <f>LOOKUP($D107&amp;$E107,BEC_StandLabel_FDI!$B:$B,BEC_StandLabel_FDI!M:M)</f>
        <v>0</v>
      </c>
      <c r="T107">
        <f>LOOKUP($D107&amp;$E107,BEC_StandLabel_FDI!$B:$B,BEC_StandLabel_FDI!N:N)</f>
        <v>0</v>
      </c>
      <c r="U107">
        <f>LOOKUP($D107&amp;$E107,BEC_StandLabel_FDI!$B:$B,BEC_StandLabel_FDI!O:O)</f>
        <v>0</v>
      </c>
      <c r="V107">
        <f>LOOKUP(LOOKUP($D107&amp;$I107,'BEC Silviculture Surrogate'!$A:$A,'BEC Silviculture Surrogate'!$F:$F),ExistingTreatments!$A:$A,ExistingTreatments!V:V)</f>
        <v>8728</v>
      </c>
      <c r="W107">
        <v>12.5</v>
      </c>
      <c r="X107">
        <v>15</v>
      </c>
      <c r="Y107">
        <v>5</v>
      </c>
    </row>
    <row r="108" spans="2:25">
      <c r="B108" t="s">
        <v>6</v>
      </c>
      <c r="C108" t="s">
        <v>169</v>
      </c>
      <c r="D108" t="s">
        <v>17</v>
      </c>
      <c r="E108" t="s">
        <v>98</v>
      </c>
      <c r="F108" t="s">
        <v>196</v>
      </c>
      <c r="G108" t="s">
        <v>36</v>
      </c>
      <c r="H108" t="str">
        <f t="shared" si="4"/>
        <v>IDFdk4.Sel.Pyper.F.NoMgmt.N</v>
      </c>
      <c r="I108" t="s">
        <v>36</v>
      </c>
      <c r="J108">
        <f t="shared" si="5"/>
        <v>10</v>
      </c>
      <c r="K108">
        <f ca="1">LOOKUP($C108&amp;$D108&amp;$E108&amp;$F108,InventoryLU_Blk!$A$2:$A$118,InventoryLU_Blk!$I$2:$I$1118)</f>
        <v>10.6</v>
      </c>
      <c r="L108" t="str">
        <f>(LOOKUP($D108&amp;$E108,BEC_StandLabel_FDI!$B:$B,BEC_StandLabel_FDI!F:F))</f>
        <v>FDI</v>
      </c>
      <c r="M108">
        <f>LOOKUP($D108&amp;$E108,BEC_StandLabel_FDI!$B:$B,BEC_StandLabel_FDI!G:G)</f>
        <v>87</v>
      </c>
      <c r="N108" t="str">
        <f>LOOKUP($D108&amp;$E108,BEC_StandLabel_FDI!$B:$B,BEC_StandLabel_FDI!H:H)</f>
        <v>PLI</v>
      </c>
      <c r="O108">
        <f>LOOKUP($D108&amp;$E108,BEC_StandLabel_FDI!$B:$B,BEC_StandLabel_FDI!I:I)</f>
        <v>13</v>
      </c>
      <c r="P108">
        <f>LOOKUP($D108&amp;$E108,BEC_StandLabel_FDI!$B:$B,BEC_StandLabel_FDI!J:J)</f>
        <v>0</v>
      </c>
      <c r="Q108">
        <f>LOOKUP($D108&amp;$E108,BEC_StandLabel_FDI!$B:$B,BEC_StandLabel_FDI!K:K)</f>
        <v>0</v>
      </c>
      <c r="R108">
        <f>LOOKUP($D108&amp;$E108,BEC_StandLabel_FDI!$B:$B,BEC_StandLabel_FDI!L:L)</f>
        <v>0</v>
      </c>
      <c r="S108">
        <f>LOOKUP($D108&amp;$E108,BEC_StandLabel_FDI!$B:$B,BEC_StandLabel_FDI!M:M)</f>
        <v>0</v>
      </c>
      <c r="T108">
        <f>LOOKUP($D108&amp;$E108,BEC_StandLabel_FDI!$B:$B,BEC_StandLabel_FDI!N:N)</f>
        <v>0</v>
      </c>
      <c r="U108">
        <f>LOOKUP($D108&amp;$E108,BEC_StandLabel_FDI!$B:$B,BEC_StandLabel_FDI!O:O)</f>
        <v>0</v>
      </c>
      <c r="V108">
        <f>LOOKUP(LOOKUP($D108&amp;$I108,'BEC Silviculture Surrogate'!$A:$A,'BEC Silviculture Surrogate'!$F:$F),ExistingTreatments!$A:$A,ExistingTreatments!V:V)</f>
        <v>8728</v>
      </c>
      <c r="W108">
        <v>12.5</v>
      </c>
      <c r="X108">
        <v>15</v>
      </c>
      <c r="Y108">
        <v>5</v>
      </c>
    </row>
    <row r="109" spans="2:25">
      <c r="B109" t="s">
        <v>6</v>
      </c>
      <c r="C109" t="s">
        <v>169</v>
      </c>
      <c r="D109" t="s">
        <v>19</v>
      </c>
      <c r="E109" t="s">
        <v>97</v>
      </c>
      <c r="F109" t="s">
        <v>192</v>
      </c>
      <c r="G109" t="s">
        <v>36</v>
      </c>
      <c r="H109" t="str">
        <f t="shared" si="4"/>
        <v>IDFxm.CC.Pyper.B.NoMgmt.N</v>
      </c>
      <c r="I109" t="s">
        <v>36</v>
      </c>
      <c r="J109">
        <f t="shared" si="5"/>
        <v>10</v>
      </c>
      <c r="K109">
        <f ca="1">LOOKUP($C109&amp;$D109&amp;$E109&amp;$F109,InventoryLU_Blk!$A$2:$A$118,InventoryLU_Blk!$I$2:$I$1118)</f>
        <v>9.9</v>
      </c>
      <c r="L109" t="str">
        <f>(LOOKUP($D109&amp;$E109,BEC_StandLabel_FDI!$B:$B,BEC_StandLabel_FDI!F:F))</f>
        <v>PLI</v>
      </c>
      <c r="M109">
        <f>LOOKUP($D109&amp;$E109,BEC_StandLabel_FDI!$B:$B,BEC_StandLabel_FDI!G:G)</f>
        <v>76</v>
      </c>
      <c r="N109" t="str">
        <f>LOOKUP($D109&amp;$E109,BEC_StandLabel_FDI!$B:$B,BEC_StandLabel_FDI!H:H)</f>
        <v>FDI</v>
      </c>
      <c r="O109">
        <f>LOOKUP($D109&amp;$E109,BEC_StandLabel_FDI!$B:$B,BEC_StandLabel_FDI!I:I)</f>
        <v>13</v>
      </c>
      <c r="P109" t="str">
        <f>LOOKUP($D109&amp;$E109,BEC_StandLabel_FDI!$B:$B,BEC_StandLabel_FDI!J:J)</f>
        <v>AE</v>
      </c>
      <c r="Q109">
        <f>LOOKUP($D109&amp;$E109,BEC_StandLabel_FDI!$B:$B,BEC_StandLabel_FDI!K:K)</f>
        <v>6</v>
      </c>
      <c r="R109" t="str">
        <f>LOOKUP($D109&amp;$E109,BEC_StandLabel_FDI!$B:$B,BEC_StandLabel_FDI!L:L)</f>
        <v>SX</v>
      </c>
      <c r="S109">
        <f>LOOKUP($D109&amp;$E109,BEC_StandLabel_FDI!$B:$B,BEC_StandLabel_FDI!M:M)</f>
        <v>5</v>
      </c>
      <c r="T109">
        <f>LOOKUP($D109&amp;$E109,BEC_StandLabel_FDI!$B:$B,BEC_StandLabel_FDI!N:N)</f>
        <v>0</v>
      </c>
      <c r="U109">
        <f>LOOKUP($D109&amp;$E109,BEC_StandLabel_FDI!$B:$B,BEC_StandLabel_FDI!O:O)</f>
        <v>0</v>
      </c>
      <c r="V109">
        <f>LOOKUP(LOOKUP($D109&amp;$I109,'BEC Silviculture Surrogate'!$A:$A,'BEC Silviculture Surrogate'!$F:$F),ExistingTreatments!$A:$A,ExistingTreatments!V:V)</f>
        <v>4988</v>
      </c>
      <c r="W109">
        <v>12.5</v>
      </c>
      <c r="X109">
        <v>15</v>
      </c>
      <c r="Y109">
        <v>5</v>
      </c>
    </row>
    <row r="110" spans="2:25">
      <c r="B110" t="s">
        <v>6</v>
      </c>
      <c r="C110" t="s">
        <v>169</v>
      </c>
      <c r="D110" t="s">
        <v>19</v>
      </c>
      <c r="E110" t="s">
        <v>97</v>
      </c>
      <c r="F110" t="s">
        <v>194</v>
      </c>
      <c r="G110" t="s">
        <v>36</v>
      </c>
      <c r="H110" t="str">
        <f t="shared" si="4"/>
        <v>IDFxm.CC.Pyper.D.NoMgmt.N</v>
      </c>
      <c r="I110" t="s">
        <v>36</v>
      </c>
      <c r="J110">
        <f t="shared" si="5"/>
        <v>10</v>
      </c>
      <c r="K110">
        <f ca="1">LOOKUP($C110&amp;$D110&amp;$E110&amp;$F110,InventoryLU_Blk!$A$2:$A$118,InventoryLU_Blk!$I$2:$I$1118)</f>
        <v>10</v>
      </c>
      <c r="L110" t="str">
        <f>(LOOKUP($D110&amp;$E110,BEC_StandLabel_FDI!$B:$B,BEC_StandLabel_FDI!F:F))</f>
        <v>PLI</v>
      </c>
      <c r="M110">
        <f>LOOKUP($D110&amp;$E110,BEC_StandLabel_FDI!$B:$B,BEC_StandLabel_FDI!G:G)</f>
        <v>76</v>
      </c>
      <c r="N110" t="str">
        <f>LOOKUP($D110&amp;$E110,BEC_StandLabel_FDI!$B:$B,BEC_StandLabel_FDI!H:H)</f>
        <v>FDI</v>
      </c>
      <c r="O110">
        <f>LOOKUP($D110&amp;$E110,BEC_StandLabel_FDI!$B:$B,BEC_StandLabel_FDI!I:I)</f>
        <v>13</v>
      </c>
      <c r="P110" t="str">
        <f>LOOKUP($D110&amp;$E110,BEC_StandLabel_FDI!$B:$B,BEC_StandLabel_FDI!J:J)</f>
        <v>AE</v>
      </c>
      <c r="Q110">
        <f>LOOKUP($D110&amp;$E110,BEC_StandLabel_FDI!$B:$B,BEC_StandLabel_FDI!K:K)</f>
        <v>6</v>
      </c>
      <c r="R110" t="str">
        <f>LOOKUP($D110&amp;$E110,BEC_StandLabel_FDI!$B:$B,BEC_StandLabel_FDI!L:L)</f>
        <v>SX</v>
      </c>
      <c r="S110">
        <f>LOOKUP($D110&amp;$E110,BEC_StandLabel_FDI!$B:$B,BEC_StandLabel_FDI!M:M)</f>
        <v>5</v>
      </c>
      <c r="T110">
        <f>LOOKUP($D110&amp;$E110,BEC_StandLabel_FDI!$B:$B,BEC_StandLabel_FDI!N:N)</f>
        <v>0</v>
      </c>
      <c r="U110">
        <f>LOOKUP($D110&amp;$E110,BEC_StandLabel_FDI!$B:$B,BEC_StandLabel_FDI!O:O)</f>
        <v>0</v>
      </c>
      <c r="V110">
        <f>LOOKUP(LOOKUP($D110&amp;$I110,'BEC Silviculture Surrogate'!$A:$A,'BEC Silviculture Surrogate'!$F:$F),ExistingTreatments!$A:$A,ExistingTreatments!V:V)</f>
        <v>4988</v>
      </c>
      <c r="W110">
        <v>12.5</v>
      </c>
      <c r="X110">
        <v>15</v>
      </c>
      <c r="Y110">
        <v>5</v>
      </c>
    </row>
    <row r="111" spans="2:25">
      <c r="B111" t="s">
        <v>6</v>
      </c>
      <c r="C111" t="s">
        <v>169</v>
      </c>
      <c r="D111" t="s">
        <v>19</v>
      </c>
      <c r="E111" t="s">
        <v>98</v>
      </c>
      <c r="F111" t="s">
        <v>192</v>
      </c>
      <c r="G111" t="s">
        <v>36</v>
      </c>
      <c r="H111" t="str">
        <f t="shared" si="4"/>
        <v>IDFxm.Sel.Pyper.B.NoMgmt.N</v>
      </c>
      <c r="I111" t="s">
        <v>36</v>
      </c>
      <c r="J111">
        <f t="shared" si="5"/>
        <v>10</v>
      </c>
      <c r="K111">
        <f ca="1">LOOKUP($C111&amp;$D111&amp;$E111&amp;$F111,InventoryLU_Blk!$A$2:$A$118,InventoryLU_Blk!$I$2:$I$1118)</f>
        <v>11.3</v>
      </c>
      <c r="L111" t="str">
        <f>(LOOKUP($D111&amp;$E111,BEC_StandLabel_FDI!$B:$B,BEC_StandLabel_FDI!F:F))</f>
        <v>FDI</v>
      </c>
      <c r="M111">
        <f>LOOKUP($D111&amp;$E111,BEC_StandLabel_FDI!$B:$B,BEC_StandLabel_FDI!G:G)</f>
        <v>100</v>
      </c>
      <c r="N111">
        <f>LOOKUP($D111&amp;$E111,BEC_StandLabel_FDI!$B:$B,BEC_StandLabel_FDI!H:H)</f>
        <v>0</v>
      </c>
      <c r="O111">
        <f>LOOKUP($D111&amp;$E111,BEC_StandLabel_FDI!$B:$B,BEC_StandLabel_FDI!I:I)</f>
        <v>0</v>
      </c>
      <c r="P111">
        <f>LOOKUP($D111&amp;$E111,BEC_StandLabel_FDI!$B:$B,BEC_StandLabel_FDI!J:J)</f>
        <v>0</v>
      </c>
      <c r="Q111">
        <f>LOOKUP($D111&amp;$E111,BEC_StandLabel_FDI!$B:$B,BEC_StandLabel_FDI!K:K)</f>
        <v>0</v>
      </c>
      <c r="R111">
        <f>LOOKUP($D111&amp;$E111,BEC_StandLabel_FDI!$B:$B,BEC_StandLabel_FDI!L:L)</f>
        <v>0</v>
      </c>
      <c r="S111">
        <f>LOOKUP($D111&amp;$E111,BEC_StandLabel_FDI!$B:$B,BEC_StandLabel_FDI!M:M)</f>
        <v>0</v>
      </c>
      <c r="T111">
        <f>LOOKUP($D111&amp;$E111,BEC_StandLabel_FDI!$B:$B,BEC_StandLabel_FDI!N:N)</f>
        <v>0</v>
      </c>
      <c r="U111">
        <f>LOOKUP($D111&amp;$E111,BEC_StandLabel_FDI!$B:$B,BEC_StandLabel_FDI!O:O)</f>
        <v>0</v>
      </c>
      <c r="V111">
        <f>LOOKUP(LOOKUP($D111&amp;$I111,'BEC Silviculture Surrogate'!$A:$A,'BEC Silviculture Surrogate'!$F:$F),ExistingTreatments!$A:$A,ExistingTreatments!V:V)</f>
        <v>4988</v>
      </c>
      <c r="W111">
        <v>12.5</v>
      </c>
      <c r="X111">
        <v>15</v>
      </c>
      <c r="Y111">
        <v>5</v>
      </c>
    </row>
    <row r="112" spans="2:25">
      <c r="B112" t="s">
        <v>6</v>
      </c>
      <c r="C112" t="s">
        <v>169</v>
      </c>
      <c r="D112" t="s">
        <v>27</v>
      </c>
      <c r="E112" t="s">
        <v>97</v>
      </c>
      <c r="F112" t="s">
        <v>191</v>
      </c>
      <c r="G112" t="s">
        <v>36</v>
      </c>
      <c r="H112" t="str">
        <f t="shared" si="4"/>
        <v>SBPSxc.CC.Pyper.A.NoMgmt.N</v>
      </c>
      <c r="I112" t="s">
        <v>36</v>
      </c>
      <c r="J112">
        <f t="shared" si="5"/>
        <v>10</v>
      </c>
      <c r="K112">
        <f ca="1">LOOKUP($C112&amp;$D112&amp;$E112&amp;$F112,InventoryLU_Blk!$A$2:$A$118,InventoryLU_Blk!$I$2:$I$1118)</f>
        <v>11.4</v>
      </c>
      <c r="L112" t="str">
        <f>(LOOKUP($D112&amp;$E112,BEC_StandLabel_FDI!$B:$B,BEC_StandLabel_FDI!F:F))</f>
        <v>PLI</v>
      </c>
      <c r="M112">
        <f>LOOKUP($D112&amp;$E112,BEC_StandLabel_FDI!$B:$B,BEC_StandLabel_FDI!G:G)</f>
        <v>100</v>
      </c>
      <c r="N112">
        <f>LOOKUP($D112&amp;$E112,BEC_StandLabel_FDI!$B:$B,BEC_StandLabel_FDI!H:H)</f>
        <v>0</v>
      </c>
      <c r="O112">
        <f>LOOKUP($D112&amp;$E112,BEC_StandLabel_FDI!$B:$B,BEC_StandLabel_FDI!I:I)</f>
        <v>0</v>
      </c>
      <c r="P112">
        <f>LOOKUP($D112&amp;$E112,BEC_StandLabel_FDI!$B:$B,BEC_StandLabel_FDI!J:J)</f>
        <v>0</v>
      </c>
      <c r="Q112">
        <f>LOOKUP($D112&amp;$E112,BEC_StandLabel_FDI!$B:$B,BEC_StandLabel_FDI!K:K)</f>
        <v>0</v>
      </c>
      <c r="R112">
        <f>LOOKUP($D112&amp;$E112,BEC_StandLabel_FDI!$B:$B,BEC_StandLabel_FDI!L:L)</f>
        <v>0</v>
      </c>
      <c r="S112">
        <f>LOOKUP($D112&amp;$E112,BEC_StandLabel_FDI!$B:$B,BEC_StandLabel_FDI!M:M)</f>
        <v>0</v>
      </c>
      <c r="T112">
        <f>LOOKUP($D112&amp;$E112,BEC_StandLabel_FDI!$B:$B,BEC_StandLabel_FDI!N:N)</f>
        <v>0</v>
      </c>
      <c r="U112">
        <f>LOOKUP($D112&amp;$E112,BEC_StandLabel_FDI!$B:$B,BEC_StandLabel_FDI!O:O)</f>
        <v>0</v>
      </c>
      <c r="V112">
        <f>LOOKUP(LOOKUP($D112&amp;$I112,'BEC Silviculture Surrogate'!$A:$A,'BEC Silviculture Surrogate'!$F:$F),ExistingTreatments!$A:$A,ExistingTreatments!V:V)</f>
        <v>9022</v>
      </c>
      <c r="W112">
        <v>12.5</v>
      </c>
      <c r="X112">
        <v>15</v>
      </c>
      <c r="Y112">
        <v>5</v>
      </c>
    </row>
    <row r="113" spans="2:25">
      <c r="B113" t="s">
        <v>6</v>
      </c>
      <c r="C113" t="s">
        <v>169</v>
      </c>
      <c r="D113" t="s">
        <v>27</v>
      </c>
      <c r="E113" t="s">
        <v>97</v>
      </c>
      <c r="F113" t="s">
        <v>192</v>
      </c>
      <c r="G113" t="s">
        <v>36</v>
      </c>
      <c r="H113" t="str">
        <f t="shared" si="4"/>
        <v>SBPSxc.CC.Pyper.B.NoMgmt.N</v>
      </c>
      <c r="I113" t="s">
        <v>36</v>
      </c>
      <c r="J113">
        <f t="shared" si="5"/>
        <v>10</v>
      </c>
      <c r="K113">
        <f ca="1">LOOKUP($C113&amp;$D113&amp;$E113&amp;$F113,InventoryLU_Blk!$A$2:$A$118,InventoryLU_Blk!$I$2:$I$1118)</f>
        <v>11.2</v>
      </c>
      <c r="L113" t="str">
        <f>(LOOKUP($D113&amp;$E113,BEC_StandLabel_FDI!$B:$B,BEC_StandLabel_FDI!F:F))</f>
        <v>PLI</v>
      </c>
      <c r="M113">
        <f>LOOKUP($D113&amp;$E113,BEC_StandLabel_FDI!$B:$B,BEC_StandLabel_FDI!G:G)</f>
        <v>100</v>
      </c>
      <c r="N113">
        <f>LOOKUP($D113&amp;$E113,BEC_StandLabel_FDI!$B:$B,BEC_StandLabel_FDI!H:H)</f>
        <v>0</v>
      </c>
      <c r="O113">
        <f>LOOKUP($D113&amp;$E113,BEC_StandLabel_FDI!$B:$B,BEC_StandLabel_FDI!I:I)</f>
        <v>0</v>
      </c>
      <c r="P113">
        <f>LOOKUP($D113&amp;$E113,BEC_StandLabel_FDI!$B:$B,BEC_StandLabel_FDI!J:J)</f>
        <v>0</v>
      </c>
      <c r="Q113">
        <f>LOOKUP($D113&amp;$E113,BEC_StandLabel_FDI!$B:$B,BEC_StandLabel_FDI!K:K)</f>
        <v>0</v>
      </c>
      <c r="R113">
        <f>LOOKUP($D113&amp;$E113,BEC_StandLabel_FDI!$B:$B,BEC_StandLabel_FDI!L:L)</f>
        <v>0</v>
      </c>
      <c r="S113">
        <f>LOOKUP($D113&amp;$E113,BEC_StandLabel_FDI!$B:$B,BEC_StandLabel_FDI!M:M)</f>
        <v>0</v>
      </c>
      <c r="T113">
        <f>LOOKUP($D113&amp;$E113,BEC_StandLabel_FDI!$B:$B,BEC_StandLabel_FDI!N:N)</f>
        <v>0</v>
      </c>
      <c r="U113">
        <f>LOOKUP($D113&amp;$E113,BEC_StandLabel_FDI!$B:$B,BEC_StandLabel_FDI!O:O)</f>
        <v>0</v>
      </c>
      <c r="V113">
        <f>LOOKUP(LOOKUP($D113&amp;$I113,'BEC Silviculture Surrogate'!$A:$A,'BEC Silviculture Surrogate'!$F:$F),ExistingTreatments!$A:$A,ExistingTreatments!V:V)</f>
        <v>9022</v>
      </c>
      <c r="W113">
        <v>12.5</v>
      </c>
      <c r="X113">
        <v>15</v>
      </c>
      <c r="Y113">
        <v>5</v>
      </c>
    </row>
    <row r="114" spans="2:25">
      <c r="B114" t="s">
        <v>6</v>
      </c>
      <c r="C114" t="s">
        <v>169</v>
      </c>
      <c r="D114" t="s">
        <v>27</v>
      </c>
      <c r="E114" t="s">
        <v>97</v>
      </c>
      <c r="F114" t="s">
        <v>193</v>
      </c>
      <c r="G114" t="s">
        <v>36</v>
      </c>
      <c r="H114" t="str">
        <f t="shared" si="4"/>
        <v>SBPSxc.CC.Pyper.C.NoMgmt.N</v>
      </c>
      <c r="I114" t="s">
        <v>36</v>
      </c>
      <c r="J114">
        <f t="shared" si="5"/>
        <v>10</v>
      </c>
      <c r="K114">
        <f ca="1">LOOKUP($C114&amp;$D114&amp;$E114&amp;$F114,InventoryLU_Blk!$A$2:$A$118,InventoryLU_Blk!$I$2:$I$1118)</f>
        <v>11.8</v>
      </c>
      <c r="L114" t="str">
        <f>(LOOKUP($D114&amp;$E114,BEC_StandLabel_FDI!$B:$B,BEC_StandLabel_FDI!F:F))</f>
        <v>PLI</v>
      </c>
      <c r="M114">
        <f>LOOKUP($D114&amp;$E114,BEC_StandLabel_FDI!$B:$B,BEC_StandLabel_FDI!G:G)</f>
        <v>100</v>
      </c>
      <c r="N114">
        <f>LOOKUP($D114&amp;$E114,BEC_StandLabel_FDI!$B:$B,BEC_StandLabel_FDI!H:H)</f>
        <v>0</v>
      </c>
      <c r="O114">
        <f>LOOKUP($D114&amp;$E114,BEC_StandLabel_FDI!$B:$B,BEC_StandLabel_FDI!I:I)</f>
        <v>0</v>
      </c>
      <c r="P114">
        <f>LOOKUP($D114&amp;$E114,BEC_StandLabel_FDI!$B:$B,BEC_StandLabel_FDI!J:J)</f>
        <v>0</v>
      </c>
      <c r="Q114">
        <f>LOOKUP($D114&amp;$E114,BEC_StandLabel_FDI!$B:$B,BEC_StandLabel_FDI!K:K)</f>
        <v>0</v>
      </c>
      <c r="R114">
        <f>LOOKUP($D114&amp;$E114,BEC_StandLabel_FDI!$B:$B,BEC_StandLabel_FDI!L:L)</f>
        <v>0</v>
      </c>
      <c r="S114">
        <f>LOOKUP($D114&amp;$E114,BEC_StandLabel_FDI!$B:$B,BEC_StandLabel_FDI!M:M)</f>
        <v>0</v>
      </c>
      <c r="T114">
        <f>LOOKUP($D114&amp;$E114,BEC_StandLabel_FDI!$B:$B,BEC_StandLabel_FDI!N:N)</f>
        <v>0</v>
      </c>
      <c r="U114">
        <f>LOOKUP($D114&amp;$E114,BEC_StandLabel_FDI!$B:$B,BEC_StandLabel_FDI!O:O)</f>
        <v>0</v>
      </c>
      <c r="V114">
        <f>LOOKUP(LOOKUP($D114&amp;$I114,'BEC Silviculture Surrogate'!$A:$A,'BEC Silviculture Surrogate'!$F:$F),ExistingTreatments!$A:$A,ExistingTreatments!V:V)</f>
        <v>9022</v>
      </c>
      <c r="W114">
        <v>12.5</v>
      </c>
      <c r="X114">
        <v>15</v>
      </c>
      <c r="Y114">
        <v>5</v>
      </c>
    </row>
    <row r="115" spans="2:25">
      <c r="B115" t="s">
        <v>6</v>
      </c>
      <c r="C115" t="s">
        <v>169</v>
      </c>
      <c r="D115" t="s">
        <v>27</v>
      </c>
      <c r="E115" t="s">
        <v>97</v>
      </c>
      <c r="F115" t="s">
        <v>194</v>
      </c>
      <c r="G115" t="s">
        <v>36</v>
      </c>
      <c r="H115" t="str">
        <f t="shared" si="4"/>
        <v>SBPSxc.CC.Pyper.D.NoMgmt.N</v>
      </c>
      <c r="I115" t="s">
        <v>36</v>
      </c>
      <c r="J115">
        <f t="shared" si="5"/>
        <v>10</v>
      </c>
      <c r="K115">
        <f ca="1">LOOKUP($C115&amp;$D115&amp;$E115&amp;$F115,InventoryLU_Blk!$A$2:$A$118,InventoryLU_Blk!$I$2:$I$1118)</f>
        <v>10.199999999999999</v>
      </c>
      <c r="L115" t="str">
        <f>(LOOKUP($D115&amp;$E115,BEC_StandLabel_FDI!$B:$B,BEC_StandLabel_FDI!F:F))</f>
        <v>PLI</v>
      </c>
      <c r="M115">
        <f>LOOKUP($D115&amp;$E115,BEC_StandLabel_FDI!$B:$B,BEC_StandLabel_FDI!G:G)</f>
        <v>100</v>
      </c>
      <c r="N115">
        <f>LOOKUP($D115&amp;$E115,BEC_StandLabel_FDI!$B:$B,BEC_StandLabel_FDI!H:H)</f>
        <v>0</v>
      </c>
      <c r="O115">
        <f>LOOKUP($D115&amp;$E115,BEC_StandLabel_FDI!$B:$B,BEC_StandLabel_FDI!I:I)</f>
        <v>0</v>
      </c>
      <c r="P115">
        <f>LOOKUP($D115&amp;$E115,BEC_StandLabel_FDI!$B:$B,BEC_StandLabel_FDI!J:J)</f>
        <v>0</v>
      </c>
      <c r="Q115">
        <f>LOOKUP($D115&amp;$E115,BEC_StandLabel_FDI!$B:$B,BEC_StandLabel_FDI!K:K)</f>
        <v>0</v>
      </c>
      <c r="R115">
        <f>LOOKUP($D115&amp;$E115,BEC_StandLabel_FDI!$B:$B,BEC_StandLabel_FDI!L:L)</f>
        <v>0</v>
      </c>
      <c r="S115">
        <f>LOOKUP($D115&amp;$E115,BEC_StandLabel_FDI!$B:$B,BEC_StandLabel_FDI!M:M)</f>
        <v>0</v>
      </c>
      <c r="T115">
        <f>LOOKUP($D115&amp;$E115,BEC_StandLabel_FDI!$B:$B,BEC_StandLabel_FDI!N:N)</f>
        <v>0</v>
      </c>
      <c r="U115">
        <f>LOOKUP($D115&amp;$E115,BEC_StandLabel_FDI!$B:$B,BEC_StandLabel_FDI!O:O)</f>
        <v>0</v>
      </c>
      <c r="V115">
        <f>LOOKUP(LOOKUP($D115&amp;$I115,'BEC Silviculture Surrogate'!$A:$A,'BEC Silviculture Surrogate'!$F:$F),ExistingTreatments!$A:$A,ExistingTreatments!V:V)</f>
        <v>9022</v>
      </c>
      <c r="W115">
        <v>12.5</v>
      </c>
      <c r="X115">
        <v>15</v>
      </c>
      <c r="Y115">
        <v>5</v>
      </c>
    </row>
    <row r="116" spans="2:25">
      <c r="B116" t="s">
        <v>6</v>
      </c>
      <c r="C116" t="s">
        <v>169</v>
      </c>
      <c r="D116" t="s">
        <v>27</v>
      </c>
      <c r="E116" t="s">
        <v>97</v>
      </c>
      <c r="F116" t="s">
        <v>195</v>
      </c>
      <c r="G116" t="s">
        <v>36</v>
      </c>
      <c r="H116" t="str">
        <f t="shared" si="4"/>
        <v>SBPSxc.CC.Pyper.E.NoMgmt.N</v>
      </c>
      <c r="I116" t="s">
        <v>36</v>
      </c>
      <c r="J116">
        <f t="shared" si="5"/>
        <v>10</v>
      </c>
      <c r="K116">
        <f ca="1">LOOKUP($C116&amp;$D116&amp;$E116&amp;$F116,InventoryLU_Blk!$A$2:$A$118,InventoryLU_Blk!$I$2:$I$1118)</f>
        <v>11.7</v>
      </c>
      <c r="L116" t="str">
        <f>(LOOKUP($D116&amp;$E116,BEC_StandLabel_FDI!$B:$B,BEC_StandLabel_FDI!F:F))</f>
        <v>PLI</v>
      </c>
      <c r="M116">
        <f>LOOKUP($D116&amp;$E116,BEC_StandLabel_FDI!$B:$B,BEC_StandLabel_FDI!G:G)</f>
        <v>100</v>
      </c>
      <c r="N116">
        <f>LOOKUP($D116&amp;$E116,BEC_StandLabel_FDI!$B:$B,BEC_StandLabel_FDI!H:H)</f>
        <v>0</v>
      </c>
      <c r="O116">
        <f>LOOKUP($D116&amp;$E116,BEC_StandLabel_FDI!$B:$B,BEC_StandLabel_FDI!I:I)</f>
        <v>0</v>
      </c>
      <c r="P116">
        <f>LOOKUP($D116&amp;$E116,BEC_StandLabel_FDI!$B:$B,BEC_StandLabel_FDI!J:J)</f>
        <v>0</v>
      </c>
      <c r="Q116">
        <f>LOOKUP($D116&amp;$E116,BEC_StandLabel_FDI!$B:$B,BEC_StandLabel_FDI!K:K)</f>
        <v>0</v>
      </c>
      <c r="R116">
        <f>LOOKUP($D116&amp;$E116,BEC_StandLabel_FDI!$B:$B,BEC_StandLabel_FDI!L:L)</f>
        <v>0</v>
      </c>
      <c r="S116">
        <f>LOOKUP($D116&amp;$E116,BEC_StandLabel_FDI!$B:$B,BEC_StandLabel_FDI!M:M)</f>
        <v>0</v>
      </c>
      <c r="T116">
        <f>LOOKUP($D116&amp;$E116,BEC_StandLabel_FDI!$B:$B,BEC_StandLabel_FDI!N:N)</f>
        <v>0</v>
      </c>
      <c r="U116">
        <f>LOOKUP($D116&amp;$E116,BEC_StandLabel_FDI!$B:$B,BEC_StandLabel_FDI!O:O)</f>
        <v>0</v>
      </c>
      <c r="V116">
        <f>LOOKUP(LOOKUP($D116&amp;$I116,'BEC Silviculture Surrogate'!$A:$A,'BEC Silviculture Surrogate'!$F:$F),ExistingTreatments!$A:$A,ExistingTreatments!V:V)</f>
        <v>9022</v>
      </c>
      <c r="W116">
        <v>12.5</v>
      </c>
      <c r="X116">
        <v>15</v>
      </c>
      <c r="Y116">
        <v>5</v>
      </c>
    </row>
    <row r="117" spans="2:25">
      <c r="B117" t="s">
        <v>6</v>
      </c>
      <c r="C117" t="s">
        <v>169</v>
      </c>
      <c r="D117" t="s">
        <v>27</v>
      </c>
      <c r="E117" t="s">
        <v>97</v>
      </c>
      <c r="F117" t="s">
        <v>196</v>
      </c>
      <c r="G117" t="s">
        <v>36</v>
      </c>
      <c r="H117" t="str">
        <f t="shared" si="4"/>
        <v>SBPSxc.CC.Pyper.F.NoMgmt.N</v>
      </c>
      <c r="I117" t="s">
        <v>36</v>
      </c>
      <c r="J117">
        <f t="shared" si="5"/>
        <v>10</v>
      </c>
      <c r="K117">
        <f ca="1">LOOKUP($C117&amp;$D117&amp;$E117&amp;$F117,InventoryLU_Blk!$A$2:$A$118,InventoryLU_Blk!$I$2:$I$1118)</f>
        <v>10.5</v>
      </c>
      <c r="L117" t="str">
        <f>(LOOKUP($D117&amp;$E117,BEC_StandLabel_FDI!$B:$B,BEC_StandLabel_FDI!F:F))</f>
        <v>PLI</v>
      </c>
      <c r="M117">
        <f>LOOKUP($D117&amp;$E117,BEC_StandLabel_FDI!$B:$B,BEC_StandLabel_FDI!G:G)</f>
        <v>100</v>
      </c>
      <c r="N117">
        <f>LOOKUP($D117&amp;$E117,BEC_StandLabel_FDI!$B:$B,BEC_StandLabel_FDI!H:H)</f>
        <v>0</v>
      </c>
      <c r="O117">
        <f>LOOKUP($D117&amp;$E117,BEC_StandLabel_FDI!$B:$B,BEC_StandLabel_FDI!I:I)</f>
        <v>0</v>
      </c>
      <c r="P117">
        <f>LOOKUP($D117&amp;$E117,BEC_StandLabel_FDI!$B:$B,BEC_StandLabel_FDI!J:J)</f>
        <v>0</v>
      </c>
      <c r="Q117">
        <f>LOOKUP($D117&amp;$E117,BEC_StandLabel_FDI!$B:$B,BEC_StandLabel_FDI!K:K)</f>
        <v>0</v>
      </c>
      <c r="R117">
        <f>LOOKUP($D117&amp;$E117,BEC_StandLabel_FDI!$B:$B,BEC_StandLabel_FDI!L:L)</f>
        <v>0</v>
      </c>
      <c r="S117">
        <f>LOOKUP($D117&amp;$E117,BEC_StandLabel_FDI!$B:$B,BEC_StandLabel_FDI!M:M)</f>
        <v>0</v>
      </c>
      <c r="T117">
        <f>LOOKUP($D117&amp;$E117,BEC_StandLabel_FDI!$B:$B,BEC_StandLabel_FDI!N:N)</f>
        <v>0</v>
      </c>
      <c r="U117">
        <f>LOOKUP($D117&amp;$E117,BEC_StandLabel_FDI!$B:$B,BEC_StandLabel_FDI!O:O)</f>
        <v>0</v>
      </c>
      <c r="V117">
        <f>LOOKUP(LOOKUP($D117&amp;$I117,'BEC Silviculture Surrogate'!$A:$A,'BEC Silviculture Surrogate'!$F:$F),ExistingTreatments!$A:$A,ExistingTreatments!V:V)</f>
        <v>9022</v>
      </c>
      <c r="W117">
        <v>12.5</v>
      </c>
      <c r="X117">
        <v>15</v>
      </c>
      <c r="Y117">
        <v>5</v>
      </c>
    </row>
    <row r="118" spans="2:25">
      <c r="B118" t="s">
        <v>6</v>
      </c>
      <c r="C118" t="s">
        <v>169</v>
      </c>
      <c r="D118" t="s">
        <v>90</v>
      </c>
      <c r="E118" t="s">
        <v>97</v>
      </c>
      <c r="F118" t="s">
        <v>193</v>
      </c>
      <c r="G118" t="s">
        <v>36</v>
      </c>
      <c r="H118" t="str">
        <f t="shared" si="4"/>
        <v>ZRepressedPine.CC.Pyper.C.NoMgmt.N</v>
      </c>
      <c r="I118" t="s">
        <v>36</v>
      </c>
      <c r="J118">
        <f t="shared" si="5"/>
        <v>30</v>
      </c>
      <c r="K118">
        <f ca="1">LOOKUP($C118&amp;$D118&amp;$E118&amp;$F118,InventoryLU_Blk!$A$2:$A$118,InventoryLU_Blk!$I$2:$I$1118)</f>
        <v>4</v>
      </c>
      <c r="L118" t="str">
        <f>(LOOKUP($D118&amp;$E118,BEC_StandLabel_FDI!$B:$B,BEC_StandLabel_FDI!F:F))</f>
        <v>PLI</v>
      </c>
      <c r="M118">
        <f>LOOKUP($D118&amp;$E118,BEC_StandLabel_FDI!$B:$B,BEC_StandLabel_FDI!G:G)</f>
        <v>100</v>
      </c>
      <c r="N118">
        <f>LOOKUP($D118&amp;$E118,BEC_StandLabel_FDI!$B:$B,BEC_StandLabel_FDI!H:H)</f>
        <v>0</v>
      </c>
      <c r="O118">
        <f>LOOKUP($D118&amp;$E118,BEC_StandLabel_FDI!$B:$B,BEC_StandLabel_FDI!I:I)</f>
        <v>0</v>
      </c>
      <c r="P118">
        <f>LOOKUP($D118&amp;$E118,BEC_StandLabel_FDI!$B:$B,BEC_StandLabel_FDI!J:J)</f>
        <v>0</v>
      </c>
      <c r="Q118">
        <f>LOOKUP($D118&amp;$E118,BEC_StandLabel_FDI!$B:$B,BEC_StandLabel_FDI!K:K)</f>
        <v>0</v>
      </c>
      <c r="R118">
        <f>LOOKUP($D118&amp;$E118,BEC_StandLabel_FDI!$B:$B,BEC_StandLabel_FDI!L:L)</f>
        <v>0</v>
      </c>
      <c r="S118">
        <f>LOOKUP($D118&amp;$E118,BEC_StandLabel_FDI!$B:$B,BEC_StandLabel_FDI!M:M)</f>
        <v>0</v>
      </c>
      <c r="T118">
        <f>LOOKUP($D118&amp;$E118,BEC_StandLabel_FDI!$B:$B,BEC_StandLabel_FDI!N:N)</f>
        <v>0</v>
      </c>
      <c r="U118">
        <f>LOOKUP($D118&amp;$E118,BEC_StandLabel_FDI!$B:$B,BEC_StandLabel_FDI!O:O)</f>
        <v>0</v>
      </c>
      <c r="V118">
        <f>LOOKUP(LOOKUP($D118&amp;$I118,'BEC Silviculture Surrogate'!$A:$A,'BEC Silviculture Surrogate'!$F:$F),ExistingTreatments!$A:$A,ExistingTreatments!V:V)</f>
        <v>75000</v>
      </c>
      <c r="W118">
        <v>12.5</v>
      </c>
      <c r="X118">
        <v>15</v>
      </c>
      <c r="Y118">
        <v>5</v>
      </c>
    </row>
    <row r="119" spans="2:25">
      <c r="B119" t="s">
        <v>6</v>
      </c>
      <c r="C119" t="s">
        <v>169</v>
      </c>
      <c r="D119" t="s">
        <v>90</v>
      </c>
      <c r="E119" t="s">
        <v>97</v>
      </c>
      <c r="F119" t="s">
        <v>196</v>
      </c>
      <c r="G119" t="s">
        <v>36</v>
      </c>
      <c r="H119" t="str">
        <f t="shared" si="4"/>
        <v>ZRepressedPine.CC.Pyper.F.NoMgmt.N</v>
      </c>
      <c r="I119" t="s">
        <v>36</v>
      </c>
      <c r="J119">
        <f t="shared" si="5"/>
        <v>30</v>
      </c>
      <c r="K119">
        <f ca="1">LOOKUP($C119&amp;$D119&amp;$E119&amp;$F119,InventoryLU_Blk!$A$2:$A$118,InventoryLU_Blk!$I$2:$I$1118)</f>
        <v>5.6</v>
      </c>
      <c r="L119" t="str">
        <f>(LOOKUP($D119&amp;$E119,BEC_StandLabel_FDI!$B:$B,BEC_StandLabel_FDI!F:F))</f>
        <v>PLI</v>
      </c>
      <c r="M119">
        <f>LOOKUP($D119&amp;$E119,BEC_StandLabel_FDI!$B:$B,BEC_StandLabel_FDI!G:G)</f>
        <v>100</v>
      </c>
      <c r="N119">
        <f>LOOKUP($D119&amp;$E119,BEC_StandLabel_FDI!$B:$B,BEC_StandLabel_FDI!H:H)</f>
        <v>0</v>
      </c>
      <c r="O119">
        <f>LOOKUP($D119&amp;$E119,BEC_StandLabel_FDI!$B:$B,BEC_StandLabel_FDI!I:I)</f>
        <v>0</v>
      </c>
      <c r="P119">
        <f>LOOKUP($D119&amp;$E119,BEC_StandLabel_FDI!$B:$B,BEC_StandLabel_FDI!J:J)</f>
        <v>0</v>
      </c>
      <c r="Q119">
        <f>LOOKUP($D119&amp;$E119,BEC_StandLabel_FDI!$B:$B,BEC_StandLabel_FDI!K:K)</f>
        <v>0</v>
      </c>
      <c r="R119">
        <f>LOOKUP($D119&amp;$E119,BEC_StandLabel_FDI!$B:$B,BEC_StandLabel_FDI!L:L)</f>
        <v>0</v>
      </c>
      <c r="S119">
        <f>LOOKUP($D119&amp;$E119,BEC_StandLabel_FDI!$B:$B,BEC_StandLabel_FDI!M:M)</f>
        <v>0</v>
      </c>
      <c r="T119">
        <f>LOOKUP($D119&amp;$E119,BEC_StandLabel_FDI!$B:$B,BEC_StandLabel_FDI!N:N)</f>
        <v>0</v>
      </c>
      <c r="U119">
        <f>LOOKUP($D119&amp;$E119,BEC_StandLabel_FDI!$B:$B,BEC_StandLabel_FDI!O:O)</f>
        <v>0</v>
      </c>
      <c r="V119">
        <f>LOOKUP(LOOKUP($D119&amp;$I119,'BEC Silviculture Surrogate'!$A:$A,'BEC Silviculture Surrogate'!$F:$F),ExistingTreatments!$A:$A,ExistingTreatments!V:V)</f>
        <v>75000</v>
      </c>
      <c r="W119">
        <v>12.5</v>
      </c>
      <c r="X119">
        <v>15</v>
      </c>
      <c r="Y119">
        <v>5</v>
      </c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02"/>
  <sheetViews>
    <sheetView zoomScale="75" workbookViewId="0">
      <selection activeCell="I1" sqref="I1:I65536"/>
    </sheetView>
  </sheetViews>
  <sheetFormatPr defaultRowHeight="12.75"/>
  <cols>
    <col min="3" max="3" width="11.7109375" customWidth="1"/>
    <col min="8" max="8" width="27.85546875" customWidth="1"/>
  </cols>
  <sheetData>
    <row r="1" spans="1:31">
      <c r="B1">
        <v>11</v>
      </c>
      <c r="C1">
        <v>15</v>
      </c>
      <c r="D1">
        <v>15</v>
      </c>
      <c r="E1">
        <v>4</v>
      </c>
      <c r="F1">
        <v>6</v>
      </c>
      <c r="H1">
        <v>50</v>
      </c>
      <c r="I1">
        <v>2</v>
      </c>
      <c r="J1">
        <v>2</v>
      </c>
      <c r="K1">
        <v>4</v>
      </c>
      <c r="L1">
        <v>4</v>
      </c>
      <c r="M1">
        <v>4</v>
      </c>
      <c r="N1">
        <v>4</v>
      </c>
      <c r="O1">
        <v>4</v>
      </c>
      <c r="P1">
        <v>4</v>
      </c>
      <c r="Q1">
        <v>4</v>
      </c>
      <c r="R1">
        <v>4</v>
      </c>
      <c r="S1">
        <v>4</v>
      </c>
      <c r="T1">
        <v>4</v>
      </c>
      <c r="U1">
        <v>4</v>
      </c>
      <c r="V1">
        <v>6</v>
      </c>
      <c r="W1">
        <v>4</v>
      </c>
      <c r="X1">
        <v>4</v>
      </c>
      <c r="Y1">
        <v>4</v>
      </c>
      <c r="Z1">
        <v>3</v>
      </c>
      <c r="AA1">
        <v>3</v>
      </c>
      <c r="AB1">
        <v>3</v>
      </c>
      <c r="AC1">
        <v>4</v>
      </c>
      <c r="AD1">
        <v>2</v>
      </c>
      <c r="AE1">
        <v>3</v>
      </c>
    </row>
    <row r="2" spans="1:31">
      <c r="A2" t="s">
        <v>208</v>
      </c>
      <c r="B2" t="s">
        <v>207</v>
      </c>
      <c r="C2" t="s">
        <v>93</v>
      </c>
      <c r="D2" t="s">
        <v>34</v>
      </c>
      <c r="E2" t="s">
        <v>92</v>
      </c>
      <c r="F2" t="s">
        <v>7</v>
      </c>
      <c r="G2" t="s">
        <v>216</v>
      </c>
      <c r="H2" t="s">
        <v>224</v>
      </c>
      <c r="I2" t="s">
        <v>3</v>
      </c>
      <c r="J2" t="s">
        <v>87</v>
      </c>
      <c r="K2" t="s">
        <v>2</v>
      </c>
      <c r="L2" t="s">
        <v>53</v>
      </c>
      <c r="M2" t="s">
        <v>54</v>
      </c>
      <c r="N2" t="s">
        <v>55</v>
      </c>
      <c r="O2" t="s">
        <v>56</v>
      </c>
      <c r="P2" t="s">
        <v>57</v>
      </c>
      <c r="Q2" t="s">
        <v>58</v>
      </c>
      <c r="R2" t="s">
        <v>59</v>
      </c>
      <c r="S2" t="s">
        <v>60</v>
      </c>
      <c r="T2" t="s">
        <v>61</v>
      </c>
      <c r="U2" t="s">
        <v>62</v>
      </c>
      <c r="V2" t="s">
        <v>200</v>
      </c>
      <c r="W2" t="s">
        <v>201</v>
      </c>
      <c r="X2" t="s">
        <v>202</v>
      </c>
      <c r="Y2" t="s">
        <v>203</v>
      </c>
      <c r="Z2" t="s">
        <v>81</v>
      </c>
      <c r="AA2" t="s">
        <v>82</v>
      </c>
      <c r="AB2" t="s">
        <v>83</v>
      </c>
      <c r="AC2" t="s">
        <v>84</v>
      </c>
      <c r="AD2" t="s">
        <v>205</v>
      </c>
      <c r="AE2" t="s">
        <v>88</v>
      </c>
    </row>
    <row r="3" spans="1:31">
      <c r="A3" t="str">
        <f>LOOKUP($D3&amp;$I3,RegulationSilvCosts!$A:$A,RegulationSilvCosts!I:I)</f>
        <v>y</v>
      </c>
      <c r="B3" t="s">
        <v>1</v>
      </c>
      <c r="C3" t="s">
        <v>103</v>
      </c>
      <c r="D3" t="s">
        <v>91</v>
      </c>
      <c r="E3" t="s">
        <v>97</v>
      </c>
      <c r="F3" t="s">
        <v>191</v>
      </c>
      <c r="G3" t="s">
        <v>36</v>
      </c>
      <c r="H3" t="str">
        <f t="shared" ref="H3:H34" si="0">D3&amp;"."&amp;E3&amp;"."&amp;C3&amp;"."&amp;RIGHT(F3,1)&amp;"."&amp;B3&amp;"."&amp;G3</f>
        <v>ESSFxv2.CC.Bambrick.A.Reg.N</v>
      </c>
      <c r="I3" t="str">
        <f>LOOKUP($D3&amp;$E3&amp;$G3,RegulationSilvCosts!C:C,RegulationSilvCosts!G:G)</f>
        <v>N</v>
      </c>
      <c r="J3">
        <f>LOOKUP($D3&amp;$E3&amp;$G3,RegulationSilvCosts!C:C,RegulationSilvCosts!J:J)</f>
        <v>4</v>
      </c>
      <c r="K3">
        <f ca="1">LOOKUP($C3&amp;$D3&amp;$E3&amp;$F3,InventoryLU_Blk!$A$2:$A$118,InventoryLU_Blk!$J$2:$J$1118)</f>
        <v>10.6</v>
      </c>
      <c r="L3" t="e">
        <f>LOOKUP(LOOKUP($D3&amp;$G3,'BEC Silviculture Surrogate'!$A:$A,'BEC Silviculture Surrogate'!$F:$F),ExistingTreatments!$A:$A,ExistingTreatments!L:L)</f>
        <v>#N/A</v>
      </c>
      <c r="M3" t="e">
        <f>LOOKUP(LOOKUP($D3&amp;$G3,'BEC Silviculture Surrogate'!$A:$A,'BEC Silviculture Surrogate'!$F:$F),ExistingTreatments!$A:$A,ExistingTreatments!M:M)</f>
        <v>#N/A</v>
      </c>
      <c r="N3" t="e">
        <f>LOOKUP(LOOKUP($D3&amp;$G3,'BEC Silviculture Surrogate'!$A:$A,'BEC Silviculture Surrogate'!$F:$F),ExistingTreatments!$A:$A,ExistingTreatments!N:N)</f>
        <v>#N/A</v>
      </c>
      <c r="O3" t="e">
        <f>LOOKUP(LOOKUP($D3&amp;$G3,'BEC Silviculture Surrogate'!$A:$A,'BEC Silviculture Surrogate'!$F:$F),ExistingTreatments!$A:$A,ExistingTreatments!O:O)</f>
        <v>#N/A</v>
      </c>
      <c r="P3" t="e">
        <f>LOOKUP(LOOKUP($D3&amp;$G3,'BEC Silviculture Surrogate'!$A:$A,'BEC Silviculture Surrogate'!$F:$F),ExistingTreatments!$A:$A,ExistingTreatments!P:P)</f>
        <v>#N/A</v>
      </c>
      <c r="Q3" t="e">
        <f>LOOKUP(LOOKUP($D3&amp;$G3,'BEC Silviculture Surrogate'!$A:$A,'BEC Silviculture Surrogate'!$F:$F),ExistingTreatments!$A:$A,ExistingTreatments!Q:Q)</f>
        <v>#N/A</v>
      </c>
      <c r="R3" t="e">
        <f>LOOKUP(LOOKUP($D3&amp;$G3,'BEC Silviculture Surrogate'!$A:$A,'BEC Silviculture Surrogate'!$F:$F),ExistingTreatments!$A:$A,ExistingTreatments!R:R)</f>
        <v>#N/A</v>
      </c>
      <c r="S3" t="e">
        <f>LOOKUP(LOOKUP($D3&amp;$G3,'BEC Silviculture Surrogate'!$A:$A,'BEC Silviculture Surrogate'!$F:$F),ExistingTreatments!$A:$A,ExistingTreatments!S:S)</f>
        <v>#N/A</v>
      </c>
      <c r="T3" t="e">
        <f>LOOKUP(LOOKUP($D3&amp;$G3,'BEC Silviculture Surrogate'!$A:$A,'BEC Silviculture Surrogate'!$F:$F),ExistingTreatments!$A:$A,ExistingTreatments!T:T)</f>
        <v>#N/A</v>
      </c>
      <c r="U3" t="e">
        <f>LOOKUP(LOOKUP($D3&amp;$G3,'BEC Silviculture Surrogate'!$A:$A,'BEC Silviculture Surrogate'!$F:$F),ExistingTreatments!$A:$A,ExistingTreatments!U:U)</f>
        <v>#N/A</v>
      </c>
      <c r="V3" t="e">
        <f>LOOKUP(LOOKUP($D3&amp;$G3,'BEC Silviculture Surrogate'!$A:$A,'BEC Silviculture Surrogate'!$F:$F),ExistingTreatments!$A:$A,ExistingTreatments!V:V)</f>
        <v>#N/A</v>
      </c>
      <c r="W3">
        <v>12.5</v>
      </c>
      <c r="X3">
        <v>15</v>
      </c>
      <c r="Y3">
        <v>5</v>
      </c>
    </row>
    <row r="4" spans="1:31">
      <c r="A4" t="str">
        <f>LOOKUP($D4&amp;$I4,RegulationSilvCosts!$A:$A,RegulationSilvCosts!I:I)</f>
        <v>y</v>
      </c>
      <c r="B4" t="s">
        <v>1</v>
      </c>
      <c r="C4" t="s">
        <v>103</v>
      </c>
      <c r="D4" t="s">
        <v>91</v>
      </c>
      <c r="E4" t="s">
        <v>97</v>
      </c>
      <c r="F4" t="s">
        <v>191</v>
      </c>
      <c r="G4" t="s">
        <v>37</v>
      </c>
      <c r="H4" t="str">
        <f t="shared" si="0"/>
        <v>ESSFxv2.CC.Bambrick.A.Reg.P</v>
      </c>
      <c r="I4" t="str">
        <f>LOOKUP($D4&amp;$E4&amp;$G4,RegulationSilvCosts!C:C,RegulationSilvCosts!G:G)</f>
        <v>P</v>
      </c>
      <c r="J4">
        <f>LOOKUP($D4&amp;$E4&amp;$G4,RegulationSilvCosts!C:C,RegulationSilvCosts!J:J)</f>
        <v>2</v>
      </c>
      <c r="K4">
        <f ca="1">LOOKUP($C4&amp;$D4&amp;$E4&amp;$F4,InventoryLU_Blk!$A$2:$A$118,InventoryLU_Blk!$J$2:$J$1118)</f>
        <v>10.6</v>
      </c>
      <c r="L4" t="str">
        <f>LOOKUP(LOOKUP($D4&amp;$G4,'BEC Silviculture Surrogate'!$A:$A,'BEC Silviculture Surrogate'!$F:$F),ExistingTreatments!$A:$A,ExistingTreatments!L:L)</f>
        <v>PLI</v>
      </c>
      <c r="M4">
        <f>LOOKUP(LOOKUP($D4&amp;$G4,'BEC Silviculture Surrogate'!$A:$A,'BEC Silviculture Surrogate'!$F:$F),ExistingTreatments!$A:$A,ExistingTreatments!M:M)</f>
        <v>42</v>
      </c>
      <c r="N4" t="str">
        <f>LOOKUP(LOOKUP($D4&amp;$G4,'BEC Silviculture Surrogate'!$A:$A,'BEC Silviculture Surrogate'!$F:$F),ExistingTreatments!$A:$A,ExistingTreatments!N:N)</f>
        <v>SX</v>
      </c>
      <c r="O4">
        <f>LOOKUP(LOOKUP($D4&amp;$G4,'BEC Silviculture Surrogate'!$A:$A,'BEC Silviculture Surrogate'!$F:$F),ExistingTreatments!$A:$A,ExistingTreatments!O:O)</f>
        <v>38</v>
      </c>
      <c r="P4" t="str">
        <f>LOOKUP(LOOKUP($D4&amp;$G4,'BEC Silviculture Surrogate'!$A:$A,'BEC Silviculture Surrogate'!$F:$F),ExistingTreatments!$A:$A,ExistingTreatments!P:P)</f>
        <v>BL</v>
      </c>
      <c r="Q4">
        <f>LOOKUP(LOOKUP($D4&amp;$G4,'BEC Silviculture Surrogate'!$A:$A,'BEC Silviculture Surrogate'!$F:$F),ExistingTreatments!$A:$A,ExistingTreatments!Q:Q)</f>
        <v>20</v>
      </c>
      <c r="R4">
        <f>LOOKUP(LOOKUP($D4&amp;$G4,'BEC Silviculture Surrogate'!$A:$A,'BEC Silviculture Surrogate'!$F:$F),ExistingTreatments!$A:$A,ExistingTreatments!R:R)</f>
        <v>0</v>
      </c>
      <c r="S4">
        <f>LOOKUP(LOOKUP($D4&amp;$G4,'BEC Silviculture Surrogate'!$A:$A,'BEC Silviculture Surrogate'!$F:$F),ExistingTreatments!$A:$A,ExistingTreatments!S:S)</f>
        <v>0</v>
      </c>
      <c r="T4">
        <f>LOOKUP(LOOKUP($D4&amp;$G4,'BEC Silviculture Surrogate'!$A:$A,'BEC Silviculture Surrogate'!$F:$F),ExistingTreatments!$A:$A,ExistingTreatments!T:T)</f>
        <v>0</v>
      </c>
      <c r="U4">
        <f>LOOKUP(LOOKUP($D4&amp;$G4,'BEC Silviculture Surrogate'!$A:$A,'BEC Silviculture Surrogate'!$F:$F),ExistingTreatments!$A:$A,ExistingTreatments!U:U)</f>
        <v>0</v>
      </c>
      <c r="V4">
        <f>LOOKUP(LOOKUP($D4&amp;$G4,'BEC Silviculture Surrogate'!$A:$A,'BEC Silviculture Surrogate'!$F:$F),ExistingTreatments!$A:$A,ExistingTreatments!V:V)</f>
        <v>2187</v>
      </c>
      <c r="W4">
        <v>12.5</v>
      </c>
      <c r="X4">
        <v>15</v>
      </c>
      <c r="Y4">
        <v>5</v>
      </c>
    </row>
    <row r="5" spans="1:31">
      <c r="A5" t="str">
        <f>LOOKUP($D5&amp;$I5,RegulationSilvCosts!$A:$A,RegulationSilvCosts!I:I)</f>
        <v>y</v>
      </c>
      <c r="B5" t="s">
        <v>1</v>
      </c>
      <c r="C5" t="s">
        <v>103</v>
      </c>
      <c r="D5" t="s">
        <v>91</v>
      </c>
      <c r="E5" t="s">
        <v>97</v>
      </c>
      <c r="F5" t="s">
        <v>192</v>
      </c>
      <c r="G5" t="s">
        <v>36</v>
      </c>
      <c r="H5" t="str">
        <f t="shared" si="0"/>
        <v>ESSFxv2.CC.Bambrick.B.Reg.N</v>
      </c>
      <c r="I5" t="str">
        <f>LOOKUP($D5&amp;$E5&amp;$G5,RegulationSilvCosts!C:C,RegulationSilvCosts!G:G)</f>
        <v>N</v>
      </c>
      <c r="J5">
        <f>LOOKUP($D5&amp;$E5&amp;$G5,RegulationSilvCosts!C:C,RegulationSilvCosts!J:J)</f>
        <v>4</v>
      </c>
      <c r="K5">
        <f ca="1">LOOKUP($C5&amp;$D5&amp;$E5&amp;$F5,InventoryLU_Blk!$A$2:$A$118,InventoryLU_Blk!$J$2:$J$1118)</f>
        <v>9.3000000000000007</v>
      </c>
      <c r="L5" t="e">
        <f>LOOKUP(LOOKUP($D5&amp;$G5,'BEC Silviculture Surrogate'!$A:$A,'BEC Silviculture Surrogate'!$F:$F),ExistingTreatments!$A:$A,ExistingTreatments!L:L)</f>
        <v>#N/A</v>
      </c>
      <c r="M5" t="e">
        <f>LOOKUP(LOOKUP($D5&amp;$G5,'BEC Silviculture Surrogate'!$A:$A,'BEC Silviculture Surrogate'!$F:$F),ExistingTreatments!$A:$A,ExistingTreatments!M:M)</f>
        <v>#N/A</v>
      </c>
      <c r="N5" t="e">
        <f>LOOKUP(LOOKUP($D5&amp;$G5,'BEC Silviculture Surrogate'!$A:$A,'BEC Silviculture Surrogate'!$F:$F),ExistingTreatments!$A:$A,ExistingTreatments!N:N)</f>
        <v>#N/A</v>
      </c>
      <c r="O5" t="e">
        <f>LOOKUP(LOOKUP($D5&amp;$G5,'BEC Silviculture Surrogate'!$A:$A,'BEC Silviculture Surrogate'!$F:$F),ExistingTreatments!$A:$A,ExistingTreatments!O:O)</f>
        <v>#N/A</v>
      </c>
      <c r="P5" t="e">
        <f>LOOKUP(LOOKUP($D5&amp;$G5,'BEC Silviculture Surrogate'!$A:$A,'BEC Silviculture Surrogate'!$F:$F),ExistingTreatments!$A:$A,ExistingTreatments!P:P)</f>
        <v>#N/A</v>
      </c>
      <c r="Q5" t="e">
        <f>LOOKUP(LOOKUP($D5&amp;$G5,'BEC Silviculture Surrogate'!$A:$A,'BEC Silviculture Surrogate'!$F:$F),ExistingTreatments!$A:$A,ExistingTreatments!Q:Q)</f>
        <v>#N/A</v>
      </c>
      <c r="R5" t="e">
        <f>LOOKUP(LOOKUP($D5&amp;$G5,'BEC Silviculture Surrogate'!$A:$A,'BEC Silviculture Surrogate'!$F:$F),ExistingTreatments!$A:$A,ExistingTreatments!R:R)</f>
        <v>#N/A</v>
      </c>
      <c r="S5" t="e">
        <f>LOOKUP(LOOKUP($D5&amp;$G5,'BEC Silviculture Surrogate'!$A:$A,'BEC Silviculture Surrogate'!$F:$F),ExistingTreatments!$A:$A,ExistingTreatments!S:S)</f>
        <v>#N/A</v>
      </c>
      <c r="T5" t="e">
        <f>LOOKUP(LOOKUP($D5&amp;$G5,'BEC Silviculture Surrogate'!$A:$A,'BEC Silviculture Surrogate'!$F:$F),ExistingTreatments!$A:$A,ExistingTreatments!T:T)</f>
        <v>#N/A</v>
      </c>
      <c r="U5" t="e">
        <f>LOOKUP(LOOKUP($D5&amp;$G5,'BEC Silviculture Surrogate'!$A:$A,'BEC Silviculture Surrogate'!$F:$F),ExistingTreatments!$A:$A,ExistingTreatments!U:U)</f>
        <v>#N/A</v>
      </c>
      <c r="V5" t="e">
        <f>LOOKUP(LOOKUP($D5&amp;$G5,'BEC Silviculture Surrogate'!$A:$A,'BEC Silviculture Surrogate'!$F:$F),ExistingTreatments!$A:$A,ExistingTreatments!V:V)</f>
        <v>#N/A</v>
      </c>
      <c r="W5">
        <v>12.5</v>
      </c>
      <c r="X5">
        <v>15</v>
      </c>
      <c r="Y5">
        <v>5</v>
      </c>
    </row>
    <row r="6" spans="1:31">
      <c r="A6" t="str">
        <f>LOOKUP($D6&amp;$I6,RegulationSilvCosts!$A:$A,RegulationSilvCosts!I:I)</f>
        <v>y</v>
      </c>
      <c r="B6" t="s">
        <v>1</v>
      </c>
      <c r="C6" t="s">
        <v>103</v>
      </c>
      <c r="D6" t="s">
        <v>91</v>
      </c>
      <c r="E6" t="s">
        <v>97</v>
      </c>
      <c r="F6" t="s">
        <v>192</v>
      </c>
      <c r="G6" t="s">
        <v>37</v>
      </c>
      <c r="H6" t="str">
        <f t="shared" si="0"/>
        <v>ESSFxv2.CC.Bambrick.B.Reg.P</v>
      </c>
      <c r="I6" t="str">
        <f>LOOKUP($D6&amp;$E6&amp;$G6,RegulationSilvCosts!C:C,RegulationSilvCosts!G:G)</f>
        <v>P</v>
      </c>
      <c r="J6">
        <f>LOOKUP($D6&amp;$E6&amp;$G6,RegulationSilvCosts!C:C,RegulationSilvCosts!J:J)</f>
        <v>2</v>
      </c>
      <c r="K6">
        <f ca="1">LOOKUP($C6&amp;$D6&amp;$E6&amp;$F6,InventoryLU_Blk!$A$2:$A$118,InventoryLU_Blk!$J$2:$J$1118)</f>
        <v>9.3000000000000007</v>
      </c>
      <c r="L6" t="str">
        <f>LOOKUP(LOOKUP($D6&amp;$G6,'BEC Silviculture Surrogate'!$A:$A,'BEC Silviculture Surrogate'!$F:$F),ExistingTreatments!$A:$A,ExistingTreatments!L:L)</f>
        <v>PLI</v>
      </c>
      <c r="M6">
        <f>LOOKUP(LOOKUP($D6&amp;$G6,'BEC Silviculture Surrogate'!$A:$A,'BEC Silviculture Surrogate'!$F:$F),ExistingTreatments!$A:$A,ExistingTreatments!M:M)</f>
        <v>42</v>
      </c>
      <c r="N6" t="str">
        <f>LOOKUP(LOOKUP($D6&amp;$G6,'BEC Silviculture Surrogate'!$A:$A,'BEC Silviculture Surrogate'!$F:$F),ExistingTreatments!$A:$A,ExistingTreatments!N:N)</f>
        <v>SX</v>
      </c>
      <c r="O6">
        <f>LOOKUP(LOOKUP($D6&amp;$G6,'BEC Silviculture Surrogate'!$A:$A,'BEC Silviculture Surrogate'!$F:$F),ExistingTreatments!$A:$A,ExistingTreatments!O:O)</f>
        <v>38</v>
      </c>
      <c r="P6" t="str">
        <f>LOOKUP(LOOKUP($D6&amp;$G6,'BEC Silviculture Surrogate'!$A:$A,'BEC Silviculture Surrogate'!$F:$F),ExistingTreatments!$A:$A,ExistingTreatments!P:P)</f>
        <v>BL</v>
      </c>
      <c r="Q6">
        <f>LOOKUP(LOOKUP($D6&amp;$G6,'BEC Silviculture Surrogate'!$A:$A,'BEC Silviculture Surrogate'!$F:$F),ExistingTreatments!$A:$A,ExistingTreatments!Q:Q)</f>
        <v>20</v>
      </c>
      <c r="R6">
        <f>LOOKUP(LOOKUP($D6&amp;$G6,'BEC Silviculture Surrogate'!$A:$A,'BEC Silviculture Surrogate'!$F:$F),ExistingTreatments!$A:$A,ExistingTreatments!R:R)</f>
        <v>0</v>
      </c>
      <c r="S6">
        <f>LOOKUP(LOOKUP($D6&amp;$G6,'BEC Silviculture Surrogate'!$A:$A,'BEC Silviculture Surrogate'!$F:$F),ExistingTreatments!$A:$A,ExistingTreatments!S:S)</f>
        <v>0</v>
      </c>
      <c r="T6">
        <f>LOOKUP(LOOKUP($D6&amp;$G6,'BEC Silviculture Surrogate'!$A:$A,'BEC Silviculture Surrogate'!$F:$F),ExistingTreatments!$A:$A,ExistingTreatments!T:T)</f>
        <v>0</v>
      </c>
      <c r="U6">
        <f>LOOKUP(LOOKUP($D6&amp;$G6,'BEC Silviculture Surrogate'!$A:$A,'BEC Silviculture Surrogate'!$F:$F),ExistingTreatments!$A:$A,ExistingTreatments!U:U)</f>
        <v>0</v>
      </c>
      <c r="V6">
        <f>LOOKUP(LOOKUP($D6&amp;$G6,'BEC Silviculture Surrogate'!$A:$A,'BEC Silviculture Surrogate'!$F:$F),ExistingTreatments!$A:$A,ExistingTreatments!V:V)</f>
        <v>2187</v>
      </c>
      <c r="W6">
        <v>12.5</v>
      </c>
      <c r="X6">
        <v>15</v>
      </c>
      <c r="Y6">
        <v>5</v>
      </c>
    </row>
    <row r="7" spans="1:31">
      <c r="A7" t="str">
        <f>LOOKUP($D7&amp;$I7,RegulationSilvCosts!$A:$A,RegulationSilvCosts!I:I)</f>
        <v>y</v>
      </c>
      <c r="B7" t="s">
        <v>1</v>
      </c>
      <c r="C7" t="s">
        <v>103</v>
      </c>
      <c r="D7" t="s">
        <v>17</v>
      </c>
      <c r="E7" t="s">
        <v>97</v>
      </c>
      <c r="F7" t="s">
        <v>192</v>
      </c>
      <c r="G7" t="s">
        <v>36</v>
      </c>
      <c r="H7" t="str">
        <f t="shared" si="0"/>
        <v>IDFdk4.CC.Bambrick.B.Reg.N</v>
      </c>
      <c r="I7" t="str">
        <f>LOOKUP($D7&amp;$E7&amp;$G7,RegulationSilvCosts!C:C,RegulationSilvCosts!G:G)</f>
        <v>N</v>
      </c>
      <c r="J7">
        <f>LOOKUP($D7&amp;$E7&amp;$G7,RegulationSilvCosts!C:C,RegulationSilvCosts!J:J)</f>
        <v>4</v>
      </c>
      <c r="K7">
        <f ca="1">LOOKUP($C7&amp;$D7&amp;$E7&amp;$F7,InventoryLU_Blk!$A$2:$A$118,InventoryLU_Blk!$J$2:$J$1118)</f>
        <v>11.9</v>
      </c>
      <c r="L7" t="str">
        <f>LOOKUP(LOOKUP($D7&amp;$G7,'BEC Silviculture Surrogate'!$A:$A,'BEC Silviculture Surrogate'!$F:$F),ExistingTreatments!$A:$A,ExistingTreatments!L:L)</f>
        <v>PLI</v>
      </c>
      <c r="M7">
        <f>LOOKUP(LOOKUP($D7&amp;$G7,'BEC Silviculture Surrogate'!$A:$A,'BEC Silviculture Surrogate'!$F:$F),ExistingTreatments!$A:$A,ExistingTreatments!M:M)</f>
        <v>88</v>
      </c>
      <c r="N7" t="str">
        <f>LOOKUP(LOOKUP($D7&amp;$G7,'BEC Silviculture Surrogate'!$A:$A,'BEC Silviculture Surrogate'!$F:$F),ExistingTreatments!$A:$A,ExistingTreatments!N:N)</f>
        <v>AE</v>
      </c>
      <c r="O7">
        <f>LOOKUP(LOOKUP($D7&amp;$G7,'BEC Silviculture Surrogate'!$A:$A,'BEC Silviculture Surrogate'!$F:$F),ExistingTreatments!$A:$A,ExistingTreatments!O:O)</f>
        <v>12</v>
      </c>
      <c r="P7">
        <f>LOOKUP(LOOKUP($D7&amp;$G7,'BEC Silviculture Surrogate'!$A:$A,'BEC Silviculture Surrogate'!$F:$F),ExistingTreatments!$A:$A,ExistingTreatments!P:P)</f>
        <v>0</v>
      </c>
      <c r="Q7">
        <f>LOOKUP(LOOKUP($D7&amp;$G7,'BEC Silviculture Surrogate'!$A:$A,'BEC Silviculture Surrogate'!$F:$F),ExistingTreatments!$A:$A,ExistingTreatments!Q:Q)</f>
        <v>0</v>
      </c>
      <c r="R7">
        <f>LOOKUP(LOOKUP($D7&amp;$G7,'BEC Silviculture Surrogate'!$A:$A,'BEC Silviculture Surrogate'!$F:$F),ExistingTreatments!$A:$A,ExistingTreatments!R:R)</f>
        <v>0</v>
      </c>
      <c r="S7">
        <f>LOOKUP(LOOKUP($D7&amp;$G7,'BEC Silviculture Surrogate'!$A:$A,'BEC Silviculture Surrogate'!$F:$F),ExistingTreatments!$A:$A,ExistingTreatments!S:S)</f>
        <v>0</v>
      </c>
      <c r="T7">
        <f>LOOKUP(LOOKUP($D7&amp;$G7,'BEC Silviculture Surrogate'!$A:$A,'BEC Silviculture Surrogate'!$F:$F),ExistingTreatments!$A:$A,ExistingTreatments!T:T)</f>
        <v>0</v>
      </c>
      <c r="U7">
        <f>LOOKUP(LOOKUP($D7&amp;$G7,'BEC Silviculture Surrogate'!$A:$A,'BEC Silviculture Surrogate'!$F:$F),ExistingTreatments!$A:$A,ExistingTreatments!U:U)</f>
        <v>0</v>
      </c>
      <c r="V7">
        <f>LOOKUP(LOOKUP($D7&amp;$G7,'BEC Silviculture Surrogate'!$A:$A,'BEC Silviculture Surrogate'!$F:$F),ExistingTreatments!$A:$A,ExistingTreatments!V:V)</f>
        <v>8728</v>
      </c>
      <c r="W7">
        <v>12.5</v>
      </c>
      <c r="X7">
        <v>15</v>
      </c>
      <c r="Y7">
        <v>5</v>
      </c>
    </row>
    <row r="8" spans="1:31">
      <c r="A8" t="str">
        <f>LOOKUP($D8&amp;$I8,RegulationSilvCosts!$A:$A,RegulationSilvCosts!I:I)</f>
        <v>y</v>
      </c>
      <c r="B8" t="s">
        <v>1</v>
      </c>
      <c r="C8" t="s">
        <v>103</v>
      </c>
      <c r="D8" t="s">
        <v>17</v>
      </c>
      <c r="E8" t="s">
        <v>97</v>
      </c>
      <c r="F8" t="s">
        <v>192</v>
      </c>
      <c r="G8" t="s">
        <v>37</v>
      </c>
      <c r="H8" t="str">
        <f t="shared" si="0"/>
        <v>IDFdk4.CC.Bambrick.B.Reg.P</v>
      </c>
      <c r="I8" t="str">
        <f>LOOKUP($D8&amp;$E8&amp;$G8,RegulationSilvCosts!C:C,RegulationSilvCosts!G:G)</f>
        <v>P</v>
      </c>
      <c r="J8">
        <f>LOOKUP($D8&amp;$E8&amp;$G8,RegulationSilvCosts!C:C,RegulationSilvCosts!J:J)</f>
        <v>2</v>
      </c>
      <c r="K8">
        <f ca="1">LOOKUP($C8&amp;$D8&amp;$E8&amp;$F8,InventoryLU_Blk!$A$2:$A$118,InventoryLU_Blk!$J$2:$J$1118)</f>
        <v>11.9</v>
      </c>
      <c r="L8" t="str">
        <f>LOOKUP(LOOKUP($D8&amp;$G8,'BEC Silviculture Surrogate'!$A:$A,'BEC Silviculture Surrogate'!$F:$F),ExistingTreatments!$A:$A,ExistingTreatments!L:L)</f>
        <v>PLI</v>
      </c>
      <c r="M8">
        <f>LOOKUP(LOOKUP($D8&amp;$G8,'BEC Silviculture Surrogate'!$A:$A,'BEC Silviculture Surrogate'!$F:$F),ExistingTreatments!$A:$A,ExistingTreatments!M:M)</f>
        <v>80</v>
      </c>
      <c r="N8" t="str">
        <f>LOOKUP(LOOKUP($D8&amp;$G8,'BEC Silviculture Surrogate'!$A:$A,'BEC Silviculture Surrogate'!$F:$F),ExistingTreatments!$A:$A,ExistingTreatments!N:N)</f>
        <v>AE</v>
      </c>
      <c r="O8">
        <f>LOOKUP(LOOKUP($D8&amp;$G8,'BEC Silviculture Surrogate'!$A:$A,'BEC Silviculture Surrogate'!$F:$F),ExistingTreatments!$A:$A,ExistingTreatments!O:O)</f>
        <v>20</v>
      </c>
      <c r="P8">
        <f>LOOKUP(LOOKUP($D8&amp;$G8,'BEC Silviculture Surrogate'!$A:$A,'BEC Silviculture Surrogate'!$F:$F),ExistingTreatments!$A:$A,ExistingTreatments!P:P)</f>
        <v>0</v>
      </c>
      <c r="Q8">
        <f>LOOKUP(LOOKUP($D8&amp;$G8,'BEC Silviculture Surrogate'!$A:$A,'BEC Silviculture Surrogate'!$F:$F),ExistingTreatments!$A:$A,ExistingTreatments!Q:Q)</f>
        <v>0</v>
      </c>
      <c r="R8">
        <f>LOOKUP(LOOKUP($D8&amp;$G8,'BEC Silviculture Surrogate'!$A:$A,'BEC Silviculture Surrogate'!$F:$F),ExistingTreatments!$A:$A,ExistingTreatments!R:R)</f>
        <v>0</v>
      </c>
      <c r="S8">
        <f>LOOKUP(LOOKUP($D8&amp;$G8,'BEC Silviculture Surrogate'!$A:$A,'BEC Silviculture Surrogate'!$F:$F),ExistingTreatments!$A:$A,ExistingTreatments!S:S)</f>
        <v>0</v>
      </c>
      <c r="T8">
        <f>LOOKUP(LOOKUP($D8&amp;$G8,'BEC Silviculture Surrogate'!$A:$A,'BEC Silviculture Surrogate'!$F:$F),ExistingTreatments!$A:$A,ExistingTreatments!T:T)</f>
        <v>0</v>
      </c>
      <c r="U8">
        <f>LOOKUP(LOOKUP($D8&amp;$G8,'BEC Silviculture Surrogate'!$A:$A,'BEC Silviculture Surrogate'!$F:$F),ExistingTreatments!$A:$A,ExistingTreatments!U:U)</f>
        <v>0</v>
      </c>
      <c r="V8">
        <f>LOOKUP(LOOKUP($D8&amp;$G8,'BEC Silviculture Surrogate'!$A:$A,'BEC Silviculture Surrogate'!$F:$F),ExistingTreatments!$A:$A,ExistingTreatments!V:V)</f>
        <v>4444</v>
      </c>
      <c r="W8">
        <v>12.5</v>
      </c>
      <c r="X8">
        <v>15</v>
      </c>
      <c r="Y8">
        <v>5</v>
      </c>
    </row>
    <row r="9" spans="1:31">
      <c r="A9" t="str">
        <f>LOOKUP($D9&amp;$I9,RegulationSilvCosts!$A:$A,RegulationSilvCosts!I:I)</f>
        <v>y</v>
      </c>
      <c r="B9" t="s">
        <v>1</v>
      </c>
      <c r="C9" t="s">
        <v>103</v>
      </c>
      <c r="D9" t="s">
        <v>17</v>
      </c>
      <c r="E9" t="s">
        <v>98</v>
      </c>
      <c r="F9" t="s">
        <v>192</v>
      </c>
      <c r="G9" t="s">
        <v>86</v>
      </c>
      <c r="H9" t="str">
        <f t="shared" si="0"/>
        <v>IDFdk4.Sel.Bambrick.B.Reg.S</v>
      </c>
      <c r="I9" t="str">
        <f>LOOKUP($D9&amp;$E9&amp;$G9,RegulationSilvCosts!C:C,RegulationSilvCosts!G:G)</f>
        <v>N</v>
      </c>
      <c r="J9">
        <f>LOOKUP($D9&amp;$E9&amp;$G9,RegulationSilvCosts!C:C,RegulationSilvCosts!J:J)</f>
        <v>4</v>
      </c>
      <c r="K9">
        <f ca="1">LOOKUP($C9&amp;$D9&amp;$E9&amp;$F9,InventoryLU_Blk!$A$2:$A$118,InventoryLU_Blk!$J$2:$J$1118)</f>
        <v>12</v>
      </c>
      <c r="L9" t="str">
        <f>LOOKUP(LOOKUP($D9&amp;$G9,'BEC Silviculture Surrogate'!$A:$A,'BEC Silviculture Surrogate'!$F:$F),ExistingTreatments!$A:$A,ExistingTreatments!L:L)</f>
        <v>FDI</v>
      </c>
      <c r="M9">
        <f>LOOKUP(LOOKUP($D9&amp;$G9,'BEC Silviculture Surrogate'!$A:$A,'BEC Silviculture Surrogate'!$F:$F),ExistingTreatments!$A:$A,ExistingTreatments!M:M)</f>
        <v>85</v>
      </c>
      <c r="N9" t="str">
        <f>LOOKUP(LOOKUP($D9&amp;$G9,'BEC Silviculture Surrogate'!$A:$A,'BEC Silviculture Surrogate'!$F:$F),ExistingTreatments!$A:$A,ExistingTreatments!N:N)</f>
        <v>PLI</v>
      </c>
      <c r="O9">
        <f>LOOKUP(LOOKUP($D9&amp;$G9,'BEC Silviculture Surrogate'!$A:$A,'BEC Silviculture Surrogate'!$F:$F),ExistingTreatments!$A:$A,ExistingTreatments!O:O)</f>
        <v>15</v>
      </c>
      <c r="P9">
        <f>LOOKUP(LOOKUP($D9&amp;$G9,'BEC Silviculture Surrogate'!$A:$A,'BEC Silviculture Surrogate'!$F:$F),ExistingTreatments!$A:$A,ExistingTreatments!P:P)</f>
        <v>0</v>
      </c>
      <c r="Q9">
        <f>LOOKUP(LOOKUP($D9&amp;$G9,'BEC Silviculture Surrogate'!$A:$A,'BEC Silviculture Surrogate'!$F:$F),ExistingTreatments!$A:$A,ExistingTreatments!Q:Q)</f>
        <v>0</v>
      </c>
      <c r="R9">
        <f>LOOKUP(LOOKUP($D9&amp;$G9,'BEC Silviculture Surrogate'!$A:$A,'BEC Silviculture Surrogate'!$F:$F),ExistingTreatments!$A:$A,ExistingTreatments!R:R)</f>
        <v>0</v>
      </c>
      <c r="S9">
        <f>LOOKUP(LOOKUP($D9&amp;$G9,'BEC Silviculture Surrogate'!$A:$A,'BEC Silviculture Surrogate'!$F:$F),ExistingTreatments!$A:$A,ExistingTreatments!S:S)</f>
        <v>0</v>
      </c>
      <c r="T9">
        <f>LOOKUP(LOOKUP($D9&amp;$G9,'BEC Silviculture Surrogate'!$A:$A,'BEC Silviculture Surrogate'!$F:$F),ExistingTreatments!$A:$A,ExistingTreatments!T:T)</f>
        <v>0</v>
      </c>
      <c r="U9">
        <f>LOOKUP(LOOKUP($D9&amp;$G9,'BEC Silviculture Surrogate'!$A:$A,'BEC Silviculture Surrogate'!$F:$F),ExistingTreatments!$A:$A,ExistingTreatments!U:U)</f>
        <v>0</v>
      </c>
      <c r="V9">
        <f>LOOKUP(LOOKUP($D9&amp;$G9,'BEC Silviculture Surrogate'!$A:$A,'BEC Silviculture Surrogate'!$F:$F),ExistingTreatments!$A:$A,ExistingTreatments!V:V)</f>
        <v>2934</v>
      </c>
      <c r="W9">
        <v>12.5</v>
      </c>
      <c r="X9">
        <v>15</v>
      </c>
      <c r="Y9">
        <v>5</v>
      </c>
    </row>
    <row r="10" spans="1:31">
      <c r="A10" t="str">
        <f>LOOKUP($D10&amp;$I10,RegulationSilvCosts!$A:$A,RegulationSilvCosts!I:I)</f>
        <v>y</v>
      </c>
      <c r="B10" t="s">
        <v>1</v>
      </c>
      <c r="C10" t="s">
        <v>103</v>
      </c>
      <c r="D10" t="s">
        <v>17</v>
      </c>
      <c r="E10" t="s">
        <v>97</v>
      </c>
      <c r="F10" t="s">
        <v>193</v>
      </c>
      <c r="G10" t="s">
        <v>36</v>
      </c>
      <c r="H10" t="str">
        <f t="shared" si="0"/>
        <v>IDFdk4.CC.Bambrick.C.Reg.N</v>
      </c>
      <c r="I10" t="str">
        <f>LOOKUP($D10&amp;$E10&amp;$G10,RegulationSilvCosts!C:C,RegulationSilvCosts!G:G)</f>
        <v>N</v>
      </c>
      <c r="J10">
        <f>LOOKUP($D10&amp;$E10&amp;$G10,RegulationSilvCosts!C:C,RegulationSilvCosts!J:J)</f>
        <v>4</v>
      </c>
      <c r="K10">
        <f ca="1">LOOKUP($C10&amp;$D10&amp;$E10&amp;$F10,InventoryLU_Blk!$A$2:$A$118,InventoryLU_Blk!$J$2:$J$1118)</f>
        <v>12.1</v>
      </c>
      <c r="L10" t="str">
        <f>LOOKUP(LOOKUP($D10&amp;$G10,'BEC Silviculture Surrogate'!$A:$A,'BEC Silviculture Surrogate'!$F:$F),ExistingTreatments!$A:$A,ExistingTreatments!L:L)</f>
        <v>PLI</v>
      </c>
      <c r="M10">
        <f>LOOKUP(LOOKUP($D10&amp;$G10,'BEC Silviculture Surrogate'!$A:$A,'BEC Silviculture Surrogate'!$F:$F),ExistingTreatments!$A:$A,ExistingTreatments!M:M)</f>
        <v>88</v>
      </c>
      <c r="N10" t="str">
        <f>LOOKUP(LOOKUP($D10&amp;$G10,'BEC Silviculture Surrogate'!$A:$A,'BEC Silviculture Surrogate'!$F:$F),ExistingTreatments!$A:$A,ExistingTreatments!N:N)</f>
        <v>AE</v>
      </c>
      <c r="O10">
        <f>LOOKUP(LOOKUP($D10&amp;$G10,'BEC Silviculture Surrogate'!$A:$A,'BEC Silviculture Surrogate'!$F:$F),ExistingTreatments!$A:$A,ExistingTreatments!O:O)</f>
        <v>12</v>
      </c>
      <c r="P10">
        <f>LOOKUP(LOOKUP($D10&amp;$G10,'BEC Silviculture Surrogate'!$A:$A,'BEC Silviculture Surrogate'!$F:$F),ExistingTreatments!$A:$A,ExistingTreatments!P:P)</f>
        <v>0</v>
      </c>
      <c r="Q10">
        <f>LOOKUP(LOOKUP($D10&amp;$G10,'BEC Silviculture Surrogate'!$A:$A,'BEC Silviculture Surrogate'!$F:$F),ExistingTreatments!$A:$A,ExistingTreatments!Q:Q)</f>
        <v>0</v>
      </c>
      <c r="R10">
        <f>LOOKUP(LOOKUP($D10&amp;$G10,'BEC Silviculture Surrogate'!$A:$A,'BEC Silviculture Surrogate'!$F:$F),ExistingTreatments!$A:$A,ExistingTreatments!R:R)</f>
        <v>0</v>
      </c>
      <c r="S10">
        <f>LOOKUP(LOOKUP($D10&amp;$G10,'BEC Silviculture Surrogate'!$A:$A,'BEC Silviculture Surrogate'!$F:$F),ExistingTreatments!$A:$A,ExistingTreatments!S:S)</f>
        <v>0</v>
      </c>
      <c r="T10">
        <f>LOOKUP(LOOKUP($D10&amp;$G10,'BEC Silviculture Surrogate'!$A:$A,'BEC Silviculture Surrogate'!$F:$F),ExistingTreatments!$A:$A,ExistingTreatments!T:T)</f>
        <v>0</v>
      </c>
      <c r="U10">
        <f>LOOKUP(LOOKUP($D10&amp;$G10,'BEC Silviculture Surrogate'!$A:$A,'BEC Silviculture Surrogate'!$F:$F),ExistingTreatments!$A:$A,ExistingTreatments!U:U)</f>
        <v>0</v>
      </c>
      <c r="V10">
        <f>LOOKUP(LOOKUP($D10&amp;$G10,'BEC Silviculture Surrogate'!$A:$A,'BEC Silviculture Surrogate'!$F:$F),ExistingTreatments!$A:$A,ExistingTreatments!V:V)</f>
        <v>8728</v>
      </c>
      <c r="W10">
        <v>12.5</v>
      </c>
      <c r="X10">
        <v>15</v>
      </c>
      <c r="Y10">
        <v>5</v>
      </c>
    </row>
    <row r="11" spans="1:31">
      <c r="A11" t="str">
        <f>LOOKUP($D11&amp;$I11,RegulationSilvCosts!$A:$A,RegulationSilvCosts!I:I)</f>
        <v>y</v>
      </c>
      <c r="B11" t="s">
        <v>1</v>
      </c>
      <c r="C11" t="s">
        <v>103</v>
      </c>
      <c r="D11" t="s">
        <v>17</v>
      </c>
      <c r="E11" t="s">
        <v>97</v>
      </c>
      <c r="F11" t="s">
        <v>193</v>
      </c>
      <c r="G11" t="s">
        <v>37</v>
      </c>
      <c r="H11" t="str">
        <f t="shared" si="0"/>
        <v>IDFdk4.CC.Bambrick.C.Reg.P</v>
      </c>
      <c r="I11" t="str">
        <f>LOOKUP($D11&amp;$E11&amp;$G11,RegulationSilvCosts!C:C,RegulationSilvCosts!G:G)</f>
        <v>P</v>
      </c>
      <c r="J11">
        <f>LOOKUP($D11&amp;$E11&amp;$G11,RegulationSilvCosts!C:C,RegulationSilvCosts!J:J)</f>
        <v>2</v>
      </c>
      <c r="K11">
        <f ca="1">LOOKUP($C11&amp;$D11&amp;$E11&amp;$F11,InventoryLU_Blk!$A$2:$A$118,InventoryLU_Blk!$J$2:$J$1118)</f>
        <v>12.1</v>
      </c>
      <c r="L11" t="str">
        <f>LOOKUP(LOOKUP($D11&amp;$G11,'BEC Silviculture Surrogate'!$A:$A,'BEC Silviculture Surrogate'!$F:$F),ExistingTreatments!$A:$A,ExistingTreatments!L:L)</f>
        <v>PLI</v>
      </c>
      <c r="M11">
        <f>LOOKUP(LOOKUP($D11&amp;$G11,'BEC Silviculture Surrogate'!$A:$A,'BEC Silviculture Surrogate'!$F:$F),ExistingTreatments!$A:$A,ExistingTreatments!M:M)</f>
        <v>80</v>
      </c>
      <c r="N11" t="str">
        <f>LOOKUP(LOOKUP($D11&amp;$G11,'BEC Silviculture Surrogate'!$A:$A,'BEC Silviculture Surrogate'!$F:$F),ExistingTreatments!$A:$A,ExistingTreatments!N:N)</f>
        <v>AE</v>
      </c>
      <c r="O11">
        <f>LOOKUP(LOOKUP($D11&amp;$G11,'BEC Silviculture Surrogate'!$A:$A,'BEC Silviculture Surrogate'!$F:$F),ExistingTreatments!$A:$A,ExistingTreatments!O:O)</f>
        <v>20</v>
      </c>
      <c r="P11">
        <f>LOOKUP(LOOKUP($D11&amp;$G11,'BEC Silviculture Surrogate'!$A:$A,'BEC Silviculture Surrogate'!$F:$F),ExistingTreatments!$A:$A,ExistingTreatments!P:P)</f>
        <v>0</v>
      </c>
      <c r="Q11">
        <f>LOOKUP(LOOKUP($D11&amp;$G11,'BEC Silviculture Surrogate'!$A:$A,'BEC Silviculture Surrogate'!$F:$F),ExistingTreatments!$A:$A,ExistingTreatments!Q:Q)</f>
        <v>0</v>
      </c>
      <c r="R11">
        <f>LOOKUP(LOOKUP($D11&amp;$G11,'BEC Silviculture Surrogate'!$A:$A,'BEC Silviculture Surrogate'!$F:$F),ExistingTreatments!$A:$A,ExistingTreatments!R:R)</f>
        <v>0</v>
      </c>
      <c r="S11">
        <f>LOOKUP(LOOKUP($D11&amp;$G11,'BEC Silviculture Surrogate'!$A:$A,'BEC Silviculture Surrogate'!$F:$F),ExistingTreatments!$A:$A,ExistingTreatments!S:S)</f>
        <v>0</v>
      </c>
      <c r="T11">
        <f>LOOKUP(LOOKUP($D11&amp;$G11,'BEC Silviculture Surrogate'!$A:$A,'BEC Silviculture Surrogate'!$F:$F),ExistingTreatments!$A:$A,ExistingTreatments!T:T)</f>
        <v>0</v>
      </c>
      <c r="U11">
        <f>LOOKUP(LOOKUP($D11&amp;$G11,'BEC Silviculture Surrogate'!$A:$A,'BEC Silviculture Surrogate'!$F:$F),ExistingTreatments!$A:$A,ExistingTreatments!U:U)</f>
        <v>0</v>
      </c>
      <c r="V11">
        <f>LOOKUP(LOOKUP($D11&amp;$G11,'BEC Silviculture Surrogate'!$A:$A,'BEC Silviculture Surrogate'!$F:$F),ExistingTreatments!$A:$A,ExistingTreatments!V:V)</f>
        <v>4444</v>
      </c>
      <c r="W11">
        <v>12.5</v>
      </c>
      <c r="X11">
        <v>15</v>
      </c>
      <c r="Y11">
        <v>5</v>
      </c>
    </row>
    <row r="12" spans="1:31">
      <c r="A12" t="str">
        <f>LOOKUP($D12&amp;$I12,RegulationSilvCosts!$A:$A,RegulationSilvCosts!I:I)</f>
        <v>y</v>
      </c>
      <c r="B12" t="s">
        <v>1</v>
      </c>
      <c r="C12" t="s">
        <v>103</v>
      </c>
      <c r="D12" t="s">
        <v>23</v>
      </c>
      <c r="E12" t="s">
        <v>97</v>
      </c>
      <c r="F12" t="s">
        <v>191</v>
      </c>
      <c r="G12" t="s">
        <v>36</v>
      </c>
      <c r="H12" t="str">
        <f t="shared" si="0"/>
        <v>MSxv.CC.Bambrick.A.Reg.N</v>
      </c>
      <c r="I12" t="str">
        <f>LOOKUP($D12&amp;$E12&amp;$G12,RegulationSilvCosts!C:C,RegulationSilvCosts!G:G)</f>
        <v>N</v>
      </c>
      <c r="J12">
        <f>LOOKUP($D12&amp;$E12&amp;$G12,RegulationSilvCosts!C:C,RegulationSilvCosts!J:J)</f>
        <v>4</v>
      </c>
      <c r="K12">
        <f ca="1">LOOKUP($C12&amp;$D12&amp;$E12&amp;$F12,InventoryLU_Blk!$A$2:$A$118,InventoryLU_Blk!$J$2:$J$1118)</f>
        <v>17.100000000000001</v>
      </c>
      <c r="L12" t="str">
        <f>LOOKUP(LOOKUP($D12&amp;$G12,'BEC Silviculture Surrogate'!$A:$A,'BEC Silviculture Surrogate'!$F:$F),ExistingTreatments!$A:$A,ExistingTreatments!L:L)</f>
        <v>PLI</v>
      </c>
      <c r="M12">
        <f>LOOKUP(LOOKUP($D12&amp;$G12,'BEC Silviculture Surrogate'!$A:$A,'BEC Silviculture Surrogate'!$F:$F),ExistingTreatments!$A:$A,ExistingTreatments!M:M)</f>
        <v>100</v>
      </c>
      <c r="N12">
        <f>LOOKUP(LOOKUP($D12&amp;$G12,'BEC Silviculture Surrogate'!$A:$A,'BEC Silviculture Surrogate'!$F:$F),ExistingTreatments!$A:$A,ExistingTreatments!N:N)</f>
        <v>0</v>
      </c>
      <c r="O12">
        <f>LOOKUP(LOOKUP($D12&amp;$G12,'BEC Silviculture Surrogate'!$A:$A,'BEC Silviculture Surrogate'!$F:$F),ExistingTreatments!$A:$A,ExistingTreatments!O:O)</f>
        <v>0</v>
      </c>
      <c r="P12">
        <f>LOOKUP(LOOKUP($D12&amp;$G12,'BEC Silviculture Surrogate'!$A:$A,'BEC Silviculture Surrogate'!$F:$F),ExistingTreatments!$A:$A,ExistingTreatments!P:P)</f>
        <v>0</v>
      </c>
      <c r="Q12">
        <f>LOOKUP(LOOKUP($D12&amp;$G12,'BEC Silviculture Surrogate'!$A:$A,'BEC Silviculture Surrogate'!$F:$F),ExistingTreatments!$A:$A,ExistingTreatments!Q:Q)</f>
        <v>0</v>
      </c>
      <c r="R12">
        <f>LOOKUP(LOOKUP($D12&amp;$G12,'BEC Silviculture Surrogate'!$A:$A,'BEC Silviculture Surrogate'!$F:$F),ExistingTreatments!$A:$A,ExistingTreatments!R:R)</f>
        <v>0</v>
      </c>
      <c r="S12">
        <f>LOOKUP(LOOKUP($D12&amp;$G12,'BEC Silviculture Surrogate'!$A:$A,'BEC Silviculture Surrogate'!$F:$F),ExistingTreatments!$A:$A,ExistingTreatments!S:S)</f>
        <v>0</v>
      </c>
      <c r="T12">
        <f>LOOKUP(LOOKUP($D12&amp;$G12,'BEC Silviculture Surrogate'!$A:$A,'BEC Silviculture Surrogate'!$F:$F),ExistingTreatments!$A:$A,ExistingTreatments!T:T)</f>
        <v>0</v>
      </c>
      <c r="U12">
        <f>LOOKUP(LOOKUP($D12&amp;$G12,'BEC Silviculture Surrogate'!$A:$A,'BEC Silviculture Surrogate'!$F:$F),ExistingTreatments!$A:$A,ExistingTreatments!U:U)</f>
        <v>0</v>
      </c>
      <c r="V12">
        <f>LOOKUP(LOOKUP($D12&amp;$G12,'BEC Silviculture Surrogate'!$A:$A,'BEC Silviculture Surrogate'!$F:$F),ExistingTreatments!$A:$A,ExistingTreatments!V:V)</f>
        <v>8947</v>
      </c>
      <c r="W12">
        <v>12.5</v>
      </c>
      <c r="X12">
        <v>15</v>
      </c>
      <c r="Y12">
        <v>5</v>
      </c>
    </row>
    <row r="13" spans="1:31">
      <c r="A13" t="str">
        <f>LOOKUP($D13&amp;$I13,RegulationSilvCosts!$A:$A,RegulationSilvCosts!I:I)</f>
        <v>y</v>
      </c>
      <c r="B13" t="s">
        <v>1</v>
      </c>
      <c r="C13" t="s">
        <v>103</v>
      </c>
      <c r="D13" t="s">
        <v>23</v>
      </c>
      <c r="E13" t="s">
        <v>97</v>
      </c>
      <c r="F13" t="s">
        <v>191</v>
      </c>
      <c r="G13" t="s">
        <v>37</v>
      </c>
      <c r="H13" t="str">
        <f t="shared" si="0"/>
        <v>MSxv.CC.Bambrick.A.Reg.P</v>
      </c>
      <c r="I13" t="str">
        <f>LOOKUP($D13&amp;$E13&amp;$G13,RegulationSilvCosts!C:C,RegulationSilvCosts!G:G)</f>
        <v>P</v>
      </c>
      <c r="J13">
        <f>LOOKUP($D13&amp;$E13&amp;$G13,RegulationSilvCosts!C:C,RegulationSilvCosts!J:J)</f>
        <v>2</v>
      </c>
      <c r="K13">
        <f ca="1">LOOKUP($C13&amp;$D13&amp;$E13&amp;$F13,InventoryLU_Blk!$A$2:$A$118,InventoryLU_Blk!$J$2:$J$1118)</f>
        <v>17.100000000000001</v>
      </c>
      <c r="L13" t="str">
        <f>LOOKUP(LOOKUP($D13&amp;$G13,'BEC Silviculture Surrogate'!$A:$A,'BEC Silviculture Surrogate'!$F:$F),ExistingTreatments!$A:$A,ExistingTreatments!L:L)</f>
        <v>PLI</v>
      </c>
      <c r="M13">
        <f>LOOKUP(LOOKUP($D13&amp;$G13,'BEC Silviculture Surrogate'!$A:$A,'BEC Silviculture Surrogate'!$F:$F),ExistingTreatments!$A:$A,ExistingTreatments!M:M)</f>
        <v>83</v>
      </c>
      <c r="N13" t="str">
        <f>LOOKUP(LOOKUP($D13&amp;$G13,'BEC Silviculture Surrogate'!$A:$A,'BEC Silviculture Surrogate'!$F:$F),ExistingTreatments!$A:$A,ExistingTreatments!N:N)</f>
        <v>SX</v>
      </c>
      <c r="O13">
        <f>LOOKUP(LOOKUP($D13&amp;$G13,'BEC Silviculture Surrogate'!$A:$A,'BEC Silviculture Surrogate'!$F:$F),ExistingTreatments!$A:$A,ExistingTreatments!O:O)</f>
        <v>17</v>
      </c>
      <c r="P13">
        <f>LOOKUP(LOOKUP($D13&amp;$G13,'BEC Silviculture Surrogate'!$A:$A,'BEC Silviculture Surrogate'!$F:$F),ExistingTreatments!$A:$A,ExistingTreatments!P:P)</f>
        <v>0</v>
      </c>
      <c r="Q13">
        <f>LOOKUP(LOOKUP($D13&amp;$G13,'BEC Silviculture Surrogate'!$A:$A,'BEC Silviculture Surrogate'!$F:$F),ExistingTreatments!$A:$A,ExistingTreatments!Q:Q)</f>
        <v>0</v>
      </c>
      <c r="R13">
        <f>LOOKUP(LOOKUP($D13&amp;$G13,'BEC Silviculture Surrogate'!$A:$A,'BEC Silviculture Surrogate'!$F:$F),ExistingTreatments!$A:$A,ExistingTreatments!R:R)</f>
        <v>0</v>
      </c>
      <c r="S13">
        <f>LOOKUP(LOOKUP($D13&amp;$G13,'BEC Silviculture Surrogate'!$A:$A,'BEC Silviculture Surrogate'!$F:$F),ExistingTreatments!$A:$A,ExistingTreatments!S:S)</f>
        <v>0</v>
      </c>
      <c r="T13">
        <f>LOOKUP(LOOKUP($D13&amp;$G13,'BEC Silviculture Surrogate'!$A:$A,'BEC Silviculture Surrogate'!$F:$F),ExistingTreatments!$A:$A,ExistingTreatments!T:T)</f>
        <v>0</v>
      </c>
      <c r="U13">
        <f>LOOKUP(LOOKUP($D13&amp;$G13,'BEC Silviculture Surrogate'!$A:$A,'BEC Silviculture Surrogate'!$F:$F),ExistingTreatments!$A:$A,ExistingTreatments!U:U)</f>
        <v>0</v>
      </c>
      <c r="V13">
        <f>LOOKUP(LOOKUP($D13&amp;$G13,'BEC Silviculture Surrogate'!$A:$A,'BEC Silviculture Surrogate'!$F:$F),ExistingTreatments!$A:$A,ExistingTreatments!V:V)</f>
        <v>4444</v>
      </c>
      <c r="W13">
        <v>12.5</v>
      </c>
      <c r="X13">
        <v>15</v>
      </c>
      <c r="Y13">
        <v>5</v>
      </c>
    </row>
    <row r="14" spans="1:31">
      <c r="A14" t="str">
        <f>LOOKUP($D14&amp;$I14,RegulationSilvCosts!$A:$A,RegulationSilvCosts!I:I)</f>
        <v>y</v>
      </c>
      <c r="B14" t="s">
        <v>1</v>
      </c>
      <c r="C14" t="s">
        <v>103</v>
      </c>
      <c r="D14" t="s">
        <v>23</v>
      </c>
      <c r="E14" t="s">
        <v>97</v>
      </c>
      <c r="F14" t="s">
        <v>192</v>
      </c>
      <c r="G14" t="s">
        <v>36</v>
      </c>
      <c r="H14" t="str">
        <f t="shared" si="0"/>
        <v>MSxv.CC.Bambrick.B.Reg.N</v>
      </c>
      <c r="I14" t="str">
        <f>LOOKUP($D14&amp;$E14&amp;$G14,RegulationSilvCosts!C:C,RegulationSilvCosts!G:G)</f>
        <v>N</v>
      </c>
      <c r="J14">
        <f>LOOKUP($D14&amp;$E14&amp;$G14,RegulationSilvCosts!C:C,RegulationSilvCosts!J:J)</f>
        <v>4</v>
      </c>
      <c r="K14">
        <f ca="1">LOOKUP($C14&amp;$D14&amp;$E14&amp;$F14,InventoryLU_Blk!$A$2:$A$118,InventoryLU_Blk!$J$2:$J$1118)</f>
        <v>17.399999999999999</v>
      </c>
      <c r="L14" t="str">
        <f>LOOKUP(LOOKUP($D14&amp;$G14,'BEC Silviculture Surrogate'!$A:$A,'BEC Silviculture Surrogate'!$F:$F),ExistingTreatments!$A:$A,ExistingTreatments!L:L)</f>
        <v>PLI</v>
      </c>
      <c r="M14">
        <f>LOOKUP(LOOKUP($D14&amp;$G14,'BEC Silviculture Surrogate'!$A:$A,'BEC Silviculture Surrogate'!$F:$F),ExistingTreatments!$A:$A,ExistingTreatments!M:M)</f>
        <v>100</v>
      </c>
      <c r="N14">
        <f>LOOKUP(LOOKUP($D14&amp;$G14,'BEC Silviculture Surrogate'!$A:$A,'BEC Silviculture Surrogate'!$F:$F),ExistingTreatments!$A:$A,ExistingTreatments!N:N)</f>
        <v>0</v>
      </c>
      <c r="O14">
        <f>LOOKUP(LOOKUP($D14&amp;$G14,'BEC Silviculture Surrogate'!$A:$A,'BEC Silviculture Surrogate'!$F:$F),ExistingTreatments!$A:$A,ExistingTreatments!O:O)</f>
        <v>0</v>
      </c>
      <c r="P14">
        <f>LOOKUP(LOOKUP($D14&amp;$G14,'BEC Silviculture Surrogate'!$A:$A,'BEC Silviculture Surrogate'!$F:$F),ExistingTreatments!$A:$A,ExistingTreatments!P:P)</f>
        <v>0</v>
      </c>
      <c r="Q14">
        <f>LOOKUP(LOOKUP($D14&amp;$G14,'BEC Silviculture Surrogate'!$A:$A,'BEC Silviculture Surrogate'!$F:$F),ExistingTreatments!$A:$A,ExistingTreatments!Q:Q)</f>
        <v>0</v>
      </c>
      <c r="R14">
        <f>LOOKUP(LOOKUP($D14&amp;$G14,'BEC Silviculture Surrogate'!$A:$A,'BEC Silviculture Surrogate'!$F:$F),ExistingTreatments!$A:$A,ExistingTreatments!R:R)</f>
        <v>0</v>
      </c>
      <c r="S14">
        <f>LOOKUP(LOOKUP($D14&amp;$G14,'BEC Silviculture Surrogate'!$A:$A,'BEC Silviculture Surrogate'!$F:$F),ExistingTreatments!$A:$A,ExistingTreatments!S:S)</f>
        <v>0</v>
      </c>
      <c r="T14">
        <f>LOOKUP(LOOKUP($D14&amp;$G14,'BEC Silviculture Surrogate'!$A:$A,'BEC Silviculture Surrogate'!$F:$F),ExistingTreatments!$A:$A,ExistingTreatments!T:T)</f>
        <v>0</v>
      </c>
      <c r="U14">
        <f>LOOKUP(LOOKUP($D14&amp;$G14,'BEC Silviculture Surrogate'!$A:$A,'BEC Silviculture Surrogate'!$F:$F),ExistingTreatments!$A:$A,ExistingTreatments!U:U)</f>
        <v>0</v>
      </c>
      <c r="V14">
        <f>LOOKUP(LOOKUP($D14&amp;$G14,'BEC Silviculture Surrogate'!$A:$A,'BEC Silviculture Surrogate'!$F:$F),ExistingTreatments!$A:$A,ExistingTreatments!V:V)</f>
        <v>8947</v>
      </c>
      <c r="W14">
        <v>12.5</v>
      </c>
      <c r="X14">
        <v>15</v>
      </c>
      <c r="Y14">
        <v>5</v>
      </c>
    </row>
    <row r="15" spans="1:31">
      <c r="A15" t="str">
        <f>LOOKUP($D15&amp;$I15,RegulationSilvCosts!$A:$A,RegulationSilvCosts!I:I)</f>
        <v>y</v>
      </c>
      <c r="B15" t="s">
        <v>1</v>
      </c>
      <c r="C15" t="s">
        <v>103</v>
      </c>
      <c r="D15" t="s">
        <v>23</v>
      </c>
      <c r="E15" t="s">
        <v>97</v>
      </c>
      <c r="F15" t="s">
        <v>192</v>
      </c>
      <c r="G15" t="s">
        <v>37</v>
      </c>
      <c r="H15" t="str">
        <f t="shared" si="0"/>
        <v>MSxv.CC.Bambrick.B.Reg.P</v>
      </c>
      <c r="I15" t="str">
        <f>LOOKUP($D15&amp;$E15&amp;$G15,RegulationSilvCosts!C:C,RegulationSilvCosts!G:G)</f>
        <v>P</v>
      </c>
      <c r="J15">
        <f>LOOKUP($D15&amp;$E15&amp;$G15,RegulationSilvCosts!C:C,RegulationSilvCosts!J:J)</f>
        <v>2</v>
      </c>
      <c r="K15">
        <f ca="1">LOOKUP($C15&amp;$D15&amp;$E15&amp;$F15,InventoryLU_Blk!$A$2:$A$118,InventoryLU_Blk!$J$2:$J$1118)</f>
        <v>17.399999999999999</v>
      </c>
      <c r="L15" t="str">
        <f>LOOKUP(LOOKUP($D15&amp;$G15,'BEC Silviculture Surrogate'!$A:$A,'BEC Silviculture Surrogate'!$F:$F),ExistingTreatments!$A:$A,ExistingTreatments!L:L)</f>
        <v>PLI</v>
      </c>
      <c r="M15">
        <f>LOOKUP(LOOKUP($D15&amp;$G15,'BEC Silviculture Surrogate'!$A:$A,'BEC Silviculture Surrogate'!$F:$F),ExistingTreatments!$A:$A,ExistingTreatments!M:M)</f>
        <v>83</v>
      </c>
      <c r="N15" t="str">
        <f>LOOKUP(LOOKUP($D15&amp;$G15,'BEC Silviculture Surrogate'!$A:$A,'BEC Silviculture Surrogate'!$F:$F),ExistingTreatments!$A:$A,ExistingTreatments!N:N)</f>
        <v>SX</v>
      </c>
      <c r="O15">
        <f>LOOKUP(LOOKUP($D15&amp;$G15,'BEC Silviculture Surrogate'!$A:$A,'BEC Silviculture Surrogate'!$F:$F),ExistingTreatments!$A:$A,ExistingTreatments!O:O)</f>
        <v>17</v>
      </c>
      <c r="P15">
        <f>LOOKUP(LOOKUP($D15&amp;$G15,'BEC Silviculture Surrogate'!$A:$A,'BEC Silviculture Surrogate'!$F:$F),ExistingTreatments!$A:$A,ExistingTreatments!P:P)</f>
        <v>0</v>
      </c>
      <c r="Q15">
        <f>LOOKUP(LOOKUP($D15&amp;$G15,'BEC Silviculture Surrogate'!$A:$A,'BEC Silviculture Surrogate'!$F:$F),ExistingTreatments!$A:$A,ExistingTreatments!Q:Q)</f>
        <v>0</v>
      </c>
      <c r="R15">
        <f>LOOKUP(LOOKUP($D15&amp;$G15,'BEC Silviculture Surrogate'!$A:$A,'BEC Silviculture Surrogate'!$F:$F),ExistingTreatments!$A:$A,ExistingTreatments!R:R)</f>
        <v>0</v>
      </c>
      <c r="S15">
        <f>LOOKUP(LOOKUP($D15&amp;$G15,'BEC Silviculture Surrogate'!$A:$A,'BEC Silviculture Surrogate'!$F:$F),ExistingTreatments!$A:$A,ExistingTreatments!S:S)</f>
        <v>0</v>
      </c>
      <c r="T15">
        <f>LOOKUP(LOOKUP($D15&amp;$G15,'BEC Silviculture Surrogate'!$A:$A,'BEC Silviculture Surrogate'!$F:$F),ExistingTreatments!$A:$A,ExistingTreatments!T:T)</f>
        <v>0</v>
      </c>
      <c r="U15">
        <f>LOOKUP(LOOKUP($D15&amp;$G15,'BEC Silviculture Surrogate'!$A:$A,'BEC Silviculture Surrogate'!$F:$F),ExistingTreatments!$A:$A,ExistingTreatments!U:U)</f>
        <v>0</v>
      </c>
      <c r="V15">
        <f>LOOKUP(LOOKUP($D15&amp;$G15,'BEC Silviculture Surrogate'!$A:$A,'BEC Silviculture Surrogate'!$F:$F),ExistingTreatments!$A:$A,ExistingTreatments!V:V)</f>
        <v>4444</v>
      </c>
      <c r="W15">
        <v>12.5</v>
      </c>
      <c r="X15">
        <v>15</v>
      </c>
      <c r="Y15">
        <v>5</v>
      </c>
    </row>
    <row r="16" spans="1:31">
      <c r="A16" t="str">
        <f>LOOKUP($D16&amp;$I16,RegulationSilvCosts!$A:$A,RegulationSilvCosts!I:I)</f>
        <v>y</v>
      </c>
      <c r="B16" t="s">
        <v>1</v>
      </c>
      <c r="C16" t="s">
        <v>103</v>
      </c>
      <c r="D16" t="s">
        <v>23</v>
      </c>
      <c r="E16" t="s">
        <v>97</v>
      </c>
      <c r="F16" t="s">
        <v>193</v>
      </c>
      <c r="G16" t="s">
        <v>36</v>
      </c>
      <c r="H16" t="str">
        <f t="shared" si="0"/>
        <v>MSxv.CC.Bambrick.C.Reg.N</v>
      </c>
      <c r="I16" t="str">
        <f>LOOKUP($D16&amp;$E16&amp;$G16,RegulationSilvCosts!C:C,RegulationSilvCosts!G:G)</f>
        <v>N</v>
      </c>
      <c r="J16">
        <f>LOOKUP($D16&amp;$E16&amp;$G16,RegulationSilvCosts!C:C,RegulationSilvCosts!J:J)</f>
        <v>4</v>
      </c>
      <c r="K16">
        <f ca="1">LOOKUP($C16&amp;$D16&amp;$E16&amp;$F16,InventoryLU_Blk!$A$2:$A$118,InventoryLU_Blk!$J$2:$J$1118)</f>
        <v>17.2</v>
      </c>
      <c r="L16" t="str">
        <f>LOOKUP(LOOKUP($D16&amp;$G16,'BEC Silviculture Surrogate'!$A:$A,'BEC Silviculture Surrogate'!$F:$F),ExistingTreatments!$A:$A,ExistingTreatments!L:L)</f>
        <v>PLI</v>
      </c>
      <c r="M16">
        <f>LOOKUP(LOOKUP($D16&amp;$G16,'BEC Silviculture Surrogate'!$A:$A,'BEC Silviculture Surrogate'!$F:$F),ExistingTreatments!$A:$A,ExistingTreatments!M:M)</f>
        <v>100</v>
      </c>
      <c r="N16">
        <f>LOOKUP(LOOKUP($D16&amp;$G16,'BEC Silviculture Surrogate'!$A:$A,'BEC Silviculture Surrogate'!$F:$F),ExistingTreatments!$A:$A,ExistingTreatments!N:N)</f>
        <v>0</v>
      </c>
      <c r="O16">
        <f>LOOKUP(LOOKUP($D16&amp;$G16,'BEC Silviculture Surrogate'!$A:$A,'BEC Silviculture Surrogate'!$F:$F),ExistingTreatments!$A:$A,ExistingTreatments!O:O)</f>
        <v>0</v>
      </c>
      <c r="P16">
        <f>LOOKUP(LOOKUP($D16&amp;$G16,'BEC Silviculture Surrogate'!$A:$A,'BEC Silviculture Surrogate'!$F:$F),ExistingTreatments!$A:$A,ExistingTreatments!P:P)</f>
        <v>0</v>
      </c>
      <c r="Q16">
        <f>LOOKUP(LOOKUP($D16&amp;$G16,'BEC Silviculture Surrogate'!$A:$A,'BEC Silviculture Surrogate'!$F:$F),ExistingTreatments!$A:$A,ExistingTreatments!Q:Q)</f>
        <v>0</v>
      </c>
      <c r="R16">
        <f>LOOKUP(LOOKUP($D16&amp;$G16,'BEC Silviculture Surrogate'!$A:$A,'BEC Silviculture Surrogate'!$F:$F),ExistingTreatments!$A:$A,ExistingTreatments!R:R)</f>
        <v>0</v>
      </c>
      <c r="S16">
        <f>LOOKUP(LOOKUP($D16&amp;$G16,'BEC Silviculture Surrogate'!$A:$A,'BEC Silviculture Surrogate'!$F:$F),ExistingTreatments!$A:$A,ExistingTreatments!S:S)</f>
        <v>0</v>
      </c>
      <c r="T16">
        <f>LOOKUP(LOOKUP($D16&amp;$G16,'BEC Silviculture Surrogate'!$A:$A,'BEC Silviculture Surrogate'!$F:$F),ExistingTreatments!$A:$A,ExistingTreatments!T:T)</f>
        <v>0</v>
      </c>
      <c r="U16">
        <f>LOOKUP(LOOKUP($D16&amp;$G16,'BEC Silviculture Surrogate'!$A:$A,'BEC Silviculture Surrogate'!$F:$F),ExistingTreatments!$A:$A,ExistingTreatments!U:U)</f>
        <v>0</v>
      </c>
      <c r="V16">
        <f>LOOKUP(LOOKUP($D16&amp;$G16,'BEC Silviculture Surrogate'!$A:$A,'BEC Silviculture Surrogate'!$F:$F),ExistingTreatments!$A:$A,ExistingTreatments!V:V)</f>
        <v>8947</v>
      </c>
      <c r="W16">
        <v>12.5</v>
      </c>
      <c r="X16">
        <v>15</v>
      </c>
      <c r="Y16">
        <v>5</v>
      </c>
    </row>
    <row r="17" spans="1:25">
      <c r="A17" t="str">
        <f>LOOKUP($D17&amp;$I17,RegulationSilvCosts!$A:$A,RegulationSilvCosts!I:I)</f>
        <v>y</v>
      </c>
      <c r="B17" t="s">
        <v>1</v>
      </c>
      <c r="C17" t="s">
        <v>103</v>
      </c>
      <c r="D17" t="s">
        <v>23</v>
      </c>
      <c r="E17" t="s">
        <v>97</v>
      </c>
      <c r="F17" t="s">
        <v>193</v>
      </c>
      <c r="G17" t="s">
        <v>37</v>
      </c>
      <c r="H17" t="str">
        <f t="shared" si="0"/>
        <v>MSxv.CC.Bambrick.C.Reg.P</v>
      </c>
      <c r="I17" t="str">
        <f>LOOKUP($D17&amp;$E17&amp;$G17,RegulationSilvCosts!C:C,RegulationSilvCosts!G:G)</f>
        <v>P</v>
      </c>
      <c r="J17">
        <f>LOOKUP($D17&amp;$E17&amp;$G17,RegulationSilvCosts!C:C,RegulationSilvCosts!J:J)</f>
        <v>2</v>
      </c>
      <c r="K17">
        <f ca="1">LOOKUP($C17&amp;$D17&amp;$E17&amp;$F17,InventoryLU_Blk!$A$2:$A$118,InventoryLU_Blk!$J$2:$J$1118)</f>
        <v>17.2</v>
      </c>
      <c r="L17" t="str">
        <f>LOOKUP(LOOKUP($D17&amp;$G17,'BEC Silviculture Surrogate'!$A:$A,'BEC Silviculture Surrogate'!$F:$F),ExistingTreatments!$A:$A,ExistingTreatments!L:L)</f>
        <v>PLI</v>
      </c>
      <c r="M17">
        <f>LOOKUP(LOOKUP($D17&amp;$G17,'BEC Silviculture Surrogate'!$A:$A,'BEC Silviculture Surrogate'!$F:$F),ExistingTreatments!$A:$A,ExistingTreatments!M:M)</f>
        <v>83</v>
      </c>
      <c r="N17" t="str">
        <f>LOOKUP(LOOKUP($D17&amp;$G17,'BEC Silviculture Surrogate'!$A:$A,'BEC Silviculture Surrogate'!$F:$F),ExistingTreatments!$A:$A,ExistingTreatments!N:N)</f>
        <v>SX</v>
      </c>
      <c r="O17">
        <f>LOOKUP(LOOKUP($D17&amp;$G17,'BEC Silviculture Surrogate'!$A:$A,'BEC Silviculture Surrogate'!$F:$F),ExistingTreatments!$A:$A,ExistingTreatments!O:O)</f>
        <v>17</v>
      </c>
      <c r="P17">
        <f>LOOKUP(LOOKUP($D17&amp;$G17,'BEC Silviculture Surrogate'!$A:$A,'BEC Silviculture Surrogate'!$F:$F),ExistingTreatments!$A:$A,ExistingTreatments!P:P)</f>
        <v>0</v>
      </c>
      <c r="Q17">
        <f>LOOKUP(LOOKUP($D17&amp;$G17,'BEC Silviculture Surrogate'!$A:$A,'BEC Silviculture Surrogate'!$F:$F),ExistingTreatments!$A:$A,ExistingTreatments!Q:Q)</f>
        <v>0</v>
      </c>
      <c r="R17">
        <f>LOOKUP(LOOKUP($D17&amp;$G17,'BEC Silviculture Surrogate'!$A:$A,'BEC Silviculture Surrogate'!$F:$F),ExistingTreatments!$A:$A,ExistingTreatments!R:R)</f>
        <v>0</v>
      </c>
      <c r="S17">
        <f>LOOKUP(LOOKUP($D17&amp;$G17,'BEC Silviculture Surrogate'!$A:$A,'BEC Silviculture Surrogate'!$F:$F),ExistingTreatments!$A:$A,ExistingTreatments!S:S)</f>
        <v>0</v>
      </c>
      <c r="T17">
        <f>LOOKUP(LOOKUP($D17&amp;$G17,'BEC Silviculture Surrogate'!$A:$A,'BEC Silviculture Surrogate'!$F:$F),ExistingTreatments!$A:$A,ExistingTreatments!T:T)</f>
        <v>0</v>
      </c>
      <c r="U17">
        <f>LOOKUP(LOOKUP($D17&amp;$G17,'BEC Silviculture Surrogate'!$A:$A,'BEC Silviculture Surrogate'!$F:$F),ExistingTreatments!$A:$A,ExistingTreatments!U:U)</f>
        <v>0</v>
      </c>
      <c r="V17">
        <f>LOOKUP(LOOKUP($D17&amp;$G17,'BEC Silviculture Surrogate'!$A:$A,'BEC Silviculture Surrogate'!$F:$F),ExistingTreatments!$A:$A,ExistingTreatments!V:V)</f>
        <v>4444</v>
      </c>
      <c r="W17">
        <v>12.5</v>
      </c>
      <c r="X17">
        <v>15</v>
      </c>
      <c r="Y17">
        <v>5</v>
      </c>
    </row>
    <row r="18" spans="1:25">
      <c r="A18" t="str">
        <f>LOOKUP($D18&amp;$I18,RegulationSilvCosts!$A:$A,RegulationSilvCosts!I:I)</f>
        <v>y</v>
      </c>
      <c r="B18" t="s">
        <v>1</v>
      </c>
      <c r="C18" t="s">
        <v>103</v>
      </c>
      <c r="D18" t="s">
        <v>27</v>
      </c>
      <c r="E18" t="s">
        <v>97</v>
      </c>
      <c r="F18" t="s">
        <v>192</v>
      </c>
      <c r="G18" t="s">
        <v>36</v>
      </c>
      <c r="H18" t="str">
        <f t="shared" si="0"/>
        <v>SBPSxc.CC.Bambrick.B.Reg.N</v>
      </c>
      <c r="I18" t="str">
        <f>LOOKUP($D18&amp;$E18&amp;$G18,RegulationSilvCosts!C:C,RegulationSilvCosts!G:G)</f>
        <v>N</v>
      </c>
      <c r="J18">
        <f>LOOKUP($D18&amp;$E18&amp;$G18,RegulationSilvCosts!C:C,RegulationSilvCosts!J:J)</f>
        <v>4</v>
      </c>
      <c r="K18">
        <f ca="1">LOOKUP($C18&amp;$D18&amp;$E18&amp;$F18,InventoryLU_Blk!$A$2:$A$118,InventoryLU_Blk!$J$2:$J$1118)</f>
        <v>13.5</v>
      </c>
      <c r="L18" t="str">
        <f>LOOKUP(LOOKUP($D18&amp;$G18,'BEC Silviculture Surrogate'!$A:$A,'BEC Silviculture Surrogate'!$F:$F),ExistingTreatments!$A:$A,ExistingTreatments!L:L)</f>
        <v>PLI</v>
      </c>
      <c r="M18">
        <f>LOOKUP(LOOKUP($D18&amp;$G18,'BEC Silviculture Surrogate'!$A:$A,'BEC Silviculture Surrogate'!$F:$F),ExistingTreatments!$A:$A,ExistingTreatments!M:M)</f>
        <v>95</v>
      </c>
      <c r="N18" t="str">
        <f>LOOKUP(LOOKUP($D18&amp;$G18,'BEC Silviculture Surrogate'!$A:$A,'BEC Silviculture Surrogate'!$F:$F),ExistingTreatments!$A:$A,ExistingTreatments!N:N)</f>
        <v>AE</v>
      </c>
      <c r="O18">
        <f>LOOKUP(LOOKUP($D18&amp;$G18,'BEC Silviculture Surrogate'!$A:$A,'BEC Silviculture Surrogate'!$F:$F),ExistingTreatments!$A:$A,ExistingTreatments!O:O)</f>
        <v>5</v>
      </c>
      <c r="P18">
        <f>LOOKUP(LOOKUP($D18&amp;$G18,'BEC Silviculture Surrogate'!$A:$A,'BEC Silviculture Surrogate'!$F:$F),ExistingTreatments!$A:$A,ExistingTreatments!P:P)</f>
        <v>0</v>
      </c>
      <c r="Q18">
        <f>LOOKUP(LOOKUP($D18&amp;$G18,'BEC Silviculture Surrogate'!$A:$A,'BEC Silviculture Surrogate'!$F:$F),ExistingTreatments!$A:$A,ExistingTreatments!Q:Q)</f>
        <v>0</v>
      </c>
      <c r="R18">
        <f>LOOKUP(LOOKUP($D18&amp;$G18,'BEC Silviculture Surrogate'!$A:$A,'BEC Silviculture Surrogate'!$F:$F),ExistingTreatments!$A:$A,ExistingTreatments!R:R)</f>
        <v>0</v>
      </c>
      <c r="S18">
        <f>LOOKUP(LOOKUP($D18&amp;$G18,'BEC Silviculture Surrogate'!$A:$A,'BEC Silviculture Surrogate'!$F:$F),ExistingTreatments!$A:$A,ExistingTreatments!S:S)</f>
        <v>0</v>
      </c>
      <c r="T18">
        <f>LOOKUP(LOOKUP($D18&amp;$G18,'BEC Silviculture Surrogate'!$A:$A,'BEC Silviculture Surrogate'!$F:$F),ExistingTreatments!$A:$A,ExistingTreatments!T:T)</f>
        <v>0</v>
      </c>
      <c r="U18">
        <f>LOOKUP(LOOKUP($D18&amp;$G18,'BEC Silviculture Surrogate'!$A:$A,'BEC Silviculture Surrogate'!$F:$F),ExistingTreatments!$A:$A,ExistingTreatments!U:U)</f>
        <v>0</v>
      </c>
      <c r="V18">
        <f>LOOKUP(LOOKUP($D18&amp;$G18,'BEC Silviculture Surrogate'!$A:$A,'BEC Silviculture Surrogate'!$F:$F),ExistingTreatments!$A:$A,ExistingTreatments!V:V)</f>
        <v>9022</v>
      </c>
      <c r="W18">
        <v>12.5</v>
      </c>
      <c r="X18">
        <v>15</v>
      </c>
      <c r="Y18">
        <v>5</v>
      </c>
    </row>
    <row r="19" spans="1:25">
      <c r="A19" t="str">
        <f>LOOKUP($D19&amp;$I19,RegulationSilvCosts!$A:$A,RegulationSilvCosts!I:I)</f>
        <v>y</v>
      </c>
      <c r="B19" t="s">
        <v>1</v>
      </c>
      <c r="C19" t="s">
        <v>103</v>
      </c>
      <c r="D19" t="s">
        <v>27</v>
      </c>
      <c r="E19" t="s">
        <v>97</v>
      </c>
      <c r="F19" t="s">
        <v>192</v>
      </c>
      <c r="G19" t="s">
        <v>37</v>
      </c>
      <c r="H19" t="str">
        <f t="shared" si="0"/>
        <v>SBPSxc.CC.Bambrick.B.Reg.P</v>
      </c>
      <c r="I19" t="str">
        <f>LOOKUP($D19&amp;$E19&amp;$G19,RegulationSilvCosts!C:C,RegulationSilvCosts!G:G)</f>
        <v>P</v>
      </c>
      <c r="J19">
        <f>LOOKUP($D19&amp;$E19&amp;$G19,RegulationSilvCosts!C:C,RegulationSilvCosts!J:J)</f>
        <v>2</v>
      </c>
      <c r="K19">
        <f ca="1">LOOKUP($C19&amp;$D19&amp;$E19&amp;$F19,InventoryLU_Blk!$A$2:$A$118,InventoryLU_Blk!$J$2:$J$1118)</f>
        <v>13.5</v>
      </c>
      <c r="L19" t="str">
        <f>LOOKUP(LOOKUP($D19&amp;$G19,'BEC Silviculture Surrogate'!$A:$A,'BEC Silviculture Surrogate'!$F:$F),ExistingTreatments!$A:$A,ExistingTreatments!L:L)</f>
        <v>PLI</v>
      </c>
      <c r="M19">
        <f>LOOKUP(LOOKUP($D19&amp;$G19,'BEC Silviculture Surrogate'!$A:$A,'BEC Silviculture Surrogate'!$F:$F),ExistingTreatments!$A:$A,ExistingTreatments!M:M)</f>
        <v>83</v>
      </c>
      <c r="N19" t="str">
        <f>LOOKUP(LOOKUP($D19&amp;$G19,'BEC Silviculture Surrogate'!$A:$A,'BEC Silviculture Surrogate'!$F:$F),ExistingTreatments!$A:$A,ExistingTreatments!N:N)</f>
        <v>AE</v>
      </c>
      <c r="O19">
        <f>LOOKUP(LOOKUP($D19&amp;$G19,'BEC Silviculture Surrogate'!$A:$A,'BEC Silviculture Surrogate'!$F:$F),ExistingTreatments!$A:$A,ExistingTreatments!O:O)</f>
        <v>17</v>
      </c>
      <c r="P19">
        <f>LOOKUP(LOOKUP($D19&amp;$G19,'BEC Silviculture Surrogate'!$A:$A,'BEC Silviculture Surrogate'!$F:$F),ExistingTreatments!$A:$A,ExistingTreatments!P:P)</f>
        <v>0</v>
      </c>
      <c r="Q19">
        <f>LOOKUP(LOOKUP($D19&amp;$G19,'BEC Silviculture Surrogate'!$A:$A,'BEC Silviculture Surrogate'!$F:$F),ExistingTreatments!$A:$A,ExistingTreatments!Q:Q)</f>
        <v>0</v>
      </c>
      <c r="R19">
        <f>LOOKUP(LOOKUP($D19&amp;$G19,'BEC Silviculture Surrogate'!$A:$A,'BEC Silviculture Surrogate'!$F:$F),ExistingTreatments!$A:$A,ExistingTreatments!R:R)</f>
        <v>0</v>
      </c>
      <c r="S19">
        <f>LOOKUP(LOOKUP($D19&amp;$G19,'BEC Silviculture Surrogate'!$A:$A,'BEC Silviculture Surrogate'!$F:$F),ExistingTreatments!$A:$A,ExistingTreatments!S:S)</f>
        <v>0</v>
      </c>
      <c r="T19">
        <f>LOOKUP(LOOKUP($D19&amp;$G19,'BEC Silviculture Surrogate'!$A:$A,'BEC Silviculture Surrogate'!$F:$F),ExistingTreatments!$A:$A,ExistingTreatments!T:T)</f>
        <v>0</v>
      </c>
      <c r="U19">
        <f>LOOKUP(LOOKUP($D19&amp;$G19,'BEC Silviculture Surrogate'!$A:$A,'BEC Silviculture Surrogate'!$F:$F),ExistingTreatments!$A:$A,ExistingTreatments!U:U)</f>
        <v>0</v>
      </c>
      <c r="V19">
        <f>LOOKUP(LOOKUP($D19&amp;$G19,'BEC Silviculture Surrogate'!$A:$A,'BEC Silviculture Surrogate'!$F:$F),ExistingTreatments!$A:$A,ExistingTreatments!V:V)</f>
        <v>4444</v>
      </c>
      <c r="W19">
        <v>12.5</v>
      </c>
      <c r="X19">
        <v>15</v>
      </c>
      <c r="Y19">
        <v>5</v>
      </c>
    </row>
    <row r="20" spans="1:25">
      <c r="A20" t="str">
        <f>LOOKUP($D20&amp;$I20,RegulationSilvCosts!$A:$A,RegulationSilvCosts!I:I)</f>
        <v>y</v>
      </c>
      <c r="B20" t="s">
        <v>1</v>
      </c>
      <c r="C20" t="s">
        <v>103</v>
      </c>
      <c r="D20" t="s">
        <v>27</v>
      </c>
      <c r="E20" t="s">
        <v>97</v>
      </c>
      <c r="F20" t="s">
        <v>193</v>
      </c>
      <c r="G20" t="s">
        <v>36</v>
      </c>
      <c r="H20" t="str">
        <f t="shared" si="0"/>
        <v>SBPSxc.CC.Bambrick.C.Reg.N</v>
      </c>
      <c r="I20" t="str">
        <f>LOOKUP($D20&amp;$E20&amp;$G20,RegulationSilvCosts!C:C,RegulationSilvCosts!G:G)</f>
        <v>N</v>
      </c>
      <c r="J20">
        <f>LOOKUP($D20&amp;$E20&amp;$G20,RegulationSilvCosts!C:C,RegulationSilvCosts!J:J)</f>
        <v>4</v>
      </c>
      <c r="K20">
        <f ca="1">LOOKUP($C20&amp;$D20&amp;$E20&amp;$F20,InventoryLU_Blk!$A$2:$A$118,InventoryLU_Blk!$J$2:$J$1118)</f>
        <v>13.5</v>
      </c>
      <c r="L20" t="str">
        <f>LOOKUP(LOOKUP($D20&amp;$G20,'BEC Silviculture Surrogate'!$A:$A,'BEC Silviculture Surrogate'!$F:$F),ExistingTreatments!$A:$A,ExistingTreatments!L:L)</f>
        <v>PLI</v>
      </c>
      <c r="M20">
        <f>LOOKUP(LOOKUP($D20&amp;$G20,'BEC Silviculture Surrogate'!$A:$A,'BEC Silviculture Surrogate'!$F:$F),ExistingTreatments!$A:$A,ExistingTreatments!M:M)</f>
        <v>95</v>
      </c>
      <c r="N20" t="str">
        <f>LOOKUP(LOOKUP($D20&amp;$G20,'BEC Silviculture Surrogate'!$A:$A,'BEC Silviculture Surrogate'!$F:$F),ExistingTreatments!$A:$A,ExistingTreatments!N:N)</f>
        <v>AE</v>
      </c>
      <c r="O20">
        <f>LOOKUP(LOOKUP($D20&amp;$G20,'BEC Silviculture Surrogate'!$A:$A,'BEC Silviculture Surrogate'!$F:$F),ExistingTreatments!$A:$A,ExistingTreatments!O:O)</f>
        <v>5</v>
      </c>
      <c r="P20">
        <f>LOOKUP(LOOKUP($D20&amp;$G20,'BEC Silviculture Surrogate'!$A:$A,'BEC Silviculture Surrogate'!$F:$F),ExistingTreatments!$A:$A,ExistingTreatments!P:P)</f>
        <v>0</v>
      </c>
      <c r="Q20">
        <f>LOOKUP(LOOKUP($D20&amp;$G20,'BEC Silviculture Surrogate'!$A:$A,'BEC Silviculture Surrogate'!$F:$F),ExistingTreatments!$A:$A,ExistingTreatments!Q:Q)</f>
        <v>0</v>
      </c>
      <c r="R20">
        <f>LOOKUP(LOOKUP($D20&amp;$G20,'BEC Silviculture Surrogate'!$A:$A,'BEC Silviculture Surrogate'!$F:$F),ExistingTreatments!$A:$A,ExistingTreatments!R:R)</f>
        <v>0</v>
      </c>
      <c r="S20">
        <f>LOOKUP(LOOKUP($D20&amp;$G20,'BEC Silviculture Surrogate'!$A:$A,'BEC Silviculture Surrogate'!$F:$F),ExistingTreatments!$A:$A,ExistingTreatments!S:S)</f>
        <v>0</v>
      </c>
      <c r="T20">
        <f>LOOKUP(LOOKUP($D20&amp;$G20,'BEC Silviculture Surrogate'!$A:$A,'BEC Silviculture Surrogate'!$F:$F),ExistingTreatments!$A:$A,ExistingTreatments!T:T)</f>
        <v>0</v>
      </c>
      <c r="U20">
        <f>LOOKUP(LOOKUP($D20&amp;$G20,'BEC Silviculture Surrogate'!$A:$A,'BEC Silviculture Surrogate'!$F:$F),ExistingTreatments!$A:$A,ExistingTreatments!U:U)</f>
        <v>0</v>
      </c>
      <c r="V20">
        <f>LOOKUP(LOOKUP($D20&amp;$G20,'BEC Silviculture Surrogate'!$A:$A,'BEC Silviculture Surrogate'!$F:$F),ExistingTreatments!$A:$A,ExistingTreatments!V:V)</f>
        <v>9022</v>
      </c>
      <c r="W20">
        <v>12.5</v>
      </c>
      <c r="X20">
        <v>15</v>
      </c>
      <c r="Y20">
        <v>5</v>
      </c>
    </row>
    <row r="21" spans="1:25">
      <c r="A21" t="str">
        <f>LOOKUP($D21&amp;$I21,RegulationSilvCosts!$A:$A,RegulationSilvCosts!I:I)</f>
        <v>y</v>
      </c>
      <c r="B21" t="s">
        <v>1</v>
      </c>
      <c r="C21" t="s">
        <v>103</v>
      </c>
      <c r="D21" t="s">
        <v>27</v>
      </c>
      <c r="E21" t="s">
        <v>97</v>
      </c>
      <c r="F21" t="s">
        <v>193</v>
      </c>
      <c r="G21" t="s">
        <v>37</v>
      </c>
      <c r="H21" t="str">
        <f t="shared" si="0"/>
        <v>SBPSxc.CC.Bambrick.C.Reg.P</v>
      </c>
      <c r="I21" t="str">
        <f>LOOKUP($D21&amp;$E21&amp;$G21,RegulationSilvCosts!C:C,RegulationSilvCosts!G:G)</f>
        <v>P</v>
      </c>
      <c r="J21">
        <f>LOOKUP($D21&amp;$E21&amp;$G21,RegulationSilvCosts!C:C,RegulationSilvCosts!J:J)</f>
        <v>2</v>
      </c>
      <c r="K21">
        <f ca="1">LOOKUP($C21&amp;$D21&amp;$E21&amp;$F21,InventoryLU_Blk!$A$2:$A$118,InventoryLU_Blk!$J$2:$J$1118)</f>
        <v>13.5</v>
      </c>
      <c r="L21" t="str">
        <f>LOOKUP(LOOKUP($D21&amp;$G21,'BEC Silviculture Surrogate'!$A:$A,'BEC Silviculture Surrogate'!$F:$F),ExistingTreatments!$A:$A,ExistingTreatments!L:L)</f>
        <v>PLI</v>
      </c>
      <c r="M21">
        <f>LOOKUP(LOOKUP($D21&amp;$G21,'BEC Silviculture Surrogate'!$A:$A,'BEC Silviculture Surrogate'!$F:$F),ExistingTreatments!$A:$A,ExistingTreatments!M:M)</f>
        <v>83</v>
      </c>
      <c r="N21" t="str">
        <f>LOOKUP(LOOKUP($D21&amp;$G21,'BEC Silviculture Surrogate'!$A:$A,'BEC Silviculture Surrogate'!$F:$F),ExistingTreatments!$A:$A,ExistingTreatments!N:N)</f>
        <v>AE</v>
      </c>
      <c r="O21">
        <f>LOOKUP(LOOKUP($D21&amp;$G21,'BEC Silviculture Surrogate'!$A:$A,'BEC Silviculture Surrogate'!$F:$F),ExistingTreatments!$A:$A,ExistingTreatments!O:O)</f>
        <v>17</v>
      </c>
      <c r="P21">
        <f>LOOKUP(LOOKUP($D21&amp;$G21,'BEC Silviculture Surrogate'!$A:$A,'BEC Silviculture Surrogate'!$F:$F),ExistingTreatments!$A:$A,ExistingTreatments!P:P)</f>
        <v>0</v>
      </c>
      <c r="Q21">
        <f>LOOKUP(LOOKUP($D21&amp;$G21,'BEC Silviculture Surrogate'!$A:$A,'BEC Silviculture Surrogate'!$F:$F),ExistingTreatments!$A:$A,ExistingTreatments!Q:Q)</f>
        <v>0</v>
      </c>
      <c r="R21">
        <f>LOOKUP(LOOKUP($D21&amp;$G21,'BEC Silviculture Surrogate'!$A:$A,'BEC Silviculture Surrogate'!$F:$F),ExistingTreatments!$A:$A,ExistingTreatments!R:R)</f>
        <v>0</v>
      </c>
      <c r="S21">
        <f>LOOKUP(LOOKUP($D21&amp;$G21,'BEC Silviculture Surrogate'!$A:$A,'BEC Silviculture Surrogate'!$F:$F),ExistingTreatments!$A:$A,ExistingTreatments!S:S)</f>
        <v>0</v>
      </c>
      <c r="T21">
        <f>LOOKUP(LOOKUP($D21&amp;$G21,'BEC Silviculture Surrogate'!$A:$A,'BEC Silviculture Surrogate'!$F:$F),ExistingTreatments!$A:$A,ExistingTreatments!T:T)</f>
        <v>0</v>
      </c>
      <c r="U21">
        <f>LOOKUP(LOOKUP($D21&amp;$G21,'BEC Silviculture Surrogate'!$A:$A,'BEC Silviculture Surrogate'!$F:$F),ExistingTreatments!$A:$A,ExistingTreatments!U:U)</f>
        <v>0</v>
      </c>
      <c r="V21">
        <f>LOOKUP(LOOKUP($D21&amp;$G21,'BEC Silviculture Surrogate'!$A:$A,'BEC Silviculture Surrogate'!$F:$F),ExistingTreatments!$A:$A,ExistingTreatments!V:V)</f>
        <v>4444</v>
      </c>
      <c r="W21">
        <v>12.5</v>
      </c>
      <c r="X21">
        <v>15</v>
      </c>
      <c r="Y21">
        <v>5</v>
      </c>
    </row>
    <row r="22" spans="1:25">
      <c r="A22" t="str">
        <f>LOOKUP($D22&amp;$I22,RegulationSilvCosts!$A:$A,RegulationSilvCosts!I:I)</f>
        <v>y</v>
      </c>
      <c r="B22" t="s">
        <v>1</v>
      </c>
      <c r="C22" t="s">
        <v>107</v>
      </c>
      <c r="D22" t="s">
        <v>12</v>
      </c>
      <c r="E22" t="s">
        <v>97</v>
      </c>
      <c r="F22" t="s">
        <v>191</v>
      </c>
      <c r="G22" t="s">
        <v>36</v>
      </c>
      <c r="H22" t="str">
        <f t="shared" si="0"/>
        <v>ESSFxv1.CC.BidwellLava.A.Reg.N</v>
      </c>
      <c r="I22" t="str">
        <f>LOOKUP($D22&amp;$E22&amp;$G22,RegulationSilvCosts!C:C,RegulationSilvCosts!G:G)</f>
        <v>N</v>
      </c>
      <c r="J22">
        <f>LOOKUP($D22&amp;$E22&amp;$G22,RegulationSilvCosts!C:C,RegulationSilvCosts!J:J)</f>
        <v>4</v>
      </c>
      <c r="K22">
        <f ca="1">LOOKUP($C22&amp;$D22&amp;$E22&amp;$F22,InventoryLU_Blk!$A$2:$A$118,InventoryLU_Blk!$J$2:$J$1118)</f>
        <v>12.2</v>
      </c>
      <c r="L22" t="str">
        <f>LOOKUP(LOOKUP($D22&amp;$G22,'BEC Silviculture Surrogate'!$A:$A,'BEC Silviculture Surrogate'!$F:$F),ExistingTreatments!$A:$A,ExistingTreatments!L:L)</f>
        <v>PLI</v>
      </c>
      <c r="M22">
        <f>LOOKUP(LOOKUP($D22&amp;$G22,'BEC Silviculture Surrogate'!$A:$A,'BEC Silviculture Surrogate'!$F:$F),ExistingTreatments!$A:$A,ExistingTreatments!M:M)</f>
        <v>55</v>
      </c>
      <c r="N22" t="str">
        <f>LOOKUP(LOOKUP($D22&amp;$G22,'BEC Silviculture Surrogate'!$A:$A,'BEC Silviculture Surrogate'!$F:$F),ExistingTreatments!$A:$A,ExistingTreatments!N:N)</f>
        <v>FDI</v>
      </c>
      <c r="O22">
        <f>LOOKUP(LOOKUP($D22&amp;$G22,'BEC Silviculture Surrogate'!$A:$A,'BEC Silviculture Surrogate'!$F:$F),ExistingTreatments!$A:$A,ExistingTreatments!O:O)</f>
        <v>45</v>
      </c>
      <c r="P22">
        <f>LOOKUP(LOOKUP($D22&amp;$G22,'BEC Silviculture Surrogate'!$A:$A,'BEC Silviculture Surrogate'!$F:$F),ExistingTreatments!$A:$A,ExistingTreatments!P:P)</f>
        <v>0</v>
      </c>
      <c r="Q22">
        <f>LOOKUP(LOOKUP($D22&amp;$G22,'BEC Silviculture Surrogate'!$A:$A,'BEC Silviculture Surrogate'!$F:$F),ExistingTreatments!$A:$A,ExistingTreatments!Q:Q)</f>
        <v>0</v>
      </c>
      <c r="R22">
        <f>LOOKUP(LOOKUP($D22&amp;$G22,'BEC Silviculture Surrogate'!$A:$A,'BEC Silviculture Surrogate'!$F:$F),ExistingTreatments!$A:$A,ExistingTreatments!R:R)</f>
        <v>0</v>
      </c>
      <c r="S22">
        <f>LOOKUP(LOOKUP($D22&amp;$G22,'BEC Silviculture Surrogate'!$A:$A,'BEC Silviculture Surrogate'!$F:$F),ExistingTreatments!$A:$A,ExistingTreatments!S:S)</f>
        <v>0</v>
      </c>
      <c r="T22">
        <f>LOOKUP(LOOKUP($D22&amp;$G22,'BEC Silviculture Surrogate'!$A:$A,'BEC Silviculture Surrogate'!$F:$F),ExistingTreatments!$A:$A,ExistingTreatments!T:T)</f>
        <v>0</v>
      </c>
      <c r="U22">
        <f>LOOKUP(LOOKUP($D22&amp;$G22,'BEC Silviculture Surrogate'!$A:$A,'BEC Silviculture Surrogate'!$F:$F),ExistingTreatments!$A:$A,ExistingTreatments!U:U)</f>
        <v>0</v>
      </c>
      <c r="V22">
        <f>LOOKUP(LOOKUP($D22&amp;$G22,'BEC Silviculture Surrogate'!$A:$A,'BEC Silviculture Surrogate'!$F:$F),ExistingTreatments!$A:$A,ExistingTreatments!V:V)</f>
        <v>4474</v>
      </c>
      <c r="W22">
        <v>12.5</v>
      </c>
      <c r="X22">
        <v>15</v>
      </c>
      <c r="Y22">
        <v>5</v>
      </c>
    </row>
    <row r="23" spans="1:25">
      <c r="A23" t="str">
        <f>LOOKUP($D23&amp;$I23,RegulationSilvCosts!$A:$A,RegulationSilvCosts!I:I)</f>
        <v>y</v>
      </c>
      <c r="B23" t="s">
        <v>1</v>
      </c>
      <c r="C23" t="s">
        <v>107</v>
      </c>
      <c r="D23" t="s">
        <v>12</v>
      </c>
      <c r="E23" t="s">
        <v>97</v>
      </c>
      <c r="F23" t="s">
        <v>191</v>
      </c>
      <c r="G23" t="s">
        <v>37</v>
      </c>
      <c r="H23" t="str">
        <f t="shared" si="0"/>
        <v>ESSFxv1.CC.BidwellLava.A.Reg.P</v>
      </c>
      <c r="I23" t="str">
        <f>LOOKUP($D23&amp;$E23&amp;$G23,RegulationSilvCosts!C:C,RegulationSilvCosts!G:G)</f>
        <v>P</v>
      </c>
      <c r="J23">
        <f>LOOKUP($D23&amp;$E23&amp;$G23,RegulationSilvCosts!C:C,RegulationSilvCosts!J:J)</f>
        <v>2</v>
      </c>
      <c r="K23">
        <f ca="1">LOOKUP($C23&amp;$D23&amp;$E23&amp;$F23,InventoryLU_Blk!$A$2:$A$118,InventoryLU_Blk!$J$2:$J$1118)</f>
        <v>12.2</v>
      </c>
      <c r="L23" t="str">
        <f>LOOKUP(LOOKUP($D23&amp;$G23,'BEC Silviculture Surrogate'!$A:$A,'BEC Silviculture Surrogate'!$F:$F),ExistingTreatments!$A:$A,ExistingTreatments!L:L)</f>
        <v>PLI</v>
      </c>
      <c r="M23">
        <f>LOOKUP(LOOKUP($D23&amp;$G23,'BEC Silviculture Surrogate'!$A:$A,'BEC Silviculture Surrogate'!$F:$F),ExistingTreatments!$A:$A,ExistingTreatments!M:M)</f>
        <v>42</v>
      </c>
      <c r="N23" t="str">
        <f>LOOKUP(LOOKUP($D23&amp;$G23,'BEC Silviculture Surrogate'!$A:$A,'BEC Silviculture Surrogate'!$F:$F),ExistingTreatments!$A:$A,ExistingTreatments!N:N)</f>
        <v>SX</v>
      </c>
      <c r="O23">
        <f>LOOKUP(LOOKUP($D23&amp;$G23,'BEC Silviculture Surrogate'!$A:$A,'BEC Silviculture Surrogate'!$F:$F),ExistingTreatments!$A:$A,ExistingTreatments!O:O)</f>
        <v>38</v>
      </c>
      <c r="P23" t="str">
        <f>LOOKUP(LOOKUP($D23&amp;$G23,'BEC Silviculture Surrogate'!$A:$A,'BEC Silviculture Surrogate'!$F:$F),ExistingTreatments!$A:$A,ExistingTreatments!P:P)</f>
        <v>BL</v>
      </c>
      <c r="Q23">
        <f>LOOKUP(LOOKUP($D23&amp;$G23,'BEC Silviculture Surrogate'!$A:$A,'BEC Silviculture Surrogate'!$F:$F),ExistingTreatments!$A:$A,ExistingTreatments!Q:Q)</f>
        <v>20</v>
      </c>
      <c r="R23">
        <f>LOOKUP(LOOKUP($D23&amp;$G23,'BEC Silviculture Surrogate'!$A:$A,'BEC Silviculture Surrogate'!$F:$F),ExistingTreatments!$A:$A,ExistingTreatments!R:R)</f>
        <v>0</v>
      </c>
      <c r="S23">
        <f>LOOKUP(LOOKUP($D23&amp;$G23,'BEC Silviculture Surrogate'!$A:$A,'BEC Silviculture Surrogate'!$F:$F),ExistingTreatments!$A:$A,ExistingTreatments!S:S)</f>
        <v>0</v>
      </c>
      <c r="T23">
        <f>LOOKUP(LOOKUP($D23&amp;$G23,'BEC Silviculture Surrogate'!$A:$A,'BEC Silviculture Surrogate'!$F:$F),ExistingTreatments!$A:$A,ExistingTreatments!T:T)</f>
        <v>0</v>
      </c>
      <c r="U23">
        <f>LOOKUP(LOOKUP($D23&amp;$G23,'BEC Silviculture Surrogate'!$A:$A,'BEC Silviculture Surrogate'!$F:$F),ExistingTreatments!$A:$A,ExistingTreatments!U:U)</f>
        <v>0</v>
      </c>
      <c r="V23">
        <f>LOOKUP(LOOKUP($D23&amp;$G23,'BEC Silviculture Surrogate'!$A:$A,'BEC Silviculture Surrogate'!$F:$F),ExistingTreatments!$A:$A,ExistingTreatments!V:V)</f>
        <v>2187</v>
      </c>
      <c r="W23">
        <v>12.5</v>
      </c>
      <c r="X23">
        <v>15</v>
      </c>
      <c r="Y23">
        <v>5</v>
      </c>
    </row>
    <row r="24" spans="1:25">
      <c r="A24" t="str">
        <f>LOOKUP($D24&amp;$I24,RegulationSilvCosts!$A:$A,RegulationSilvCosts!I:I)</f>
        <v>y</v>
      </c>
      <c r="B24" t="s">
        <v>1</v>
      </c>
      <c r="C24" t="s">
        <v>107</v>
      </c>
      <c r="D24" t="s">
        <v>17</v>
      </c>
      <c r="E24" t="s">
        <v>97</v>
      </c>
      <c r="F24" t="s">
        <v>191</v>
      </c>
      <c r="G24" t="s">
        <v>36</v>
      </c>
      <c r="H24" t="str">
        <f t="shared" si="0"/>
        <v>IDFdk4.CC.BidwellLava.A.Reg.N</v>
      </c>
      <c r="I24" t="str">
        <f>LOOKUP($D24&amp;$E24&amp;$G24,RegulationSilvCosts!C:C,RegulationSilvCosts!G:G)</f>
        <v>N</v>
      </c>
      <c r="J24">
        <f>LOOKUP($D24&amp;$E24&amp;$G24,RegulationSilvCosts!C:C,RegulationSilvCosts!J:J)</f>
        <v>4</v>
      </c>
      <c r="K24">
        <f ca="1">LOOKUP($C24&amp;$D24&amp;$E24&amp;$F24,InventoryLU_Blk!$A$2:$A$118,InventoryLU_Blk!$J$2:$J$1118)</f>
        <v>11.9</v>
      </c>
      <c r="L24" t="str">
        <f>LOOKUP(LOOKUP($D24&amp;$G24,'BEC Silviculture Surrogate'!$A:$A,'BEC Silviculture Surrogate'!$F:$F),ExistingTreatments!$A:$A,ExistingTreatments!L:L)</f>
        <v>PLI</v>
      </c>
      <c r="M24">
        <f>LOOKUP(LOOKUP($D24&amp;$G24,'BEC Silviculture Surrogate'!$A:$A,'BEC Silviculture Surrogate'!$F:$F),ExistingTreatments!$A:$A,ExistingTreatments!M:M)</f>
        <v>88</v>
      </c>
      <c r="N24" t="str">
        <f>LOOKUP(LOOKUP($D24&amp;$G24,'BEC Silviculture Surrogate'!$A:$A,'BEC Silviculture Surrogate'!$F:$F),ExistingTreatments!$A:$A,ExistingTreatments!N:N)</f>
        <v>AE</v>
      </c>
      <c r="O24">
        <f>LOOKUP(LOOKUP($D24&amp;$G24,'BEC Silviculture Surrogate'!$A:$A,'BEC Silviculture Surrogate'!$F:$F),ExistingTreatments!$A:$A,ExistingTreatments!O:O)</f>
        <v>12</v>
      </c>
      <c r="P24">
        <f>LOOKUP(LOOKUP($D24&amp;$G24,'BEC Silviculture Surrogate'!$A:$A,'BEC Silviculture Surrogate'!$F:$F),ExistingTreatments!$A:$A,ExistingTreatments!P:P)</f>
        <v>0</v>
      </c>
      <c r="Q24">
        <f>LOOKUP(LOOKUP($D24&amp;$G24,'BEC Silviculture Surrogate'!$A:$A,'BEC Silviculture Surrogate'!$F:$F),ExistingTreatments!$A:$A,ExistingTreatments!Q:Q)</f>
        <v>0</v>
      </c>
      <c r="R24">
        <f>LOOKUP(LOOKUP($D24&amp;$G24,'BEC Silviculture Surrogate'!$A:$A,'BEC Silviculture Surrogate'!$F:$F),ExistingTreatments!$A:$A,ExistingTreatments!R:R)</f>
        <v>0</v>
      </c>
      <c r="S24">
        <f>LOOKUP(LOOKUP($D24&amp;$G24,'BEC Silviculture Surrogate'!$A:$A,'BEC Silviculture Surrogate'!$F:$F),ExistingTreatments!$A:$A,ExistingTreatments!S:S)</f>
        <v>0</v>
      </c>
      <c r="T24">
        <f>LOOKUP(LOOKUP($D24&amp;$G24,'BEC Silviculture Surrogate'!$A:$A,'BEC Silviculture Surrogate'!$F:$F),ExistingTreatments!$A:$A,ExistingTreatments!T:T)</f>
        <v>0</v>
      </c>
      <c r="U24">
        <f>LOOKUP(LOOKUP($D24&amp;$G24,'BEC Silviculture Surrogate'!$A:$A,'BEC Silviculture Surrogate'!$F:$F),ExistingTreatments!$A:$A,ExistingTreatments!U:U)</f>
        <v>0</v>
      </c>
      <c r="V24">
        <f>LOOKUP(LOOKUP($D24&amp;$G24,'BEC Silviculture Surrogate'!$A:$A,'BEC Silviculture Surrogate'!$F:$F),ExistingTreatments!$A:$A,ExistingTreatments!V:V)</f>
        <v>8728</v>
      </c>
      <c r="W24">
        <v>12.5</v>
      </c>
      <c r="X24">
        <v>15</v>
      </c>
      <c r="Y24">
        <v>5</v>
      </c>
    </row>
    <row r="25" spans="1:25">
      <c r="A25" t="str">
        <f>LOOKUP($D25&amp;$I25,RegulationSilvCosts!$A:$A,RegulationSilvCosts!I:I)</f>
        <v>y</v>
      </c>
      <c r="B25" t="s">
        <v>1</v>
      </c>
      <c r="C25" t="s">
        <v>107</v>
      </c>
      <c r="D25" t="s">
        <v>17</v>
      </c>
      <c r="E25" t="s">
        <v>97</v>
      </c>
      <c r="F25" t="s">
        <v>191</v>
      </c>
      <c r="G25" t="s">
        <v>37</v>
      </c>
      <c r="H25" t="str">
        <f t="shared" si="0"/>
        <v>IDFdk4.CC.BidwellLava.A.Reg.P</v>
      </c>
      <c r="I25" t="str">
        <f>LOOKUP($D25&amp;$E25&amp;$G25,RegulationSilvCosts!C:C,RegulationSilvCosts!G:G)</f>
        <v>P</v>
      </c>
      <c r="J25">
        <f>LOOKUP($D25&amp;$E25&amp;$G25,RegulationSilvCosts!C:C,RegulationSilvCosts!J:J)</f>
        <v>2</v>
      </c>
      <c r="K25">
        <f ca="1">LOOKUP($C25&amp;$D25&amp;$E25&amp;$F25,InventoryLU_Blk!$A$2:$A$118,InventoryLU_Blk!$J$2:$J$1118)</f>
        <v>11.9</v>
      </c>
      <c r="L25" t="str">
        <f>LOOKUP(LOOKUP($D25&amp;$G25,'BEC Silviculture Surrogate'!$A:$A,'BEC Silviculture Surrogate'!$F:$F),ExistingTreatments!$A:$A,ExistingTreatments!L:L)</f>
        <v>PLI</v>
      </c>
      <c r="M25">
        <f>LOOKUP(LOOKUP($D25&amp;$G25,'BEC Silviculture Surrogate'!$A:$A,'BEC Silviculture Surrogate'!$F:$F),ExistingTreatments!$A:$A,ExistingTreatments!M:M)</f>
        <v>80</v>
      </c>
      <c r="N25" t="str">
        <f>LOOKUP(LOOKUP($D25&amp;$G25,'BEC Silviculture Surrogate'!$A:$A,'BEC Silviculture Surrogate'!$F:$F),ExistingTreatments!$A:$A,ExistingTreatments!N:N)</f>
        <v>AE</v>
      </c>
      <c r="O25">
        <f>LOOKUP(LOOKUP($D25&amp;$G25,'BEC Silviculture Surrogate'!$A:$A,'BEC Silviculture Surrogate'!$F:$F),ExistingTreatments!$A:$A,ExistingTreatments!O:O)</f>
        <v>20</v>
      </c>
      <c r="P25">
        <f>LOOKUP(LOOKUP($D25&amp;$G25,'BEC Silviculture Surrogate'!$A:$A,'BEC Silviculture Surrogate'!$F:$F),ExistingTreatments!$A:$A,ExistingTreatments!P:P)</f>
        <v>0</v>
      </c>
      <c r="Q25">
        <f>LOOKUP(LOOKUP($D25&amp;$G25,'BEC Silviculture Surrogate'!$A:$A,'BEC Silviculture Surrogate'!$F:$F),ExistingTreatments!$A:$A,ExistingTreatments!Q:Q)</f>
        <v>0</v>
      </c>
      <c r="R25">
        <f>LOOKUP(LOOKUP($D25&amp;$G25,'BEC Silviculture Surrogate'!$A:$A,'BEC Silviculture Surrogate'!$F:$F),ExistingTreatments!$A:$A,ExistingTreatments!R:R)</f>
        <v>0</v>
      </c>
      <c r="S25">
        <f>LOOKUP(LOOKUP($D25&amp;$G25,'BEC Silviculture Surrogate'!$A:$A,'BEC Silviculture Surrogate'!$F:$F),ExistingTreatments!$A:$A,ExistingTreatments!S:S)</f>
        <v>0</v>
      </c>
      <c r="T25">
        <f>LOOKUP(LOOKUP($D25&amp;$G25,'BEC Silviculture Surrogate'!$A:$A,'BEC Silviculture Surrogate'!$F:$F),ExistingTreatments!$A:$A,ExistingTreatments!T:T)</f>
        <v>0</v>
      </c>
      <c r="U25">
        <f>LOOKUP(LOOKUP($D25&amp;$G25,'BEC Silviculture Surrogate'!$A:$A,'BEC Silviculture Surrogate'!$F:$F),ExistingTreatments!$A:$A,ExistingTreatments!U:U)</f>
        <v>0</v>
      </c>
      <c r="V25">
        <f>LOOKUP(LOOKUP($D25&amp;$G25,'BEC Silviculture Surrogate'!$A:$A,'BEC Silviculture Surrogate'!$F:$F),ExistingTreatments!$A:$A,ExistingTreatments!V:V)</f>
        <v>4444</v>
      </c>
      <c r="W25">
        <v>12.5</v>
      </c>
      <c r="X25">
        <v>15</v>
      </c>
      <c r="Y25">
        <v>5</v>
      </c>
    </row>
    <row r="26" spans="1:25">
      <c r="A26" t="str">
        <f>LOOKUP($D26&amp;$I26,RegulationSilvCosts!$A:$A,RegulationSilvCosts!I:I)</f>
        <v>y</v>
      </c>
      <c r="B26" t="s">
        <v>1</v>
      </c>
      <c r="C26" t="s">
        <v>107</v>
      </c>
      <c r="D26" t="s">
        <v>17</v>
      </c>
      <c r="E26" t="s">
        <v>98</v>
      </c>
      <c r="F26" t="s">
        <v>191</v>
      </c>
      <c r="G26" t="s">
        <v>86</v>
      </c>
      <c r="H26" t="str">
        <f t="shared" si="0"/>
        <v>IDFdk4.Sel.BidwellLava.A.Reg.S</v>
      </c>
      <c r="I26" t="str">
        <f>LOOKUP($D26&amp;$E26&amp;$G26,RegulationSilvCosts!C:C,RegulationSilvCosts!G:G)</f>
        <v>N</v>
      </c>
      <c r="J26">
        <f>LOOKUP($D26&amp;$E26&amp;$G26,RegulationSilvCosts!C:C,RegulationSilvCosts!J:J)</f>
        <v>4</v>
      </c>
      <c r="K26">
        <f ca="1">LOOKUP($C26&amp;$D26&amp;$E26&amp;$F26,InventoryLU_Blk!$A$2:$A$118,InventoryLU_Blk!$J$2:$J$1118)</f>
        <v>13.4</v>
      </c>
      <c r="L26" t="str">
        <f>LOOKUP(LOOKUP($D26&amp;$G26,'BEC Silviculture Surrogate'!$A:$A,'BEC Silviculture Surrogate'!$F:$F),ExistingTreatments!$A:$A,ExistingTreatments!L:L)</f>
        <v>FDI</v>
      </c>
      <c r="M26">
        <f>LOOKUP(LOOKUP($D26&amp;$G26,'BEC Silviculture Surrogate'!$A:$A,'BEC Silviculture Surrogate'!$F:$F),ExistingTreatments!$A:$A,ExistingTreatments!M:M)</f>
        <v>85</v>
      </c>
      <c r="N26" t="str">
        <f>LOOKUP(LOOKUP($D26&amp;$G26,'BEC Silviculture Surrogate'!$A:$A,'BEC Silviculture Surrogate'!$F:$F),ExistingTreatments!$A:$A,ExistingTreatments!N:N)</f>
        <v>PLI</v>
      </c>
      <c r="O26">
        <f>LOOKUP(LOOKUP($D26&amp;$G26,'BEC Silviculture Surrogate'!$A:$A,'BEC Silviculture Surrogate'!$F:$F),ExistingTreatments!$A:$A,ExistingTreatments!O:O)</f>
        <v>15</v>
      </c>
      <c r="P26">
        <f>LOOKUP(LOOKUP($D26&amp;$G26,'BEC Silviculture Surrogate'!$A:$A,'BEC Silviculture Surrogate'!$F:$F),ExistingTreatments!$A:$A,ExistingTreatments!P:P)</f>
        <v>0</v>
      </c>
      <c r="Q26">
        <f>LOOKUP(LOOKUP($D26&amp;$G26,'BEC Silviculture Surrogate'!$A:$A,'BEC Silviculture Surrogate'!$F:$F),ExistingTreatments!$A:$A,ExistingTreatments!Q:Q)</f>
        <v>0</v>
      </c>
      <c r="R26">
        <f>LOOKUP(LOOKUP($D26&amp;$G26,'BEC Silviculture Surrogate'!$A:$A,'BEC Silviculture Surrogate'!$F:$F),ExistingTreatments!$A:$A,ExistingTreatments!R:R)</f>
        <v>0</v>
      </c>
      <c r="S26">
        <f>LOOKUP(LOOKUP($D26&amp;$G26,'BEC Silviculture Surrogate'!$A:$A,'BEC Silviculture Surrogate'!$F:$F),ExistingTreatments!$A:$A,ExistingTreatments!S:S)</f>
        <v>0</v>
      </c>
      <c r="T26">
        <f>LOOKUP(LOOKUP($D26&amp;$G26,'BEC Silviculture Surrogate'!$A:$A,'BEC Silviculture Surrogate'!$F:$F),ExistingTreatments!$A:$A,ExistingTreatments!T:T)</f>
        <v>0</v>
      </c>
      <c r="U26">
        <f>LOOKUP(LOOKUP($D26&amp;$G26,'BEC Silviculture Surrogate'!$A:$A,'BEC Silviculture Surrogate'!$F:$F),ExistingTreatments!$A:$A,ExistingTreatments!U:U)</f>
        <v>0</v>
      </c>
      <c r="V26">
        <f>LOOKUP(LOOKUP($D26&amp;$G26,'BEC Silviculture Surrogate'!$A:$A,'BEC Silviculture Surrogate'!$F:$F),ExistingTreatments!$A:$A,ExistingTreatments!V:V)</f>
        <v>2934</v>
      </c>
      <c r="W26">
        <v>12.5</v>
      </c>
      <c r="X26">
        <v>15</v>
      </c>
      <c r="Y26">
        <v>5</v>
      </c>
    </row>
    <row r="27" spans="1:25">
      <c r="A27" t="str">
        <f>LOOKUP($D27&amp;$I27,RegulationSilvCosts!$A:$A,RegulationSilvCosts!I:I)</f>
        <v>y</v>
      </c>
      <c r="B27" t="s">
        <v>1</v>
      </c>
      <c r="C27" t="s">
        <v>107</v>
      </c>
      <c r="D27" t="s">
        <v>17</v>
      </c>
      <c r="E27" t="s">
        <v>97</v>
      </c>
      <c r="F27" t="s">
        <v>192</v>
      </c>
      <c r="G27" t="s">
        <v>36</v>
      </c>
      <c r="H27" t="str">
        <f t="shared" si="0"/>
        <v>IDFdk4.CC.BidwellLava.B.Reg.N</v>
      </c>
      <c r="I27" t="str">
        <f>LOOKUP($D27&amp;$E27&amp;$G27,RegulationSilvCosts!C:C,RegulationSilvCosts!G:G)</f>
        <v>N</v>
      </c>
      <c r="J27">
        <f>LOOKUP($D27&amp;$E27&amp;$G27,RegulationSilvCosts!C:C,RegulationSilvCosts!J:J)</f>
        <v>4</v>
      </c>
      <c r="K27">
        <f ca="1">LOOKUP($C27&amp;$D27&amp;$E27&amp;$F27,InventoryLU_Blk!$A$2:$A$118,InventoryLU_Blk!$J$2:$J$1118)</f>
        <v>11.8</v>
      </c>
      <c r="L27" t="str">
        <f>LOOKUP(LOOKUP($D27&amp;$G27,'BEC Silviculture Surrogate'!$A:$A,'BEC Silviculture Surrogate'!$F:$F),ExistingTreatments!$A:$A,ExistingTreatments!L:L)</f>
        <v>PLI</v>
      </c>
      <c r="M27">
        <f>LOOKUP(LOOKUP($D27&amp;$G27,'BEC Silviculture Surrogate'!$A:$A,'BEC Silviculture Surrogate'!$F:$F),ExistingTreatments!$A:$A,ExistingTreatments!M:M)</f>
        <v>88</v>
      </c>
      <c r="N27" t="str">
        <f>LOOKUP(LOOKUP($D27&amp;$G27,'BEC Silviculture Surrogate'!$A:$A,'BEC Silviculture Surrogate'!$F:$F),ExistingTreatments!$A:$A,ExistingTreatments!N:N)</f>
        <v>AE</v>
      </c>
      <c r="O27">
        <f>LOOKUP(LOOKUP($D27&amp;$G27,'BEC Silviculture Surrogate'!$A:$A,'BEC Silviculture Surrogate'!$F:$F),ExistingTreatments!$A:$A,ExistingTreatments!O:O)</f>
        <v>12</v>
      </c>
      <c r="P27">
        <f>LOOKUP(LOOKUP($D27&amp;$G27,'BEC Silviculture Surrogate'!$A:$A,'BEC Silviculture Surrogate'!$F:$F),ExistingTreatments!$A:$A,ExistingTreatments!P:P)</f>
        <v>0</v>
      </c>
      <c r="Q27">
        <f>LOOKUP(LOOKUP($D27&amp;$G27,'BEC Silviculture Surrogate'!$A:$A,'BEC Silviculture Surrogate'!$F:$F),ExistingTreatments!$A:$A,ExistingTreatments!Q:Q)</f>
        <v>0</v>
      </c>
      <c r="R27">
        <f>LOOKUP(LOOKUP($D27&amp;$G27,'BEC Silviculture Surrogate'!$A:$A,'BEC Silviculture Surrogate'!$F:$F),ExistingTreatments!$A:$A,ExistingTreatments!R:R)</f>
        <v>0</v>
      </c>
      <c r="S27">
        <f>LOOKUP(LOOKUP($D27&amp;$G27,'BEC Silviculture Surrogate'!$A:$A,'BEC Silviculture Surrogate'!$F:$F),ExistingTreatments!$A:$A,ExistingTreatments!S:S)</f>
        <v>0</v>
      </c>
      <c r="T27">
        <f>LOOKUP(LOOKUP($D27&amp;$G27,'BEC Silviculture Surrogate'!$A:$A,'BEC Silviculture Surrogate'!$F:$F),ExistingTreatments!$A:$A,ExistingTreatments!T:T)</f>
        <v>0</v>
      </c>
      <c r="U27">
        <f>LOOKUP(LOOKUP($D27&amp;$G27,'BEC Silviculture Surrogate'!$A:$A,'BEC Silviculture Surrogate'!$F:$F),ExistingTreatments!$A:$A,ExistingTreatments!U:U)</f>
        <v>0</v>
      </c>
      <c r="V27">
        <f>LOOKUP(LOOKUP($D27&amp;$G27,'BEC Silviculture Surrogate'!$A:$A,'BEC Silviculture Surrogate'!$F:$F),ExistingTreatments!$A:$A,ExistingTreatments!V:V)</f>
        <v>8728</v>
      </c>
      <c r="W27">
        <v>12.5</v>
      </c>
      <c r="X27">
        <v>15</v>
      </c>
      <c r="Y27">
        <v>5</v>
      </c>
    </row>
    <row r="28" spans="1:25">
      <c r="A28" t="str">
        <f>LOOKUP($D28&amp;$I28,RegulationSilvCosts!$A:$A,RegulationSilvCosts!I:I)</f>
        <v>y</v>
      </c>
      <c r="B28" t="s">
        <v>1</v>
      </c>
      <c r="C28" t="s">
        <v>107</v>
      </c>
      <c r="D28" t="s">
        <v>17</v>
      </c>
      <c r="E28" t="s">
        <v>97</v>
      </c>
      <c r="F28" t="s">
        <v>192</v>
      </c>
      <c r="G28" t="s">
        <v>37</v>
      </c>
      <c r="H28" t="str">
        <f t="shared" si="0"/>
        <v>IDFdk4.CC.BidwellLava.B.Reg.P</v>
      </c>
      <c r="I28" t="str">
        <f>LOOKUP($D28&amp;$E28&amp;$G28,RegulationSilvCosts!C:C,RegulationSilvCosts!G:G)</f>
        <v>P</v>
      </c>
      <c r="J28">
        <f>LOOKUP($D28&amp;$E28&amp;$G28,RegulationSilvCosts!C:C,RegulationSilvCosts!J:J)</f>
        <v>2</v>
      </c>
      <c r="K28">
        <f ca="1">LOOKUP($C28&amp;$D28&amp;$E28&amp;$F28,InventoryLU_Blk!$A$2:$A$118,InventoryLU_Blk!$J$2:$J$1118)</f>
        <v>11.8</v>
      </c>
      <c r="L28" t="str">
        <f>LOOKUP(LOOKUP($D28&amp;$G28,'BEC Silviculture Surrogate'!$A:$A,'BEC Silviculture Surrogate'!$F:$F),ExistingTreatments!$A:$A,ExistingTreatments!L:L)</f>
        <v>PLI</v>
      </c>
      <c r="M28">
        <f>LOOKUP(LOOKUP($D28&amp;$G28,'BEC Silviculture Surrogate'!$A:$A,'BEC Silviculture Surrogate'!$F:$F),ExistingTreatments!$A:$A,ExistingTreatments!M:M)</f>
        <v>80</v>
      </c>
      <c r="N28" t="str">
        <f>LOOKUP(LOOKUP($D28&amp;$G28,'BEC Silviculture Surrogate'!$A:$A,'BEC Silviculture Surrogate'!$F:$F),ExistingTreatments!$A:$A,ExistingTreatments!N:N)</f>
        <v>AE</v>
      </c>
      <c r="O28">
        <f>LOOKUP(LOOKUP($D28&amp;$G28,'BEC Silviculture Surrogate'!$A:$A,'BEC Silviculture Surrogate'!$F:$F),ExistingTreatments!$A:$A,ExistingTreatments!O:O)</f>
        <v>20</v>
      </c>
      <c r="P28">
        <f>LOOKUP(LOOKUP($D28&amp;$G28,'BEC Silviculture Surrogate'!$A:$A,'BEC Silviculture Surrogate'!$F:$F),ExistingTreatments!$A:$A,ExistingTreatments!P:P)</f>
        <v>0</v>
      </c>
      <c r="Q28">
        <f>LOOKUP(LOOKUP($D28&amp;$G28,'BEC Silviculture Surrogate'!$A:$A,'BEC Silviculture Surrogate'!$F:$F),ExistingTreatments!$A:$A,ExistingTreatments!Q:Q)</f>
        <v>0</v>
      </c>
      <c r="R28">
        <f>LOOKUP(LOOKUP($D28&amp;$G28,'BEC Silviculture Surrogate'!$A:$A,'BEC Silviculture Surrogate'!$F:$F),ExistingTreatments!$A:$A,ExistingTreatments!R:R)</f>
        <v>0</v>
      </c>
      <c r="S28">
        <f>LOOKUP(LOOKUP($D28&amp;$G28,'BEC Silviculture Surrogate'!$A:$A,'BEC Silviculture Surrogate'!$F:$F),ExistingTreatments!$A:$A,ExistingTreatments!S:S)</f>
        <v>0</v>
      </c>
      <c r="T28">
        <f>LOOKUP(LOOKUP($D28&amp;$G28,'BEC Silviculture Surrogate'!$A:$A,'BEC Silviculture Surrogate'!$F:$F),ExistingTreatments!$A:$A,ExistingTreatments!T:T)</f>
        <v>0</v>
      </c>
      <c r="U28">
        <f>LOOKUP(LOOKUP($D28&amp;$G28,'BEC Silviculture Surrogate'!$A:$A,'BEC Silviculture Surrogate'!$F:$F),ExistingTreatments!$A:$A,ExistingTreatments!U:U)</f>
        <v>0</v>
      </c>
      <c r="V28">
        <f>LOOKUP(LOOKUP($D28&amp;$G28,'BEC Silviculture Surrogate'!$A:$A,'BEC Silviculture Surrogate'!$F:$F),ExistingTreatments!$A:$A,ExistingTreatments!V:V)</f>
        <v>4444</v>
      </c>
      <c r="W28">
        <v>12.5</v>
      </c>
      <c r="X28">
        <v>15</v>
      </c>
      <c r="Y28">
        <v>5</v>
      </c>
    </row>
    <row r="29" spans="1:25">
      <c r="A29" t="str">
        <f>LOOKUP($D29&amp;$I29,RegulationSilvCosts!$A:$A,RegulationSilvCosts!I:I)</f>
        <v>y</v>
      </c>
      <c r="B29" t="s">
        <v>1</v>
      </c>
      <c r="C29" t="s">
        <v>107</v>
      </c>
      <c r="D29" t="s">
        <v>17</v>
      </c>
      <c r="E29" t="s">
        <v>98</v>
      </c>
      <c r="F29" t="s">
        <v>192</v>
      </c>
      <c r="G29" t="s">
        <v>86</v>
      </c>
      <c r="H29" t="str">
        <f t="shared" si="0"/>
        <v>IDFdk4.Sel.BidwellLava.B.Reg.S</v>
      </c>
      <c r="I29" t="str">
        <f>LOOKUP($D29&amp;$E29&amp;$G29,RegulationSilvCosts!C:C,RegulationSilvCosts!G:G)</f>
        <v>N</v>
      </c>
      <c r="J29">
        <f>LOOKUP($D29&amp;$E29&amp;$G29,RegulationSilvCosts!C:C,RegulationSilvCosts!J:J)</f>
        <v>4</v>
      </c>
      <c r="K29">
        <f ca="1">LOOKUP($C29&amp;$D29&amp;$E29&amp;$F29,InventoryLU_Blk!$A$2:$A$118,InventoryLU_Blk!$J$2:$J$1118)</f>
        <v>12.9</v>
      </c>
      <c r="L29" t="str">
        <f>LOOKUP(LOOKUP($D29&amp;$G29,'BEC Silviculture Surrogate'!$A:$A,'BEC Silviculture Surrogate'!$F:$F),ExistingTreatments!$A:$A,ExistingTreatments!L:L)</f>
        <v>FDI</v>
      </c>
      <c r="M29">
        <f>LOOKUP(LOOKUP($D29&amp;$G29,'BEC Silviculture Surrogate'!$A:$A,'BEC Silviculture Surrogate'!$F:$F),ExistingTreatments!$A:$A,ExistingTreatments!M:M)</f>
        <v>85</v>
      </c>
      <c r="N29" t="str">
        <f>LOOKUP(LOOKUP($D29&amp;$G29,'BEC Silviculture Surrogate'!$A:$A,'BEC Silviculture Surrogate'!$F:$F),ExistingTreatments!$A:$A,ExistingTreatments!N:N)</f>
        <v>PLI</v>
      </c>
      <c r="O29">
        <f>LOOKUP(LOOKUP($D29&amp;$G29,'BEC Silviculture Surrogate'!$A:$A,'BEC Silviculture Surrogate'!$F:$F),ExistingTreatments!$A:$A,ExistingTreatments!O:O)</f>
        <v>15</v>
      </c>
      <c r="P29">
        <f>LOOKUP(LOOKUP($D29&amp;$G29,'BEC Silviculture Surrogate'!$A:$A,'BEC Silviculture Surrogate'!$F:$F),ExistingTreatments!$A:$A,ExistingTreatments!P:P)</f>
        <v>0</v>
      </c>
      <c r="Q29">
        <f>LOOKUP(LOOKUP($D29&amp;$G29,'BEC Silviculture Surrogate'!$A:$A,'BEC Silviculture Surrogate'!$F:$F),ExistingTreatments!$A:$A,ExistingTreatments!Q:Q)</f>
        <v>0</v>
      </c>
      <c r="R29">
        <f>LOOKUP(LOOKUP($D29&amp;$G29,'BEC Silviculture Surrogate'!$A:$A,'BEC Silviculture Surrogate'!$F:$F),ExistingTreatments!$A:$A,ExistingTreatments!R:R)</f>
        <v>0</v>
      </c>
      <c r="S29">
        <f>LOOKUP(LOOKUP($D29&amp;$G29,'BEC Silviculture Surrogate'!$A:$A,'BEC Silviculture Surrogate'!$F:$F),ExistingTreatments!$A:$A,ExistingTreatments!S:S)</f>
        <v>0</v>
      </c>
      <c r="T29">
        <f>LOOKUP(LOOKUP($D29&amp;$G29,'BEC Silviculture Surrogate'!$A:$A,'BEC Silviculture Surrogate'!$F:$F),ExistingTreatments!$A:$A,ExistingTreatments!T:T)</f>
        <v>0</v>
      </c>
      <c r="U29">
        <f>LOOKUP(LOOKUP($D29&amp;$G29,'BEC Silviculture Surrogate'!$A:$A,'BEC Silviculture Surrogate'!$F:$F),ExistingTreatments!$A:$A,ExistingTreatments!U:U)</f>
        <v>0</v>
      </c>
      <c r="V29">
        <f>LOOKUP(LOOKUP($D29&amp;$G29,'BEC Silviculture Surrogate'!$A:$A,'BEC Silviculture Surrogate'!$F:$F),ExistingTreatments!$A:$A,ExistingTreatments!V:V)</f>
        <v>2934</v>
      </c>
      <c r="W29">
        <v>12.5</v>
      </c>
      <c r="X29">
        <v>15</v>
      </c>
      <c r="Y29">
        <v>5</v>
      </c>
    </row>
    <row r="30" spans="1:25">
      <c r="A30" t="str">
        <f>LOOKUP($D30&amp;$I30,RegulationSilvCosts!$A:$A,RegulationSilvCosts!I:I)</f>
        <v>y</v>
      </c>
      <c r="B30" t="s">
        <v>1</v>
      </c>
      <c r="C30" t="s">
        <v>107</v>
      </c>
      <c r="D30" t="s">
        <v>17</v>
      </c>
      <c r="E30" t="s">
        <v>97</v>
      </c>
      <c r="F30" t="s">
        <v>194</v>
      </c>
      <c r="G30" t="s">
        <v>36</v>
      </c>
      <c r="H30" t="str">
        <f t="shared" si="0"/>
        <v>IDFdk4.CC.BidwellLava.D.Reg.N</v>
      </c>
      <c r="I30" t="str">
        <f>LOOKUP($D30&amp;$E30&amp;$G30,RegulationSilvCosts!C:C,RegulationSilvCosts!G:G)</f>
        <v>N</v>
      </c>
      <c r="J30">
        <f>LOOKUP($D30&amp;$E30&amp;$G30,RegulationSilvCosts!C:C,RegulationSilvCosts!J:J)</f>
        <v>4</v>
      </c>
      <c r="K30">
        <f ca="1">LOOKUP($C30&amp;$D30&amp;$E30&amp;$F30,InventoryLU_Blk!$A$2:$A$118,InventoryLU_Blk!$J$2:$J$1118)</f>
        <v>10.199999999999999</v>
      </c>
      <c r="L30" t="str">
        <f>LOOKUP(LOOKUP($D30&amp;$G30,'BEC Silviculture Surrogate'!$A:$A,'BEC Silviculture Surrogate'!$F:$F),ExistingTreatments!$A:$A,ExistingTreatments!L:L)</f>
        <v>PLI</v>
      </c>
      <c r="M30">
        <f>LOOKUP(LOOKUP($D30&amp;$G30,'BEC Silviculture Surrogate'!$A:$A,'BEC Silviculture Surrogate'!$F:$F),ExistingTreatments!$A:$A,ExistingTreatments!M:M)</f>
        <v>88</v>
      </c>
      <c r="N30" t="str">
        <f>LOOKUP(LOOKUP($D30&amp;$G30,'BEC Silviculture Surrogate'!$A:$A,'BEC Silviculture Surrogate'!$F:$F),ExistingTreatments!$A:$A,ExistingTreatments!N:N)</f>
        <v>AE</v>
      </c>
      <c r="O30">
        <f>LOOKUP(LOOKUP($D30&amp;$G30,'BEC Silviculture Surrogate'!$A:$A,'BEC Silviculture Surrogate'!$F:$F),ExistingTreatments!$A:$A,ExistingTreatments!O:O)</f>
        <v>12</v>
      </c>
      <c r="P30">
        <f>LOOKUP(LOOKUP($D30&amp;$G30,'BEC Silviculture Surrogate'!$A:$A,'BEC Silviculture Surrogate'!$F:$F),ExistingTreatments!$A:$A,ExistingTreatments!P:P)</f>
        <v>0</v>
      </c>
      <c r="Q30">
        <f>LOOKUP(LOOKUP($D30&amp;$G30,'BEC Silviculture Surrogate'!$A:$A,'BEC Silviculture Surrogate'!$F:$F),ExistingTreatments!$A:$A,ExistingTreatments!Q:Q)</f>
        <v>0</v>
      </c>
      <c r="R30">
        <f>LOOKUP(LOOKUP($D30&amp;$G30,'BEC Silviculture Surrogate'!$A:$A,'BEC Silviculture Surrogate'!$F:$F),ExistingTreatments!$A:$A,ExistingTreatments!R:R)</f>
        <v>0</v>
      </c>
      <c r="S30">
        <f>LOOKUP(LOOKUP($D30&amp;$G30,'BEC Silviculture Surrogate'!$A:$A,'BEC Silviculture Surrogate'!$F:$F),ExistingTreatments!$A:$A,ExistingTreatments!S:S)</f>
        <v>0</v>
      </c>
      <c r="T30">
        <f>LOOKUP(LOOKUP($D30&amp;$G30,'BEC Silviculture Surrogate'!$A:$A,'BEC Silviculture Surrogate'!$F:$F),ExistingTreatments!$A:$A,ExistingTreatments!T:T)</f>
        <v>0</v>
      </c>
      <c r="U30">
        <f>LOOKUP(LOOKUP($D30&amp;$G30,'BEC Silviculture Surrogate'!$A:$A,'BEC Silviculture Surrogate'!$F:$F),ExistingTreatments!$A:$A,ExistingTreatments!U:U)</f>
        <v>0</v>
      </c>
      <c r="V30">
        <f>LOOKUP(LOOKUP($D30&amp;$G30,'BEC Silviculture Surrogate'!$A:$A,'BEC Silviculture Surrogate'!$F:$F),ExistingTreatments!$A:$A,ExistingTreatments!V:V)</f>
        <v>8728</v>
      </c>
      <c r="W30">
        <v>12.5</v>
      </c>
      <c r="X30">
        <v>15</v>
      </c>
      <c r="Y30">
        <v>5</v>
      </c>
    </row>
    <row r="31" spans="1:25">
      <c r="A31" t="str">
        <f>LOOKUP($D31&amp;$I31,RegulationSilvCosts!$A:$A,RegulationSilvCosts!I:I)</f>
        <v>y</v>
      </c>
      <c r="B31" t="s">
        <v>1</v>
      </c>
      <c r="C31" t="s">
        <v>107</v>
      </c>
      <c r="D31" t="s">
        <v>17</v>
      </c>
      <c r="E31" t="s">
        <v>97</v>
      </c>
      <c r="F31" t="s">
        <v>194</v>
      </c>
      <c r="G31" t="s">
        <v>37</v>
      </c>
      <c r="H31" t="str">
        <f t="shared" si="0"/>
        <v>IDFdk4.CC.BidwellLava.D.Reg.P</v>
      </c>
      <c r="I31" t="str">
        <f>LOOKUP($D31&amp;$E31&amp;$G31,RegulationSilvCosts!C:C,RegulationSilvCosts!G:G)</f>
        <v>P</v>
      </c>
      <c r="J31">
        <f>LOOKUP($D31&amp;$E31&amp;$G31,RegulationSilvCosts!C:C,RegulationSilvCosts!J:J)</f>
        <v>2</v>
      </c>
      <c r="K31">
        <f ca="1">LOOKUP($C31&amp;$D31&amp;$E31&amp;$F31,InventoryLU_Blk!$A$2:$A$118,InventoryLU_Blk!$J$2:$J$1118)</f>
        <v>10.199999999999999</v>
      </c>
      <c r="L31" t="str">
        <f>LOOKUP(LOOKUP($D31&amp;$G31,'BEC Silviculture Surrogate'!$A:$A,'BEC Silviculture Surrogate'!$F:$F),ExistingTreatments!$A:$A,ExistingTreatments!L:L)</f>
        <v>PLI</v>
      </c>
      <c r="M31">
        <f>LOOKUP(LOOKUP($D31&amp;$G31,'BEC Silviculture Surrogate'!$A:$A,'BEC Silviculture Surrogate'!$F:$F),ExistingTreatments!$A:$A,ExistingTreatments!M:M)</f>
        <v>80</v>
      </c>
      <c r="N31" t="str">
        <f>LOOKUP(LOOKUP($D31&amp;$G31,'BEC Silviculture Surrogate'!$A:$A,'BEC Silviculture Surrogate'!$F:$F),ExistingTreatments!$A:$A,ExistingTreatments!N:N)</f>
        <v>AE</v>
      </c>
      <c r="O31">
        <f>LOOKUP(LOOKUP($D31&amp;$G31,'BEC Silviculture Surrogate'!$A:$A,'BEC Silviculture Surrogate'!$F:$F),ExistingTreatments!$A:$A,ExistingTreatments!O:O)</f>
        <v>20</v>
      </c>
      <c r="P31">
        <f>LOOKUP(LOOKUP($D31&amp;$G31,'BEC Silviculture Surrogate'!$A:$A,'BEC Silviculture Surrogate'!$F:$F),ExistingTreatments!$A:$A,ExistingTreatments!P:P)</f>
        <v>0</v>
      </c>
      <c r="Q31">
        <f>LOOKUP(LOOKUP($D31&amp;$G31,'BEC Silviculture Surrogate'!$A:$A,'BEC Silviculture Surrogate'!$F:$F),ExistingTreatments!$A:$A,ExistingTreatments!Q:Q)</f>
        <v>0</v>
      </c>
      <c r="R31">
        <f>LOOKUP(LOOKUP($D31&amp;$G31,'BEC Silviculture Surrogate'!$A:$A,'BEC Silviculture Surrogate'!$F:$F),ExistingTreatments!$A:$A,ExistingTreatments!R:R)</f>
        <v>0</v>
      </c>
      <c r="S31">
        <f>LOOKUP(LOOKUP($D31&amp;$G31,'BEC Silviculture Surrogate'!$A:$A,'BEC Silviculture Surrogate'!$F:$F),ExistingTreatments!$A:$A,ExistingTreatments!S:S)</f>
        <v>0</v>
      </c>
      <c r="T31">
        <f>LOOKUP(LOOKUP($D31&amp;$G31,'BEC Silviculture Surrogate'!$A:$A,'BEC Silviculture Surrogate'!$F:$F),ExistingTreatments!$A:$A,ExistingTreatments!T:T)</f>
        <v>0</v>
      </c>
      <c r="U31">
        <f>LOOKUP(LOOKUP($D31&amp;$G31,'BEC Silviculture Surrogate'!$A:$A,'BEC Silviculture Surrogate'!$F:$F),ExistingTreatments!$A:$A,ExistingTreatments!U:U)</f>
        <v>0</v>
      </c>
      <c r="V31">
        <f>LOOKUP(LOOKUP($D31&amp;$G31,'BEC Silviculture Surrogate'!$A:$A,'BEC Silviculture Surrogate'!$F:$F),ExistingTreatments!$A:$A,ExistingTreatments!V:V)</f>
        <v>4444</v>
      </c>
      <c r="W31">
        <v>12.5</v>
      </c>
      <c r="X31">
        <v>15</v>
      </c>
      <c r="Y31">
        <v>5</v>
      </c>
    </row>
    <row r="32" spans="1:25">
      <c r="A32" t="str">
        <f>LOOKUP($D32&amp;$I32,RegulationSilvCosts!$A:$A,RegulationSilvCosts!I:I)</f>
        <v>y</v>
      </c>
      <c r="B32" t="s">
        <v>1</v>
      </c>
      <c r="C32" t="s">
        <v>107</v>
      </c>
      <c r="D32" t="s">
        <v>18</v>
      </c>
      <c r="E32" t="s">
        <v>97</v>
      </c>
      <c r="F32" t="s">
        <v>191</v>
      </c>
      <c r="G32" t="s">
        <v>36</v>
      </c>
      <c r="H32" t="str">
        <f t="shared" si="0"/>
        <v>IDFdw.CC.BidwellLava.A.Reg.N</v>
      </c>
      <c r="I32" t="str">
        <f>LOOKUP($D32&amp;$E32&amp;$G32,RegulationSilvCosts!C:C,RegulationSilvCosts!G:G)</f>
        <v>N</v>
      </c>
      <c r="J32">
        <f>LOOKUP($D32&amp;$E32&amp;$G32,RegulationSilvCosts!C:C,RegulationSilvCosts!J:J)</f>
        <v>4</v>
      </c>
      <c r="K32">
        <f ca="1">LOOKUP($C32&amp;$D32&amp;$E32&amp;$F32,InventoryLU_Blk!$A$2:$A$118,InventoryLU_Blk!$J$2:$J$1118)</f>
        <v>15.2</v>
      </c>
      <c r="L32" t="str">
        <f>LOOKUP(LOOKUP($D32&amp;$G32,'BEC Silviculture Surrogate'!$A:$A,'BEC Silviculture Surrogate'!$F:$F),ExistingTreatments!$A:$A,ExistingTreatments!L:L)</f>
        <v>PLI</v>
      </c>
      <c r="M32">
        <f>LOOKUP(LOOKUP($D32&amp;$G32,'BEC Silviculture Surrogate'!$A:$A,'BEC Silviculture Surrogate'!$F:$F),ExistingTreatments!$A:$A,ExistingTreatments!M:M)</f>
        <v>67</v>
      </c>
      <c r="N32" t="str">
        <f>LOOKUP(LOOKUP($D32&amp;$G32,'BEC Silviculture Surrogate'!$A:$A,'BEC Silviculture Surrogate'!$F:$F),ExistingTreatments!$A:$A,ExistingTreatments!N:N)</f>
        <v>FDI</v>
      </c>
      <c r="O32">
        <f>LOOKUP(LOOKUP($D32&amp;$G32,'BEC Silviculture Surrogate'!$A:$A,'BEC Silviculture Surrogate'!$F:$F),ExistingTreatments!$A:$A,ExistingTreatments!O:O)</f>
        <v>23</v>
      </c>
      <c r="P32" t="str">
        <f>LOOKUP(LOOKUP($D32&amp;$G32,'BEC Silviculture Surrogate'!$A:$A,'BEC Silviculture Surrogate'!$F:$F),ExistingTreatments!$A:$A,ExistingTreatments!P:P)</f>
        <v>AE</v>
      </c>
      <c r="Q32">
        <f>LOOKUP(LOOKUP($D32&amp;$G32,'BEC Silviculture Surrogate'!$A:$A,'BEC Silviculture Surrogate'!$F:$F),ExistingTreatments!$A:$A,ExistingTreatments!Q:Q)</f>
        <v>10</v>
      </c>
      <c r="R32">
        <f>LOOKUP(LOOKUP($D32&amp;$G32,'BEC Silviculture Surrogate'!$A:$A,'BEC Silviculture Surrogate'!$F:$F),ExistingTreatments!$A:$A,ExistingTreatments!R:R)</f>
        <v>0</v>
      </c>
      <c r="S32">
        <f>LOOKUP(LOOKUP($D32&amp;$G32,'BEC Silviculture Surrogate'!$A:$A,'BEC Silviculture Surrogate'!$F:$F),ExistingTreatments!$A:$A,ExistingTreatments!S:S)</f>
        <v>0</v>
      </c>
      <c r="T32">
        <f>LOOKUP(LOOKUP($D32&amp;$G32,'BEC Silviculture Surrogate'!$A:$A,'BEC Silviculture Surrogate'!$F:$F),ExistingTreatments!$A:$A,ExistingTreatments!T:T)</f>
        <v>0</v>
      </c>
      <c r="U32">
        <f>LOOKUP(LOOKUP($D32&amp;$G32,'BEC Silviculture Surrogate'!$A:$A,'BEC Silviculture Surrogate'!$F:$F),ExistingTreatments!$A:$A,ExistingTreatments!U:U)</f>
        <v>0</v>
      </c>
      <c r="V32">
        <f>LOOKUP(LOOKUP($D32&amp;$G32,'BEC Silviculture Surrogate'!$A:$A,'BEC Silviculture Surrogate'!$F:$F),ExistingTreatments!$A:$A,ExistingTreatments!V:V)</f>
        <v>4988</v>
      </c>
      <c r="W32">
        <v>12.5</v>
      </c>
      <c r="X32">
        <v>15</v>
      </c>
      <c r="Y32">
        <v>5</v>
      </c>
    </row>
    <row r="33" spans="1:25">
      <c r="A33" t="str">
        <f>LOOKUP($D33&amp;$I33,RegulationSilvCosts!$A:$A,RegulationSilvCosts!I:I)</f>
        <v>y</v>
      </c>
      <c r="B33" t="s">
        <v>1</v>
      </c>
      <c r="C33" t="s">
        <v>107</v>
      </c>
      <c r="D33" t="s">
        <v>18</v>
      </c>
      <c r="E33" t="s">
        <v>97</v>
      </c>
      <c r="F33" t="s">
        <v>191</v>
      </c>
      <c r="G33" t="s">
        <v>37</v>
      </c>
      <c r="H33" t="str">
        <f t="shared" si="0"/>
        <v>IDFdw.CC.BidwellLava.A.Reg.P</v>
      </c>
      <c r="I33" t="str">
        <f>LOOKUP($D33&amp;$E33&amp;$G33,RegulationSilvCosts!C:C,RegulationSilvCosts!G:G)</f>
        <v>P</v>
      </c>
      <c r="J33">
        <f>LOOKUP($D33&amp;$E33&amp;$G33,RegulationSilvCosts!C:C,RegulationSilvCosts!J:J)</f>
        <v>2</v>
      </c>
      <c r="K33">
        <f ca="1">LOOKUP($C33&amp;$D33&amp;$E33&amp;$F33,InventoryLU_Blk!$A$2:$A$118,InventoryLU_Blk!$J$2:$J$1118)</f>
        <v>15.2</v>
      </c>
      <c r="L33" t="str">
        <f>LOOKUP(LOOKUP($D33&amp;$G33,'BEC Silviculture Surrogate'!$A:$A,'BEC Silviculture Surrogate'!$F:$F),ExistingTreatments!$A:$A,ExistingTreatments!L:L)</f>
        <v>PLI</v>
      </c>
      <c r="M33">
        <f>LOOKUP(LOOKUP($D33&amp;$G33,'BEC Silviculture Surrogate'!$A:$A,'BEC Silviculture Surrogate'!$F:$F),ExistingTreatments!$A:$A,ExistingTreatments!M:M)</f>
        <v>59</v>
      </c>
      <c r="N33" t="str">
        <f>LOOKUP(LOOKUP($D33&amp;$G33,'BEC Silviculture Surrogate'!$A:$A,'BEC Silviculture Surrogate'!$F:$F),ExistingTreatments!$A:$A,ExistingTreatments!N:N)</f>
        <v>AE</v>
      </c>
      <c r="O33">
        <f>LOOKUP(LOOKUP($D33&amp;$G33,'BEC Silviculture Surrogate'!$A:$A,'BEC Silviculture Surrogate'!$F:$F),ExistingTreatments!$A:$A,ExistingTreatments!O:O)</f>
        <v>22</v>
      </c>
      <c r="P33" t="str">
        <f>LOOKUP(LOOKUP($D33&amp;$G33,'BEC Silviculture Surrogate'!$A:$A,'BEC Silviculture Surrogate'!$F:$F),ExistingTreatments!$A:$A,ExistingTreatments!P:P)</f>
        <v>FDI</v>
      </c>
      <c r="Q33">
        <f>LOOKUP(LOOKUP($D33&amp;$G33,'BEC Silviculture Surrogate'!$A:$A,'BEC Silviculture Surrogate'!$F:$F),ExistingTreatments!$A:$A,ExistingTreatments!Q:Q)</f>
        <v>13</v>
      </c>
      <c r="R33" t="str">
        <f>LOOKUP(LOOKUP($D33&amp;$G33,'BEC Silviculture Surrogate'!$A:$A,'BEC Silviculture Surrogate'!$F:$F),ExistingTreatments!$A:$A,ExistingTreatments!R:R)</f>
        <v>SX</v>
      </c>
      <c r="S33">
        <f>LOOKUP(LOOKUP($D33&amp;$G33,'BEC Silviculture Surrogate'!$A:$A,'BEC Silviculture Surrogate'!$F:$F),ExistingTreatments!$A:$A,ExistingTreatments!S:S)</f>
        <v>6</v>
      </c>
      <c r="T33">
        <f>LOOKUP(LOOKUP($D33&amp;$G33,'BEC Silviculture Surrogate'!$A:$A,'BEC Silviculture Surrogate'!$F:$F),ExistingTreatments!$A:$A,ExistingTreatments!T:T)</f>
        <v>0</v>
      </c>
      <c r="U33">
        <f>LOOKUP(LOOKUP($D33&amp;$G33,'BEC Silviculture Surrogate'!$A:$A,'BEC Silviculture Surrogate'!$F:$F),ExistingTreatments!$A:$A,ExistingTreatments!U:U)</f>
        <v>0</v>
      </c>
      <c r="V33">
        <f>LOOKUP(LOOKUP($D33&amp;$G33,'BEC Silviculture Surrogate'!$A:$A,'BEC Silviculture Surrogate'!$F:$F),ExistingTreatments!$A:$A,ExistingTreatments!V:V)</f>
        <v>3661</v>
      </c>
      <c r="W33">
        <v>12.5</v>
      </c>
      <c r="X33">
        <v>15</v>
      </c>
      <c r="Y33">
        <v>5</v>
      </c>
    </row>
    <row r="34" spans="1:25">
      <c r="A34" t="str">
        <f>LOOKUP($D34&amp;$I34,RegulationSilvCosts!$A:$A,RegulationSilvCosts!I:I)</f>
        <v>y</v>
      </c>
      <c r="B34" t="s">
        <v>1</v>
      </c>
      <c r="C34" t="s">
        <v>107</v>
      </c>
      <c r="D34" t="s">
        <v>23</v>
      </c>
      <c r="E34" t="s">
        <v>97</v>
      </c>
      <c r="F34" t="s">
        <v>191</v>
      </c>
      <c r="G34" t="s">
        <v>36</v>
      </c>
      <c r="H34" t="str">
        <f t="shared" si="0"/>
        <v>MSxv.CC.BidwellLava.A.Reg.N</v>
      </c>
      <c r="I34" t="str">
        <f>LOOKUP($D34&amp;$E34&amp;$G34,RegulationSilvCosts!C:C,RegulationSilvCosts!G:G)</f>
        <v>N</v>
      </c>
      <c r="J34">
        <f>LOOKUP($D34&amp;$E34&amp;$G34,RegulationSilvCosts!C:C,RegulationSilvCosts!J:J)</f>
        <v>4</v>
      </c>
      <c r="K34">
        <f ca="1">LOOKUP($C34&amp;$D34&amp;$E34&amp;$F34,InventoryLU_Blk!$A$2:$A$118,InventoryLU_Blk!$J$2:$J$1118)</f>
        <v>17.399999999999999</v>
      </c>
      <c r="L34" t="str">
        <f>LOOKUP(LOOKUP($D34&amp;$G34,'BEC Silviculture Surrogate'!$A:$A,'BEC Silviculture Surrogate'!$F:$F),ExistingTreatments!$A:$A,ExistingTreatments!L:L)</f>
        <v>PLI</v>
      </c>
      <c r="M34">
        <f>LOOKUP(LOOKUP($D34&amp;$G34,'BEC Silviculture Surrogate'!$A:$A,'BEC Silviculture Surrogate'!$F:$F),ExistingTreatments!$A:$A,ExistingTreatments!M:M)</f>
        <v>100</v>
      </c>
      <c r="N34">
        <f>LOOKUP(LOOKUP($D34&amp;$G34,'BEC Silviculture Surrogate'!$A:$A,'BEC Silviculture Surrogate'!$F:$F),ExistingTreatments!$A:$A,ExistingTreatments!N:N)</f>
        <v>0</v>
      </c>
      <c r="O34">
        <f>LOOKUP(LOOKUP($D34&amp;$G34,'BEC Silviculture Surrogate'!$A:$A,'BEC Silviculture Surrogate'!$F:$F),ExistingTreatments!$A:$A,ExistingTreatments!O:O)</f>
        <v>0</v>
      </c>
      <c r="P34">
        <f>LOOKUP(LOOKUP($D34&amp;$G34,'BEC Silviculture Surrogate'!$A:$A,'BEC Silviculture Surrogate'!$F:$F),ExistingTreatments!$A:$A,ExistingTreatments!P:P)</f>
        <v>0</v>
      </c>
      <c r="Q34">
        <f>LOOKUP(LOOKUP($D34&amp;$G34,'BEC Silviculture Surrogate'!$A:$A,'BEC Silviculture Surrogate'!$F:$F),ExistingTreatments!$A:$A,ExistingTreatments!Q:Q)</f>
        <v>0</v>
      </c>
      <c r="R34">
        <f>LOOKUP(LOOKUP($D34&amp;$G34,'BEC Silviculture Surrogate'!$A:$A,'BEC Silviculture Surrogate'!$F:$F),ExistingTreatments!$A:$A,ExistingTreatments!R:R)</f>
        <v>0</v>
      </c>
      <c r="S34">
        <f>LOOKUP(LOOKUP($D34&amp;$G34,'BEC Silviculture Surrogate'!$A:$A,'BEC Silviculture Surrogate'!$F:$F),ExistingTreatments!$A:$A,ExistingTreatments!S:S)</f>
        <v>0</v>
      </c>
      <c r="T34">
        <f>LOOKUP(LOOKUP($D34&amp;$G34,'BEC Silviculture Surrogate'!$A:$A,'BEC Silviculture Surrogate'!$F:$F),ExistingTreatments!$A:$A,ExistingTreatments!T:T)</f>
        <v>0</v>
      </c>
      <c r="U34">
        <f>LOOKUP(LOOKUP($D34&amp;$G34,'BEC Silviculture Surrogate'!$A:$A,'BEC Silviculture Surrogate'!$F:$F),ExistingTreatments!$A:$A,ExistingTreatments!U:U)</f>
        <v>0</v>
      </c>
      <c r="V34">
        <f>LOOKUP(LOOKUP($D34&amp;$G34,'BEC Silviculture Surrogate'!$A:$A,'BEC Silviculture Surrogate'!$F:$F),ExistingTreatments!$A:$A,ExistingTreatments!V:V)</f>
        <v>8947</v>
      </c>
      <c r="W34">
        <v>12.5</v>
      </c>
      <c r="X34">
        <v>15</v>
      </c>
      <c r="Y34">
        <v>5</v>
      </c>
    </row>
    <row r="35" spans="1:25">
      <c r="A35" t="str">
        <f>LOOKUP($D35&amp;$I35,RegulationSilvCosts!$A:$A,RegulationSilvCosts!I:I)</f>
        <v>y</v>
      </c>
      <c r="B35" t="s">
        <v>1</v>
      </c>
      <c r="C35" t="s">
        <v>107</v>
      </c>
      <c r="D35" t="s">
        <v>23</v>
      </c>
      <c r="E35" t="s">
        <v>97</v>
      </c>
      <c r="F35" t="s">
        <v>191</v>
      </c>
      <c r="G35" t="s">
        <v>37</v>
      </c>
      <c r="H35" t="str">
        <f t="shared" ref="H35:H66" si="1">D35&amp;"."&amp;E35&amp;"."&amp;C35&amp;"."&amp;RIGHT(F35,1)&amp;"."&amp;B35&amp;"."&amp;G35</f>
        <v>MSxv.CC.BidwellLava.A.Reg.P</v>
      </c>
      <c r="I35" t="str">
        <f>LOOKUP($D35&amp;$E35&amp;$G35,RegulationSilvCosts!C:C,RegulationSilvCosts!G:G)</f>
        <v>P</v>
      </c>
      <c r="J35">
        <f>LOOKUP($D35&amp;$E35&amp;$G35,RegulationSilvCosts!C:C,RegulationSilvCosts!J:J)</f>
        <v>2</v>
      </c>
      <c r="K35">
        <f ca="1">LOOKUP($C35&amp;$D35&amp;$E35&amp;$F35,InventoryLU_Blk!$A$2:$A$118,InventoryLU_Blk!$J$2:$J$1118)</f>
        <v>17.399999999999999</v>
      </c>
      <c r="L35" t="str">
        <f>LOOKUP(LOOKUP($D35&amp;$G35,'BEC Silviculture Surrogate'!$A:$A,'BEC Silviculture Surrogate'!$F:$F),ExistingTreatments!$A:$A,ExistingTreatments!L:L)</f>
        <v>PLI</v>
      </c>
      <c r="M35">
        <f>LOOKUP(LOOKUP($D35&amp;$G35,'BEC Silviculture Surrogate'!$A:$A,'BEC Silviculture Surrogate'!$F:$F),ExistingTreatments!$A:$A,ExistingTreatments!M:M)</f>
        <v>83</v>
      </c>
      <c r="N35" t="str">
        <f>LOOKUP(LOOKUP($D35&amp;$G35,'BEC Silviculture Surrogate'!$A:$A,'BEC Silviculture Surrogate'!$F:$F),ExistingTreatments!$A:$A,ExistingTreatments!N:N)</f>
        <v>SX</v>
      </c>
      <c r="O35">
        <f>LOOKUP(LOOKUP($D35&amp;$G35,'BEC Silviculture Surrogate'!$A:$A,'BEC Silviculture Surrogate'!$F:$F),ExistingTreatments!$A:$A,ExistingTreatments!O:O)</f>
        <v>17</v>
      </c>
      <c r="P35">
        <f>LOOKUP(LOOKUP($D35&amp;$G35,'BEC Silviculture Surrogate'!$A:$A,'BEC Silviculture Surrogate'!$F:$F),ExistingTreatments!$A:$A,ExistingTreatments!P:P)</f>
        <v>0</v>
      </c>
      <c r="Q35">
        <f>LOOKUP(LOOKUP($D35&amp;$G35,'BEC Silviculture Surrogate'!$A:$A,'BEC Silviculture Surrogate'!$F:$F),ExistingTreatments!$A:$A,ExistingTreatments!Q:Q)</f>
        <v>0</v>
      </c>
      <c r="R35">
        <f>LOOKUP(LOOKUP($D35&amp;$G35,'BEC Silviculture Surrogate'!$A:$A,'BEC Silviculture Surrogate'!$F:$F),ExistingTreatments!$A:$A,ExistingTreatments!R:R)</f>
        <v>0</v>
      </c>
      <c r="S35">
        <f>LOOKUP(LOOKUP($D35&amp;$G35,'BEC Silviculture Surrogate'!$A:$A,'BEC Silviculture Surrogate'!$F:$F),ExistingTreatments!$A:$A,ExistingTreatments!S:S)</f>
        <v>0</v>
      </c>
      <c r="T35">
        <f>LOOKUP(LOOKUP($D35&amp;$G35,'BEC Silviculture Surrogate'!$A:$A,'BEC Silviculture Surrogate'!$F:$F),ExistingTreatments!$A:$A,ExistingTreatments!T:T)</f>
        <v>0</v>
      </c>
      <c r="U35">
        <f>LOOKUP(LOOKUP($D35&amp;$G35,'BEC Silviculture Surrogate'!$A:$A,'BEC Silviculture Surrogate'!$F:$F),ExistingTreatments!$A:$A,ExistingTreatments!U:U)</f>
        <v>0</v>
      </c>
      <c r="V35">
        <f>LOOKUP(LOOKUP($D35&amp;$G35,'BEC Silviculture Surrogate'!$A:$A,'BEC Silviculture Surrogate'!$F:$F),ExistingTreatments!$A:$A,ExistingTreatments!V:V)</f>
        <v>4444</v>
      </c>
      <c r="W35">
        <v>12.5</v>
      </c>
      <c r="X35">
        <v>15</v>
      </c>
      <c r="Y35">
        <v>5</v>
      </c>
    </row>
    <row r="36" spans="1:25">
      <c r="A36" t="str">
        <f>LOOKUP($D36&amp;$I36,RegulationSilvCosts!$A:$A,RegulationSilvCosts!I:I)</f>
        <v>y</v>
      </c>
      <c r="B36" t="s">
        <v>1</v>
      </c>
      <c r="C36" t="s">
        <v>107</v>
      </c>
      <c r="D36" t="s">
        <v>23</v>
      </c>
      <c r="E36" t="s">
        <v>97</v>
      </c>
      <c r="F36" t="s">
        <v>192</v>
      </c>
      <c r="G36" t="s">
        <v>36</v>
      </c>
      <c r="H36" t="str">
        <f t="shared" si="1"/>
        <v>MSxv.CC.BidwellLava.B.Reg.N</v>
      </c>
      <c r="I36" t="str">
        <f>LOOKUP($D36&amp;$E36&amp;$G36,RegulationSilvCosts!C:C,RegulationSilvCosts!G:G)</f>
        <v>N</v>
      </c>
      <c r="J36">
        <f>LOOKUP($D36&amp;$E36&amp;$G36,RegulationSilvCosts!C:C,RegulationSilvCosts!J:J)</f>
        <v>4</v>
      </c>
      <c r="K36">
        <f ca="1">LOOKUP($C36&amp;$D36&amp;$E36&amp;$F36,InventoryLU_Blk!$A$2:$A$118,InventoryLU_Blk!$J$2:$J$1118)</f>
        <v>17.100000000000001</v>
      </c>
      <c r="L36" t="str">
        <f>LOOKUP(LOOKUP($D36&amp;$G36,'BEC Silviculture Surrogate'!$A:$A,'BEC Silviculture Surrogate'!$F:$F),ExistingTreatments!$A:$A,ExistingTreatments!L:L)</f>
        <v>PLI</v>
      </c>
      <c r="M36">
        <f>LOOKUP(LOOKUP($D36&amp;$G36,'BEC Silviculture Surrogate'!$A:$A,'BEC Silviculture Surrogate'!$F:$F),ExistingTreatments!$A:$A,ExistingTreatments!M:M)</f>
        <v>100</v>
      </c>
      <c r="N36">
        <f>LOOKUP(LOOKUP($D36&amp;$G36,'BEC Silviculture Surrogate'!$A:$A,'BEC Silviculture Surrogate'!$F:$F),ExistingTreatments!$A:$A,ExistingTreatments!N:N)</f>
        <v>0</v>
      </c>
      <c r="O36">
        <f>LOOKUP(LOOKUP($D36&amp;$G36,'BEC Silviculture Surrogate'!$A:$A,'BEC Silviculture Surrogate'!$F:$F),ExistingTreatments!$A:$A,ExistingTreatments!O:O)</f>
        <v>0</v>
      </c>
      <c r="P36">
        <f>LOOKUP(LOOKUP($D36&amp;$G36,'BEC Silviculture Surrogate'!$A:$A,'BEC Silviculture Surrogate'!$F:$F),ExistingTreatments!$A:$A,ExistingTreatments!P:P)</f>
        <v>0</v>
      </c>
      <c r="Q36">
        <f>LOOKUP(LOOKUP($D36&amp;$G36,'BEC Silviculture Surrogate'!$A:$A,'BEC Silviculture Surrogate'!$F:$F),ExistingTreatments!$A:$A,ExistingTreatments!Q:Q)</f>
        <v>0</v>
      </c>
      <c r="R36">
        <f>LOOKUP(LOOKUP($D36&amp;$G36,'BEC Silviculture Surrogate'!$A:$A,'BEC Silviculture Surrogate'!$F:$F),ExistingTreatments!$A:$A,ExistingTreatments!R:R)</f>
        <v>0</v>
      </c>
      <c r="S36">
        <f>LOOKUP(LOOKUP($D36&amp;$G36,'BEC Silviculture Surrogate'!$A:$A,'BEC Silviculture Surrogate'!$F:$F),ExistingTreatments!$A:$A,ExistingTreatments!S:S)</f>
        <v>0</v>
      </c>
      <c r="T36">
        <f>LOOKUP(LOOKUP($D36&amp;$G36,'BEC Silviculture Surrogate'!$A:$A,'BEC Silviculture Surrogate'!$F:$F),ExistingTreatments!$A:$A,ExistingTreatments!T:T)</f>
        <v>0</v>
      </c>
      <c r="U36">
        <f>LOOKUP(LOOKUP($D36&amp;$G36,'BEC Silviculture Surrogate'!$A:$A,'BEC Silviculture Surrogate'!$F:$F),ExistingTreatments!$A:$A,ExistingTreatments!U:U)</f>
        <v>0</v>
      </c>
      <c r="V36">
        <f>LOOKUP(LOOKUP($D36&amp;$G36,'BEC Silviculture Surrogate'!$A:$A,'BEC Silviculture Surrogate'!$F:$F),ExistingTreatments!$A:$A,ExistingTreatments!V:V)</f>
        <v>8947</v>
      </c>
      <c r="W36">
        <v>12.5</v>
      </c>
      <c r="X36">
        <v>15</v>
      </c>
      <c r="Y36">
        <v>5</v>
      </c>
    </row>
    <row r="37" spans="1:25">
      <c r="A37" t="str">
        <f>LOOKUP($D37&amp;$I37,RegulationSilvCosts!$A:$A,RegulationSilvCosts!I:I)</f>
        <v>y</v>
      </c>
      <c r="B37" t="s">
        <v>1</v>
      </c>
      <c r="C37" t="s">
        <v>107</v>
      </c>
      <c r="D37" t="s">
        <v>23</v>
      </c>
      <c r="E37" t="s">
        <v>97</v>
      </c>
      <c r="F37" t="s">
        <v>192</v>
      </c>
      <c r="G37" t="s">
        <v>37</v>
      </c>
      <c r="H37" t="str">
        <f t="shared" si="1"/>
        <v>MSxv.CC.BidwellLava.B.Reg.P</v>
      </c>
      <c r="I37" t="str">
        <f>LOOKUP($D37&amp;$E37&amp;$G37,RegulationSilvCosts!C:C,RegulationSilvCosts!G:G)</f>
        <v>P</v>
      </c>
      <c r="J37">
        <f>LOOKUP($D37&amp;$E37&amp;$G37,RegulationSilvCosts!C:C,RegulationSilvCosts!J:J)</f>
        <v>2</v>
      </c>
      <c r="K37">
        <f ca="1">LOOKUP($C37&amp;$D37&amp;$E37&amp;$F37,InventoryLU_Blk!$A$2:$A$118,InventoryLU_Blk!$J$2:$J$1118)</f>
        <v>17.100000000000001</v>
      </c>
      <c r="L37" t="str">
        <f>LOOKUP(LOOKUP($D37&amp;$G37,'BEC Silviculture Surrogate'!$A:$A,'BEC Silviculture Surrogate'!$F:$F),ExistingTreatments!$A:$A,ExistingTreatments!L:L)</f>
        <v>PLI</v>
      </c>
      <c r="M37">
        <f>LOOKUP(LOOKUP($D37&amp;$G37,'BEC Silviculture Surrogate'!$A:$A,'BEC Silviculture Surrogate'!$F:$F),ExistingTreatments!$A:$A,ExistingTreatments!M:M)</f>
        <v>83</v>
      </c>
      <c r="N37" t="str">
        <f>LOOKUP(LOOKUP($D37&amp;$G37,'BEC Silviculture Surrogate'!$A:$A,'BEC Silviculture Surrogate'!$F:$F),ExistingTreatments!$A:$A,ExistingTreatments!N:N)</f>
        <v>SX</v>
      </c>
      <c r="O37">
        <f>LOOKUP(LOOKUP($D37&amp;$G37,'BEC Silviculture Surrogate'!$A:$A,'BEC Silviculture Surrogate'!$F:$F),ExistingTreatments!$A:$A,ExistingTreatments!O:O)</f>
        <v>17</v>
      </c>
      <c r="P37">
        <f>LOOKUP(LOOKUP($D37&amp;$G37,'BEC Silviculture Surrogate'!$A:$A,'BEC Silviculture Surrogate'!$F:$F),ExistingTreatments!$A:$A,ExistingTreatments!P:P)</f>
        <v>0</v>
      </c>
      <c r="Q37">
        <f>LOOKUP(LOOKUP($D37&amp;$G37,'BEC Silviculture Surrogate'!$A:$A,'BEC Silviculture Surrogate'!$F:$F),ExistingTreatments!$A:$A,ExistingTreatments!Q:Q)</f>
        <v>0</v>
      </c>
      <c r="R37">
        <f>LOOKUP(LOOKUP($D37&amp;$G37,'BEC Silviculture Surrogate'!$A:$A,'BEC Silviculture Surrogate'!$F:$F),ExistingTreatments!$A:$A,ExistingTreatments!R:R)</f>
        <v>0</v>
      </c>
      <c r="S37">
        <f>LOOKUP(LOOKUP($D37&amp;$G37,'BEC Silviculture Surrogate'!$A:$A,'BEC Silviculture Surrogate'!$F:$F),ExistingTreatments!$A:$A,ExistingTreatments!S:S)</f>
        <v>0</v>
      </c>
      <c r="T37">
        <f>LOOKUP(LOOKUP($D37&amp;$G37,'BEC Silviculture Surrogate'!$A:$A,'BEC Silviculture Surrogate'!$F:$F),ExistingTreatments!$A:$A,ExistingTreatments!T:T)</f>
        <v>0</v>
      </c>
      <c r="U37">
        <f>LOOKUP(LOOKUP($D37&amp;$G37,'BEC Silviculture Surrogate'!$A:$A,'BEC Silviculture Surrogate'!$F:$F),ExistingTreatments!$A:$A,ExistingTreatments!U:U)</f>
        <v>0</v>
      </c>
      <c r="V37">
        <f>LOOKUP(LOOKUP($D37&amp;$G37,'BEC Silviculture Surrogate'!$A:$A,'BEC Silviculture Surrogate'!$F:$F),ExistingTreatments!$A:$A,ExistingTreatments!V:V)</f>
        <v>4444</v>
      </c>
      <c r="W37">
        <v>12.5</v>
      </c>
      <c r="X37">
        <v>15</v>
      </c>
      <c r="Y37">
        <v>5</v>
      </c>
    </row>
    <row r="38" spans="1:25">
      <c r="A38" t="str">
        <f>LOOKUP($D38&amp;$I38,RegulationSilvCosts!$A:$A,RegulationSilvCosts!I:I)</f>
        <v>y</v>
      </c>
      <c r="B38" t="s">
        <v>1</v>
      </c>
      <c r="C38" t="s">
        <v>107</v>
      </c>
      <c r="D38" t="s">
        <v>23</v>
      </c>
      <c r="E38" t="s">
        <v>97</v>
      </c>
      <c r="F38" t="s">
        <v>193</v>
      </c>
      <c r="G38" t="s">
        <v>36</v>
      </c>
      <c r="H38" t="str">
        <f t="shared" si="1"/>
        <v>MSxv.CC.BidwellLava.C.Reg.N</v>
      </c>
      <c r="I38" t="str">
        <f>LOOKUP($D38&amp;$E38&amp;$G38,RegulationSilvCosts!C:C,RegulationSilvCosts!G:G)</f>
        <v>N</v>
      </c>
      <c r="J38">
        <f>LOOKUP($D38&amp;$E38&amp;$G38,RegulationSilvCosts!C:C,RegulationSilvCosts!J:J)</f>
        <v>4</v>
      </c>
      <c r="K38">
        <f ca="1">LOOKUP($C38&amp;$D38&amp;$E38&amp;$F38,InventoryLU_Blk!$A$2:$A$118,InventoryLU_Blk!$J$2:$J$1118)</f>
        <v>17.3</v>
      </c>
      <c r="L38" t="str">
        <f>LOOKUP(LOOKUP($D38&amp;$G38,'BEC Silviculture Surrogate'!$A:$A,'BEC Silviculture Surrogate'!$F:$F),ExistingTreatments!$A:$A,ExistingTreatments!L:L)</f>
        <v>PLI</v>
      </c>
      <c r="M38">
        <f>LOOKUP(LOOKUP($D38&amp;$G38,'BEC Silviculture Surrogate'!$A:$A,'BEC Silviculture Surrogate'!$F:$F),ExistingTreatments!$A:$A,ExistingTreatments!M:M)</f>
        <v>100</v>
      </c>
      <c r="N38">
        <f>LOOKUP(LOOKUP($D38&amp;$G38,'BEC Silviculture Surrogate'!$A:$A,'BEC Silviculture Surrogate'!$F:$F),ExistingTreatments!$A:$A,ExistingTreatments!N:N)</f>
        <v>0</v>
      </c>
      <c r="O38">
        <f>LOOKUP(LOOKUP($D38&amp;$G38,'BEC Silviculture Surrogate'!$A:$A,'BEC Silviculture Surrogate'!$F:$F),ExistingTreatments!$A:$A,ExistingTreatments!O:O)</f>
        <v>0</v>
      </c>
      <c r="P38">
        <f>LOOKUP(LOOKUP($D38&amp;$G38,'BEC Silviculture Surrogate'!$A:$A,'BEC Silviculture Surrogate'!$F:$F),ExistingTreatments!$A:$A,ExistingTreatments!P:P)</f>
        <v>0</v>
      </c>
      <c r="Q38">
        <f>LOOKUP(LOOKUP($D38&amp;$G38,'BEC Silviculture Surrogate'!$A:$A,'BEC Silviculture Surrogate'!$F:$F),ExistingTreatments!$A:$A,ExistingTreatments!Q:Q)</f>
        <v>0</v>
      </c>
      <c r="R38">
        <f>LOOKUP(LOOKUP($D38&amp;$G38,'BEC Silviculture Surrogate'!$A:$A,'BEC Silviculture Surrogate'!$F:$F),ExistingTreatments!$A:$A,ExistingTreatments!R:R)</f>
        <v>0</v>
      </c>
      <c r="S38">
        <f>LOOKUP(LOOKUP($D38&amp;$G38,'BEC Silviculture Surrogate'!$A:$A,'BEC Silviculture Surrogate'!$F:$F),ExistingTreatments!$A:$A,ExistingTreatments!S:S)</f>
        <v>0</v>
      </c>
      <c r="T38">
        <f>LOOKUP(LOOKUP($D38&amp;$G38,'BEC Silviculture Surrogate'!$A:$A,'BEC Silviculture Surrogate'!$F:$F),ExistingTreatments!$A:$A,ExistingTreatments!T:T)</f>
        <v>0</v>
      </c>
      <c r="U38">
        <f>LOOKUP(LOOKUP($D38&amp;$G38,'BEC Silviculture Surrogate'!$A:$A,'BEC Silviculture Surrogate'!$F:$F),ExistingTreatments!$A:$A,ExistingTreatments!U:U)</f>
        <v>0</v>
      </c>
      <c r="V38">
        <f>LOOKUP(LOOKUP($D38&amp;$G38,'BEC Silviculture Surrogate'!$A:$A,'BEC Silviculture Surrogate'!$F:$F),ExistingTreatments!$A:$A,ExistingTreatments!V:V)</f>
        <v>8947</v>
      </c>
      <c r="W38">
        <v>12.5</v>
      </c>
      <c r="X38">
        <v>15</v>
      </c>
      <c r="Y38">
        <v>5</v>
      </c>
    </row>
    <row r="39" spans="1:25">
      <c r="A39" t="str">
        <f>LOOKUP($D39&amp;$I39,RegulationSilvCosts!$A:$A,RegulationSilvCosts!I:I)</f>
        <v>y</v>
      </c>
      <c r="B39" t="s">
        <v>1</v>
      </c>
      <c r="C39" t="s">
        <v>107</v>
      </c>
      <c r="D39" t="s">
        <v>23</v>
      </c>
      <c r="E39" t="s">
        <v>97</v>
      </c>
      <c r="F39" t="s">
        <v>193</v>
      </c>
      <c r="G39" t="s">
        <v>37</v>
      </c>
      <c r="H39" t="str">
        <f t="shared" si="1"/>
        <v>MSxv.CC.BidwellLava.C.Reg.P</v>
      </c>
      <c r="I39" t="str">
        <f>LOOKUP($D39&amp;$E39&amp;$G39,RegulationSilvCosts!C:C,RegulationSilvCosts!G:G)</f>
        <v>P</v>
      </c>
      <c r="J39">
        <f>LOOKUP($D39&amp;$E39&amp;$G39,RegulationSilvCosts!C:C,RegulationSilvCosts!J:J)</f>
        <v>2</v>
      </c>
      <c r="K39">
        <f ca="1">LOOKUP($C39&amp;$D39&amp;$E39&amp;$F39,InventoryLU_Blk!$A$2:$A$118,InventoryLU_Blk!$J$2:$J$1118)</f>
        <v>17.3</v>
      </c>
      <c r="L39" t="str">
        <f>LOOKUP(LOOKUP($D39&amp;$G39,'BEC Silviculture Surrogate'!$A:$A,'BEC Silviculture Surrogate'!$F:$F),ExistingTreatments!$A:$A,ExistingTreatments!L:L)</f>
        <v>PLI</v>
      </c>
      <c r="M39">
        <f>LOOKUP(LOOKUP($D39&amp;$G39,'BEC Silviculture Surrogate'!$A:$A,'BEC Silviculture Surrogate'!$F:$F),ExistingTreatments!$A:$A,ExistingTreatments!M:M)</f>
        <v>83</v>
      </c>
      <c r="N39" t="str">
        <f>LOOKUP(LOOKUP($D39&amp;$G39,'BEC Silviculture Surrogate'!$A:$A,'BEC Silviculture Surrogate'!$F:$F),ExistingTreatments!$A:$A,ExistingTreatments!N:N)</f>
        <v>SX</v>
      </c>
      <c r="O39">
        <f>LOOKUP(LOOKUP($D39&amp;$G39,'BEC Silviculture Surrogate'!$A:$A,'BEC Silviculture Surrogate'!$F:$F),ExistingTreatments!$A:$A,ExistingTreatments!O:O)</f>
        <v>17</v>
      </c>
      <c r="P39">
        <f>LOOKUP(LOOKUP($D39&amp;$G39,'BEC Silviculture Surrogate'!$A:$A,'BEC Silviculture Surrogate'!$F:$F),ExistingTreatments!$A:$A,ExistingTreatments!P:P)</f>
        <v>0</v>
      </c>
      <c r="Q39">
        <f>LOOKUP(LOOKUP($D39&amp;$G39,'BEC Silviculture Surrogate'!$A:$A,'BEC Silviculture Surrogate'!$F:$F),ExistingTreatments!$A:$A,ExistingTreatments!Q:Q)</f>
        <v>0</v>
      </c>
      <c r="R39">
        <f>LOOKUP(LOOKUP($D39&amp;$G39,'BEC Silviculture Surrogate'!$A:$A,'BEC Silviculture Surrogate'!$F:$F),ExistingTreatments!$A:$A,ExistingTreatments!R:R)</f>
        <v>0</v>
      </c>
      <c r="S39">
        <f>LOOKUP(LOOKUP($D39&amp;$G39,'BEC Silviculture Surrogate'!$A:$A,'BEC Silviculture Surrogate'!$F:$F),ExistingTreatments!$A:$A,ExistingTreatments!S:S)</f>
        <v>0</v>
      </c>
      <c r="T39">
        <f>LOOKUP(LOOKUP($D39&amp;$G39,'BEC Silviculture Surrogate'!$A:$A,'BEC Silviculture Surrogate'!$F:$F),ExistingTreatments!$A:$A,ExistingTreatments!T:T)</f>
        <v>0</v>
      </c>
      <c r="U39">
        <f>LOOKUP(LOOKUP($D39&amp;$G39,'BEC Silviculture Surrogate'!$A:$A,'BEC Silviculture Surrogate'!$F:$F),ExistingTreatments!$A:$A,ExistingTreatments!U:U)</f>
        <v>0</v>
      </c>
      <c r="V39">
        <f>LOOKUP(LOOKUP($D39&amp;$G39,'BEC Silviculture Surrogate'!$A:$A,'BEC Silviculture Surrogate'!$F:$F),ExistingTreatments!$A:$A,ExistingTreatments!V:V)</f>
        <v>4444</v>
      </c>
      <c r="W39">
        <v>12.5</v>
      </c>
      <c r="X39">
        <v>15</v>
      </c>
      <c r="Y39">
        <v>5</v>
      </c>
    </row>
    <row r="40" spans="1:25">
      <c r="A40" t="str">
        <f>LOOKUP($D40&amp;$I40,RegulationSilvCosts!$A:$A,RegulationSilvCosts!I:I)</f>
        <v>y</v>
      </c>
      <c r="B40" t="s">
        <v>1</v>
      </c>
      <c r="C40" t="s">
        <v>107</v>
      </c>
      <c r="D40" t="s">
        <v>27</v>
      </c>
      <c r="E40" t="s">
        <v>97</v>
      </c>
      <c r="F40" t="s">
        <v>191</v>
      </c>
      <c r="G40" t="s">
        <v>36</v>
      </c>
      <c r="H40" t="str">
        <f t="shared" si="1"/>
        <v>SBPSxc.CC.BidwellLava.A.Reg.N</v>
      </c>
      <c r="I40" t="str">
        <f>LOOKUP($D40&amp;$E40&amp;$G40,RegulationSilvCosts!C:C,RegulationSilvCosts!G:G)</f>
        <v>N</v>
      </c>
      <c r="J40">
        <f>LOOKUP($D40&amp;$E40&amp;$G40,RegulationSilvCosts!C:C,RegulationSilvCosts!J:J)</f>
        <v>4</v>
      </c>
      <c r="K40">
        <f ca="1">LOOKUP($C40&amp;$D40&amp;$E40&amp;$F40,InventoryLU_Blk!$A$2:$A$118,InventoryLU_Blk!$J$2:$J$1118)</f>
        <v>13.5</v>
      </c>
      <c r="L40" t="str">
        <f>LOOKUP(LOOKUP($D40&amp;$G40,'BEC Silviculture Surrogate'!$A:$A,'BEC Silviculture Surrogate'!$F:$F),ExistingTreatments!$A:$A,ExistingTreatments!L:L)</f>
        <v>PLI</v>
      </c>
      <c r="M40">
        <f>LOOKUP(LOOKUP($D40&amp;$G40,'BEC Silviculture Surrogate'!$A:$A,'BEC Silviculture Surrogate'!$F:$F),ExistingTreatments!$A:$A,ExistingTreatments!M:M)</f>
        <v>95</v>
      </c>
      <c r="N40" t="str">
        <f>LOOKUP(LOOKUP($D40&amp;$G40,'BEC Silviculture Surrogate'!$A:$A,'BEC Silviculture Surrogate'!$F:$F),ExistingTreatments!$A:$A,ExistingTreatments!N:N)</f>
        <v>AE</v>
      </c>
      <c r="O40">
        <f>LOOKUP(LOOKUP($D40&amp;$G40,'BEC Silviculture Surrogate'!$A:$A,'BEC Silviculture Surrogate'!$F:$F),ExistingTreatments!$A:$A,ExistingTreatments!O:O)</f>
        <v>5</v>
      </c>
      <c r="P40">
        <f>LOOKUP(LOOKUP($D40&amp;$G40,'BEC Silviculture Surrogate'!$A:$A,'BEC Silviculture Surrogate'!$F:$F),ExistingTreatments!$A:$A,ExistingTreatments!P:P)</f>
        <v>0</v>
      </c>
      <c r="Q40">
        <f>LOOKUP(LOOKUP($D40&amp;$G40,'BEC Silviculture Surrogate'!$A:$A,'BEC Silviculture Surrogate'!$F:$F),ExistingTreatments!$A:$A,ExistingTreatments!Q:Q)</f>
        <v>0</v>
      </c>
      <c r="R40">
        <f>LOOKUP(LOOKUP($D40&amp;$G40,'BEC Silviculture Surrogate'!$A:$A,'BEC Silviculture Surrogate'!$F:$F),ExistingTreatments!$A:$A,ExistingTreatments!R:R)</f>
        <v>0</v>
      </c>
      <c r="S40">
        <f>LOOKUP(LOOKUP($D40&amp;$G40,'BEC Silviculture Surrogate'!$A:$A,'BEC Silviculture Surrogate'!$F:$F),ExistingTreatments!$A:$A,ExistingTreatments!S:S)</f>
        <v>0</v>
      </c>
      <c r="T40">
        <f>LOOKUP(LOOKUP($D40&amp;$G40,'BEC Silviculture Surrogate'!$A:$A,'BEC Silviculture Surrogate'!$F:$F),ExistingTreatments!$A:$A,ExistingTreatments!T:T)</f>
        <v>0</v>
      </c>
      <c r="U40">
        <f>LOOKUP(LOOKUP($D40&amp;$G40,'BEC Silviculture Surrogate'!$A:$A,'BEC Silviculture Surrogate'!$F:$F),ExistingTreatments!$A:$A,ExistingTreatments!U:U)</f>
        <v>0</v>
      </c>
      <c r="V40">
        <f>LOOKUP(LOOKUP($D40&amp;$G40,'BEC Silviculture Surrogate'!$A:$A,'BEC Silviculture Surrogate'!$F:$F),ExistingTreatments!$A:$A,ExistingTreatments!V:V)</f>
        <v>9022</v>
      </c>
      <c r="W40">
        <v>12.5</v>
      </c>
      <c r="X40">
        <v>15</v>
      </c>
      <c r="Y40">
        <v>5</v>
      </c>
    </row>
    <row r="41" spans="1:25">
      <c r="A41" t="str">
        <f>LOOKUP($D41&amp;$I41,RegulationSilvCosts!$A:$A,RegulationSilvCosts!I:I)</f>
        <v>y</v>
      </c>
      <c r="B41" t="s">
        <v>1</v>
      </c>
      <c r="C41" t="s">
        <v>107</v>
      </c>
      <c r="D41" t="s">
        <v>27</v>
      </c>
      <c r="E41" t="s">
        <v>97</v>
      </c>
      <c r="F41" t="s">
        <v>191</v>
      </c>
      <c r="G41" t="s">
        <v>37</v>
      </c>
      <c r="H41" t="str">
        <f t="shared" si="1"/>
        <v>SBPSxc.CC.BidwellLava.A.Reg.P</v>
      </c>
      <c r="I41" t="str">
        <f>LOOKUP($D41&amp;$E41&amp;$G41,RegulationSilvCosts!C:C,RegulationSilvCosts!G:G)</f>
        <v>P</v>
      </c>
      <c r="J41">
        <f>LOOKUP($D41&amp;$E41&amp;$G41,RegulationSilvCosts!C:C,RegulationSilvCosts!J:J)</f>
        <v>2</v>
      </c>
      <c r="K41">
        <f ca="1">LOOKUP($C41&amp;$D41&amp;$E41&amp;$F41,InventoryLU_Blk!$A$2:$A$118,InventoryLU_Blk!$J$2:$J$1118)</f>
        <v>13.5</v>
      </c>
      <c r="L41" t="str">
        <f>LOOKUP(LOOKUP($D41&amp;$G41,'BEC Silviculture Surrogate'!$A:$A,'BEC Silviculture Surrogate'!$F:$F),ExistingTreatments!$A:$A,ExistingTreatments!L:L)</f>
        <v>PLI</v>
      </c>
      <c r="M41">
        <f>LOOKUP(LOOKUP($D41&amp;$G41,'BEC Silviculture Surrogate'!$A:$A,'BEC Silviculture Surrogate'!$F:$F),ExistingTreatments!$A:$A,ExistingTreatments!M:M)</f>
        <v>83</v>
      </c>
      <c r="N41" t="str">
        <f>LOOKUP(LOOKUP($D41&amp;$G41,'BEC Silviculture Surrogate'!$A:$A,'BEC Silviculture Surrogate'!$F:$F),ExistingTreatments!$A:$A,ExistingTreatments!N:N)</f>
        <v>AE</v>
      </c>
      <c r="O41">
        <f>LOOKUP(LOOKUP($D41&amp;$G41,'BEC Silviculture Surrogate'!$A:$A,'BEC Silviculture Surrogate'!$F:$F),ExistingTreatments!$A:$A,ExistingTreatments!O:O)</f>
        <v>17</v>
      </c>
      <c r="P41">
        <f>LOOKUP(LOOKUP($D41&amp;$G41,'BEC Silviculture Surrogate'!$A:$A,'BEC Silviculture Surrogate'!$F:$F),ExistingTreatments!$A:$A,ExistingTreatments!P:P)</f>
        <v>0</v>
      </c>
      <c r="Q41">
        <f>LOOKUP(LOOKUP($D41&amp;$G41,'BEC Silviculture Surrogate'!$A:$A,'BEC Silviculture Surrogate'!$F:$F),ExistingTreatments!$A:$A,ExistingTreatments!Q:Q)</f>
        <v>0</v>
      </c>
      <c r="R41">
        <f>LOOKUP(LOOKUP($D41&amp;$G41,'BEC Silviculture Surrogate'!$A:$A,'BEC Silviculture Surrogate'!$F:$F),ExistingTreatments!$A:$A,ExistingTreatments!R:R)</f>
        <v>0</v>
      </c>
      <c r="S41">
        <f>LOOKUP(LOOKUP($D41&amp;$G41,'BEC Silviculture Surrogate'!$A:$A,'BEC Silviculture Surrogate'!$F:$F),ExistingTreatments!$A:$A,ExistingTreatments!S:S)</f>
        <v>0</v>
      </c>
      <c r="T41">
        <f>LOOKUP(LOOKUP($D41&amp;$G41,'BEC Silviculture Surrogate'!$A:$A,'BEC Silviculture Surrogate'!$F:$F),ExistingTreatments!$A:$A,ExistingTreatments!T:T)</f>
        <v>0</v>
      </c>
      <c r="U41">
        <f>LOOKUP(LOOKUP($D41&amp;$G41,'BEC Silviculture Surrogate'!$A:$A,'BEC Silviculture Surrogate'!$F:$F),ExistingTreatments!$A:$A,ExistingTreatments!U:U)</f>
        <v>0</v>
      </c>
      <c r="V41">
        <f>LOOKUP(LOOKUP($D41&amp;$G41,'BEC Silviculture Surrogate'!$A:$A,'BEC Silviculture Surrogate'!$F:$F),ExistingTreatments!$A:$A,ExistingTreatments!V:V)</f>
        <v>4444</v>
      </c>
      <c r="W41">
        <v>12.5</v>
      </c>
      <c r="X41">
        <v>15</v>
      </c>
      <c r="Y41">
        <v>5</v>
      </c>
    </row>
    <row r="42" spans="1:25">
      <c r="A42" t="str">
        <f>LOOKUP($D42&amp;$I42,RegulationSilvCosts!$A:$A,RegulationSilvCosts!I:I)</f>
        <v>y</v>
      </c>
      <c r="B42" t="s">
        <v>1</v>
      </c>
      <c r="C42" t="s">
        <v>107</v>
      </c>
      <c r="D42" t="s">
        <v>27</v>
      </c>
      <c r="E42" t="s">
        <v>97</v>
      </c>
      <c r="F42" t="s">
        <v>192</v>
      </c>
      <c r="G42" t="s">
        <v>36</v>
      </c>
      <c r="H42" t="str">
        <f t="shared" si="1"/>
        <v>SBPSxc.CC.BidwellLava.B.Reg.N</v>
      </c>
      <c r="I42" t="str">
        <f>LOOKUP($D42&amp;$E42&amp;$G42,RegulationSilvCosts!C:C,RegulationSilvCosts!G:G)</f>
        <v>N</v>
      </c>
      <c r="J42">
        <f>LOOKUP($D42&amp;$E42&amp;$G42,RegulationSilvCosts!C:C,RegulationSilvCosts!J:J)</f>
        <v>4</v>
      </c>
      <c r="K42">
        <f ca="1">LOOKUP($C42&amp;$D42&amp;$E42&amp;$F42,InventoryLU_Blk!$A$2:$A$118,InventoryLU_Blk!$J$2:$J$1118)</f>
        <v>13.7</v>
      </c>
      <c r="L42" t="str">
        <f>LOOKUP(LOOKUP($D42&amp;$G42,'BEC Silviculture Surrogate'!$A:$A,'BEC Silviculture Surrogate'!$F:$F),ExistingTreatments!$A:$A,ExistingTreatments!L:L)</f>
        <v>PLI</v>
      </c>
      <c r="M42">
        <f>LOOKUP(LOOKUP($D42&amp;$G42,'BEC Silviculture Surrogate'!$A:$A,'BEC Silviculture Surrogate'!$F:$F),ExistingTreatments!$A:$A,ExistingTreatments!M:M)</f>
        <v>95</v>
      </c>
      <c r="N42" t="str">
        <f>LOOKUP(LOOKUP($D42&amp;$G42,'BEC Silviculture Surrogate'!$A:$A,'BEC Silviculture Surrogate'!$F:$F),ExistingTreatments!$A:$A,ExistingTreatments!N:N)</f>
        <v>AE</v>
      </c>
      <c r="O42">
        <f>LOOKUP(LOOKUP($D42&amp;$G42,'BEC Silviculture Surrogate'!$A:$A,'BEC Silviculture Surrogate'!$F:$F),ExistingTreatments!$A:$A,ExistingTreatments!O:O)</f>
        <v>5</v>
      </c>
      <c r="P42">
        <f>LOOKUP(LOOKUP($D42&amp;$G42,'BEC Silviculture Surrogate'!$A:$A,'BEC Silviculture Surrogate'!$F:$F),ExistingTreatments!$A:$A,ExistingTreatments!P:P)</f>
        <v>0</v>
      </c>
      <c r="Q42">
        <f>LOOKUP(LOOKUP($D42&amp;$G42,'BEC Silviculture Surrogate'!$A:$A,'BEC Silviculture Surrogate'!$F:$F),ExistingTreatments!$A:$A,ExistingTreatments!Q:Q)</f>
        <v>0</v>
      </c>
      <c r="R42">
        <f>LOOKUP(LOOKUP($D42&amp;$G42,'BEC Silviculture Surrogate'!$A:$A,'BEC Silviculture Surrogate'!$F:$F),ExistingTreatments!$A:$A,ExistingTreatments!R:R)</f>
        <v>0</v>
      </c>
      <c r="S42">
        <f>LOOKUP(LOOKUP($D42&amp;$G42,'BEC Silviculture Surrogate'!$A:$A,'BEC Silviculture Surrogate'!$F:$F),ExistingTreatments!$A:$A,ExistingTreatments!S:S)</f>
        <v>0</v>
      </c>
      <c r="T42">
        <f>LOOKUP(LOOKUP($D42&amp;$G42,'BEC Silviculture Surrogate'!$A:$A,'BEC Silviculture Surrogate'!$F:$F),ExistingTreatments!$A:$A,ExistingTreatments!T:T)</f>
        <v>0</v>
      </c>
      <c r="U42">
        <f>LOOKUP(LOOKUP($D42&amp;$G42,'BEC Silviculture Surrogate'!$A:$A,'BEC Silviculture Surrogate'!$F:$F),ExistingTreatments!$A:$A,ExistingTreatments!U:U)</f>
        <v>0</v>
      </c>
      <c r="V42">
        <f>LOOKUP(LOOKUP($D42&amp;$G42,'BEC Silviculture Surrogate'!$A:$A,'BEC Silviculture Surrogate'!$F:$F),ExistingTreatments!$A:$A,ExistingTreatments!V:V)</f>
        <v>9022</v>
      </c>
      <c r="W42">
        <v>12.5</v>
      </c>
      <c r="X42">
        <v>15</v>
      </c>
      <c r="Y42">
        <v>5</v>
      </c>
    </row>
    <row r="43" spans="1:25">
      <c r="A43" t="str">
        <f>LOOKUP($D43&amp;$I43,RegulationSilvCosts!$A:$A,RegulationSilvCosts!I:I)</f>
        <v>y</v>
      </c>
      <c r="B43" t="s">
        <v>1</v>
      </c>
      <c r="C43" t="s">
        <v>107</v>
      </c>
      <c r="D43" t="s">
        <v>27</v>
      </c>
      <c r="E43" t="s">
        <v>97</v>
      </c>
      <c r="F43" t="s">
        <v>192</v>
      </c>
      <c r="G43" t="s">
        <v>37</v>
      </c>
      <c r="H43" t="str">
        <f t="shared" si="1"/>
        <v>SBPSxc.CC.BidwellLava.B.Reg.P</v>
      </c>
      <c r="I43" t="str">
        <f>LOOKUP($D43&amp;$E43&amp;$G43,RegulationSilvCosts!C:C,RegulationSilvCosts!G:G)</f>
        <v>P</v>
      </c>
      <c r="J43">
        <f>LOOKUP($D43&amp;$E43&amp;$G43,RegulationSilvCosts!C:C,RegulationSilvCosts!J:J)</f>
        <v>2</v>
      </c>
      <c r="K43">
        <f ca="1">LOOKUP($C43&amp;$D43&amp;$E43&amp;$F43,InventoryLU_Blk!$A$2:$A$118,InventoryLU_Blk!$J$2:$J$1118)</f>
        <v>13.7</v>
      </c>
      <c r="L43" t="str">
        <f>LOOKUP(LOOKUP($D43&amp;$G43,'BEC Silviculture Surrogate'!$A:$A,'BEC Silviculture Surrogate'!$F:$F),ExistingTreatments!$A:$A,ExistingTreatments!L:L)</f>
        <v>PLI</v>
      </c>
      <c r="M43">
        <f>LOOKUP(LOOKUP($D43&amp;$G43,'BEC Silviculture Surrogate'!$A:$A,'BEC Silviculture Surrogate'!$F:$F),ExistingTreatments!$A:$A,ExistingTreatments!M:M)</f>
        <v>83</v>
      </c>
      <c r="N43" t="str">
        <f>LOOKUP(LOOKUP($D43&amp;$G43,'BEC Silviculture Surrogate'!$A:$A,'BEC Silviculture Surrogate'!$F:$F),ExistingTreatments!$A:$A,ExistingTreatments!N:N)</f>
        <v>AE</v>
      </c>
      <c r="O43">
        <f>LOOKUP(LOOKUP($D43&amp;$G43,'BEC Silviculture Surrogate'!$A:$A,'BEC Silviculture Surrogate'!$F:$F),ExistingTreatments!$A:$A,ExistingTreatments!O:O)</f>
        <v>17</v>
      </c>
      <c r="P43">
        <f>LOOKUP(LOOKUP($D43&amp;$G43,'BEC Silviculture Surrogate'!$A:$A,'BEC Silviculture Surrogate'!$F:$F),ExistingTreatments!$A:$A,ExistingTreatments!P:P)</f>
        <v>0</v>
      </c>
      <c r="Q43">
        <f>LOOKUP(LOOKUP($D43&amp;$G43,'BEC Silviculture Surrogate'!$A:$A,'BEC Silviculture Surrogate'!$F:$F),ExistingTreatments!$A:$A,ExistingTreatments!Q:Q)</f>
        <v>0</v>
      </c>
      <c r="R43">
        <f>LOOKUP(LOOKUP($D43&amp;$G43,'BEC Silviculture Surrogate'!$A:$A,'BEC Silviculture Surrogate'!$F:$F),ExistingTreatments!$A:$A,ExistingTreatments!R:R)</f>
        <v>0</v>
      </c>
      <c r="S43">
        <f>LOOKUP(LOOKUP($D43&amp;$G43,'BEC Silviculture Surrogate'!$A:$A,'BEC Silviculture Surrogate'!$F:$F),ExistingTreatments!$A:$A,ExistingTreatments!S:S)</f>
        <v>0</v>
      </c>
      <c r="T43">
        <f>LOOKUP(LOOKUP($D43&amp;$G43,'BEC Silviculture Surrogate'!$A:$A,'BEC Silviculture Surrogate'!$F:$F),ExistingTreatments!$A:$A,ExistingTreatments!T:T)</f>
        <v>0</v>
      </c>
      <c r="U43">
        <f>LOOKUP(LOOKUP($D43&amp;$G43,'BEC Silviculture Surrogate'!$A:$A,'BEC Silviculture Surrogate'!$F:$F),ExistingTreatments!$A:$A,ExistingTreatments!U:U)</f>
        <v>0</v>
      </c>
      <c r="V43">
        <f>LOOKUP(LOOKUP($D43&amp;$G43,'BEC Silviculture Surrogate'!$A:$A,'BEC Silviculture Surrogate'!$F:$F),ExistingTreatments!$A:$A,ExistingTreatments!V:V)</f>
        <v>4444</v>
      </c>
      <c r="W43">
        <v>12.5</v>
      </c>
      <c r="X43">
        <v>15</v>
      </c>
      <c r="Y43">
        <v>5</v>
      </c>
    </row>
    <row r="44" spans="1:25">
      <c r="A44" t="str">
        <f>LOOKUP($D44&amp;$I44,RegulationSilvCosts!$A:$A,RegulationSilvCosts!I:I)</f>
        <v>y</v>
      </c>
      <c r="B44" t="s">
        <v>1</v>
      </c>
      <c r="C44" t="s">
        <v>107</v>
      </c>
      <c r="D44" t="s">
        <v>27</v>
      </c>
      <c r="E44" t="s">
        <v>97</v>
      </c>
      <c r="F44" t="s">
        <v>193</v>
      </c>
      <c r="G44" t="s">
        <v>36</v>
      </c>
      <c r="H44" t="str">
        <f t="shared" si="1"/>
        <v>SBPSxc.CC.BidwellLava.C.Reg.N</v>
      </c>
      <c r="I44" t="str">
        <f>LOOKUP($D44&amp;$E44&amp;$G44,RegulationSilvCosts!C:C,RegulationSilvCosts!G:G)</f>
        <v>N</v>
      </c>
      <c r="J44">
        <f>LOOKUP($D44&amp;$E44&amp;$G44,RegulationSilvCosts!C:C,RegulationSilvCosts!J:J)</f>
        <v>4</v>
      </c>
      <c r="K44">
        <f ca="1">LOOKUP($C44&amp;$D44&amp;$E44&amp;$F44,InventoryLU_Blk!$A$2:$A$118,InventoryLU_Blk!$J$2:$J$1118)</f>
        <v>13.6</v>
      </c>
      <c r="L44" t="str">
        <f>LOOKUP(LOOKUP($D44&amp;$G44,'BEC Silviculture Surrogate'!$A:$A,'BEC Silviculture Surrogate'!$F:$F),ExistingTreatments!$A:$A,ExistingTreatments!L:L)</f>
        <v>PLI</v>
      </c>
      <c r="M44">
        <f>LOOKUP(LOOKUP($D44&amp;$G44,'BEC Silviculture Surrogate'!$A:$A,'BEC Silviculture Surrogate'!$F:$F),ExistingTreatments!$A:$A,ExistingTreatments!M:M)</f>
        <v>95</v>
      </c>
      <c r="N44" t="str">
        <f>LOOKUP(LOOKUP($D44&amp;$G44,'BEC Silviculture Surrogate'!$A:$A,'BEC Silviculture Surrogate'!$F:$F),ExistingTreatments!$A:$A,ExistingTreatments!N:N)</f>
        <v>AE</v>
      </c>
      <c r="O44">
        <f>LOOKUP(LOOKUP($D44&amp;$G44,'BEC Silviculture Surrogate'!$A:$A,'BEC Silviculture Surrogate'!$F:$F),ExistingTreatments!$A:$A,ExistingTreatments!O:O)</f>
        <v>5</v>
      </c>
      <c r="P44">
        <f>LOOKUP(LOOKUP($D44&amp;$G44,'BEC Silviculture Surrogate'!$A:$A,'BEC Silviculture Surrogate'!$F:$F),ExistingTreatments!$A:$A,ExistingTreatments!P:P)</f>
        <v>0</v>
      </c>
      <c r="Q44">
        <f>LOOKUP(LOOKUP($D44&amp;$G44,'BEC Silviculture Surrogate'!$A:$A,'BEC Silviculture Surrogate'!$F:$F),ExistingTreatments!$A:$A,ExistingTreatments!Q:Q)</f>
        <v>0</v>
      </c>
      <c r="R44">
        <f>LOOKUP(LOOKUP($D44&amp;$G44,'BEC Silviculture Surrogate'!$A:$A,'BEC Silviculture Surrogate'!$F:$F),ExistingTreatments!$A:$A,ExistingTreatments!R:R)</f>
        <v>0</v>
      </c>
      <c r="S44">
        <f>LOOKUP(LOOKUP($D44&amp;$G44,'BEC Silviculture Surrogate'!$A:$A,'BEC Silviculture Surrogate'!$F:$F),ExistingTreatments!$A:$A,ExistingTreatments!S:S)</f>
        <v>0</v>
      </c>
      <c r="T44">
        <f>LOOKUP(LOOKUP($D44&amp;$G44,'BEC Silviculture Surrogate'!$A:$A,'BEC Silviculture Surrogate'!$F:$F),ExistingTreatments!$A:$A,ExistingTreatments!T:T)</f>
        <v>0</v>
      </c>
      <c r="U44">
        <f>LOOKUP(LOOKUP($D44&amp;$G44,'BEC Silviculture Surrogate'!$A:$A,'BEC Silviculture Surrogate'!$F:$F),ExistingTreatments!$A:$A,ExistingTreatments!U:U)</f>
        <v>0</v>
      </c>
      <c r="V44">
        <f>LOOKUP(LOOKUP($D44&amp;$G44,'BEC Silviculture Surrogate'!$A:$A,'BEC Silviculture Surrogate'!$F:$F),ExistingTreatments!$A:$A,ExistingTreatments!V:V)</f>
        <v>9022</v>
      </c>
      <c r="W44">
        <v>12.5</v>
      </c>
      <c r="X44">
        <v>15</v>
      </c>
      <c r="Y44">
        <v>5</v>
      </c>
    </row>
    <row r="45" spans="1:25">
      <c r="A45" t="str">
        <f>LOOKUP($D45&amp;$I45,RegulationSilvCosts!$A:$A,RegulationSilvCosts!I:I)</f>
        <v>y</v>
      </c>
      <c r="B45" t="s">
        <v>1</v>
      </c>
      <c r="C45" t="s">
        <v>107</v>
      </c>
      <c r="D45" t="s">
        <v>27</v>
      </c>
      <c r="E45" t="s">
        <v>97</v>
      </c>
      <c r="F45" t="s">
        <v>193</v>
      </c>
      <c r="G45" t="s">
        <v>37</v>
      </c>
      <c r="H45" t="str">
        <f t="shared" si="1"/>
        <v>SBPSxc.CC.BidwellLava.C.Reg.P</v>
      </c>
      <c r="I45" t="str">
        <f>LOOKUP($D45&amp;$E45&amp;$G45,RegulationSilvCosts!C:C,RegulationSilvCosts!G:G)</f>
        <v>P</v>
      </c>
      <c r="J45">
        <f>LOOKUP($D45&amp;$E45&amp;$G45,RegulationSilvCosts!C:C,RegulationSilvCosts!J:J)</f>
        <v>2</v>
      </c>
      <c r="K45">
        <f ca="1">LOOKUP($C45&amp;$D45&amp;$E45&amp;$F45,InventoryLU_Blk!$A$2:$A$118,InventoryLU_Blk!$J$2:$J$1118)</f>
        <v>13.6</v>
      </c>
      <c r="L45" t="str">
        <f>LOOKUP(LOOKUP($D45&amp;$G45,'BEC Silviculture Surrogate'!$A:$A,'BEC Silviculture Surrogate'!$F:$F),ExistingTreatments!$A:$A,ExistingTreatments!L:L)</f>
        <v>PLI</v>
      </c>
      <c r="M45">
        <f>LOOKUP(LOOKUP($D45&amp;$G45,'BEC Silviculture Surrogate'!$A:$A,'BEC Silviculture Surrogate'!$F:$F),ExistingTreatments!$A:$A,ExistingTreatments!M:M)</f>
        <v>83</v>
      </c>
      <c r="N45" t="str">
        <f>LOOKUP(LOOKUP($D45&amp;$G45,'BEC Silviculture Surrogate'!$A:$A,'BEC Silviculture Surrogate'!$F:$F),ExistingTreatments!$A:$A,ExistingTreatments!N:N)</f>
        <v>AE</v>
      </c>
      <c r="O45">
        <f>LOOKUP(LOOKUP($D45&amp;$G45,'BEC Silviculture Surrogate'!$A:$A,'BEC Silviculture Surrogate'!$F:$F),ExistingTreatments!$A:$A,ExistingTreatments!O:O)</f>
        <v>17</v>
      </c>
      <c r="P45">
        <f>LOOKUP(LOOKUP($D45&amp;$G45,'BEC Silviculture Surrogate'!$A:$A,'BEC Silviculture Surrogate'!$F:$F),ExistingTreatments!$A:$A,ExistingTreatments!P:P)</f>
        <v>0</v>
      </c>
      <c r="Q45">
        <f>LOOKUP(LOOKUP($D45&amp;$G45,'BEC Silviculture Surrogate'!$A:$A,'BEC Silviculture Surrogate'!$F:$F),ExistingTreatments!$A:$A,ExistingTreatments!Q:Q)</f>
        <v>0</v>
      </c>
      <c r="R45">
        <f>LOOKUP(LOOKUP($D45&amp;$G45,'BEC Silviculture Surrogate'!$A:$A,'BEC Silviculture Surrogate'!$F:$F),ExistingTreatments!$A:$A,ExistingTreatments!R:R)</f>
        <v>0</v>
      </c>
      <c r="S45">
        <f>LOOKUP(LOOKUP($D45&amp;$G45,'BEC Silviculture Surrogate'!$A:$A,'BEC Silviculture Surrogate'!$F:$F),ExistingTreatments!$A:$A,ExistingTreatments!S:S)</f>
        <v>0</v>
      </c>
      <c r="T45">
        <f>LOOKUP(LOOKUP($D45&amp;$G45,'BEC Silviculture Surrogate'!$A:$A,'BEC Silviculture Surrogate'!$F:$F),ExistingTreatments!$A:$A,ExistingTreatments!T:T)</f>
        <v>0</v>
      </c>
      <c r="U45">
        <f>LOOKUP(LOOKUP($D45&amp;$G45,'BEC Silviculture Surrogate'!$A:$A,'BEC Silviculture Surrogate'!$F:$F),ExistingTreatments!$A:$A,ExistingTreatments!U:U)</f>
        <v>0</v>
      </c>
      <c r="V45">
        <f>LOOKUP(LOOKUP($D45&amp;$G45,'BEC Silviculture Surrogate'!$A:$A,'BEC Silviculture Surrogate'!$F:$F),ExistingTreatments!$A:$A,ExistingTreatments!V:V)</f>
        <v>4444</v>
      </c>
      <c r="W45">
        <v>12.5</v>
      </c>
      <c r="X45">
        <v>15</v>
      </c>
      <c r="Y45">
        <v>5</v>
      </c>
    </row>
    <row r="46" spans="1:25">
      <c r="A46" t="str">
        <f>LOOKUP($D46&amp;$I46,RegulationSilvCosts!$A:$A,RegulationSilvCosts!I:I)</f>
        <v>y</v>
      </c>
      <c r="B46" t="s">
        <v>1</v>
      </c>
      <c r="C46" t="s">
        <v>107</v>
      </c>
      <c r="D46" t="s">
        <v>27</v>
      </c>
      <c r="E46" t="s">
        <v>97</v>
      </c>
      <c r="F46" t="s">
        <v>194</v>
      </c>
      <c r="G46" t="s">
        <v>36</v>
      </c>
      <c r="H46" t="str">
        <f t="shared" si="1"/>
        <v>SBPSxc.CC.BidwellLava.D.Reg.N</v>
      </c>
      <c r="I46" t="str">
        <f>LOOKUP($D46&amp;$E46&amp;$G46,RegulationSilvCosts!C:C,RegulationSilvCosts!G:G)</f>
        <v>N</v>
      </c>
      <c r="J46">
        <f>LOOKUP($D46&amp;$E46&amp;$G46,RegulationSilvCosts!C:C,RegulationSilvCosts!J:J)</f>
        <v>4</v>
      </c>
      <c r="K46">
        <f ca="1">LOOKUP($C46&amp;$D46&amp;$E46&amp;$F46,InventoryLU_Blk!$A$2:$A$118,InventoryLU_Blk!$J$2:$J$1118)</f>
        <v>13.2</v>
      </c>
      <c r="L46" t="str">
        <f>LOOKUP(LOOKUP($D46&amp;$G46,'BEC Silviculture Surrogate'!$A:$A,'BEC Silviculture Surrogate'!$F:$F),ExistingTreatments!$A:$A,ExistingTreatments!L:L)</f>
        <v>PLI</v>
      </c>
      <c r="M46">
        <f>LOOKUP(LOOKUP($D46&amp;$G46,'BEC Silviculture Surrogate'!$A:$A,'BEC Silviculture Surrogate'!$F:$F),ExistingTreatments!$A:$A,ExistingTreatments!M:M)</f>
        <v>95</v>
      </c>
      <c r="N46" t="str">
        <f>LOOKUP(LOOKUP($D46&amp;$G46,'BEC Silviculture Surrogate'!$A:$A,'BEC Silviculture Surrogate'!$F:$F),ExistingTreatments!$A:$A,ExistingTreatments!N:N)</f>
        <v>AE</v>
      </c>
      <c r="O46">
        <f>LOOKUP(LOOKUP($D46&amp;$G46,'BEC Silviculture Surrogate'!$A:$A,'BEC Silviculture Surrogate'!$F:$F),ExistingTreatments!$A:$A,ExistingTreatments!O:O)</f>
        <v>5</v>
      </c>
      <c r="P46">
        <f>LOOKUP(LOOKUP($D46&amp;$G46,'BEC Silviculture Surrogate'!$A:$A,'BEC Silviculture Surrogate'!$F:$F),ExistingTreatments!$A:$A,ExistingTreatments!P:P)</f>
        <v>0</v>
      </c>
      <c r="Q46">
        <f>LOOKUP(LOOKUP($D46&amp;$G46,'BEC Silviculture Surrogate'!$A:$A,'BEC Silviculture Surrogate'!$F:$F),ExistingTreatments!$A:$A,ExistingTreatments!Q:Q)</f>
        <v>0</v>
      </c>
      <c r="R46">
        <f>LOOKUP(LOOKUP($D46&amp;$G46,'BEC Silviculture Surrogate'!$A:$A,'BEC Silviculture Surrogate'!$F:$F),ExistingTreatments!$A:$A,ExistingTreatments!R:R)</f>
        <v>0</v>
      </c>
      <c r="S46">
        <f>LOOKUP(LOOKUP($D46&amp;$G46,'BEC Silviculture Surrogate'!$A:$A,'BEC Silviculture Surrogate'!$F:$F),ExistingTreatments!$A:$A,ExistingTreatments!S:S)</f>
        <v>0</v>
      </c>
      <c r="T46">
        <f>LOOKUP(LOOKUP($D46&amp;$G46,'BEC Silviculture Surrogate'!$A:$A,'BEC Silviculture Surrogate'!$F:$F),ExistingTreatments!$A:$A,ExistingTreatments!T:T)</f>
        <v>0</v>
      </c>
      <c r="U46">
        <f>LOOKUP(LOOKUP($D46&amp;$G46,'BEC Silviculture Surrogate'!$A:$A,'BEC Silviculture Surrogate'!$F:$F),ExistingTreatments!$A:$A,ExistingTreatments!U:U)</f>
        <v>0</v>
      </c>
      <c r="V46">
        <f>LOOKUP(LOOKUP($D46&amp;$G46,'BEC Silviculture Surrogate'!$A:$A,'BEC Silviculture Surrogate'!$F:$F),ExistingTreatments!$A:$A,ExistingTreatments!V:V)</f>
        <v>9022</v>
      </c>
      <c r="W46">
        <v>12.5</v>
      </c>
      <c r="X46">
        <v>15</v>
      </c>
      <c r="Y46">
        <v>5</v>
      </c>
    </row>
    <row r="47" spans="1:25">
      <c r="A47" t="str">
        <f>LOOKUP($D47&amp;$I47,RegulationSilvCosts!$A:$A,RegulationSilvCosts!I:I)</f>
        <v>y</v>
      </c>
      <c r="B47" t="s">
        <v>1</v>
      </c>
      <c r="C47" t="s">
        <v>107</v>
      </c>
      <c r="D47" t="s">
        <v>27</v>
      </c>
      <c r="E47" t="s">
        <v>97</v>
      </c>
      <c r="F47" t="s">
        <v>194</v>
      </c>
      <c r="G47" t="s">
        <v>37</v>
      </c>
      <c r="H47" t="str">
        <f t="shared" si="1"/>
        <v>SBPSxc.CC.BidwellLava.D.Reg.P</v>
      </c>
      <c r="I47" t="str">
        <f>LOOKUP($D47&amp;$E47&amp;$G47,RegulationSilvCosts!C:C,RegulationSilvCosts!G:G)</f>
        <v>P</v>
      </c>
      <c r="J47">
        <f>LOOKUP($D47&amp;$E47&amp;$G47,RegulationSilvCosts!C:C,RegulationSilvCosts!J:J)</f>
        <v>2</v>
      </c>
      <c r="K47">
        <f ca="1">LOOKUP($C47&amp;$D47&amp;$E47&amp;$F47,InventoryLU_Blk!$A$2:$A$118,InventoryLU_Blk!$J$2:$J$1118)</f>
        <v>13.2</v>
      </c>
      <c r="L47" t="str">
        <f>LOOKUP(LOOKUP($D47&amp;$G47,'BEC Silviculture Surrogate'!$A:$A,'BEC Silviculture Surrogate'!$F:$F),ExistingTreatments!$A:$A,ExistingTreatments!L:L)</f>
        <v>PLI</v>
      </c>
      <c r="M47">
        <f>LOOKUP(LOOKUP($D47&amp;$G47,'BEC Silviculture Surrogate'!$A:$A,'BEC Silviculture Surrogate'!$F:$F),ExistingTreatments!$A:$A,ExistingTreatments!M:M)</f>
        <v>83</v>
      </c>
      <c r="N47" t="str">
        <f>LOOKUP(LOOKUP($D47&amp;$G47,'BEC Silviculture Surrogate'!$A:$A,'BEC Silviculture Surrogate'!$F:$F),ExistingTreatments!$A:$A,ExistingTreatments!N:N)</f>
        <v>AE</v>
      </c>
      <c r="O47">
        <f>LOOKUP(LOOKUP($D47&amp;$G47,'BEC Silviculture Surrogate'!$A:$A,'BEC Silviculture Surrogate'!$F:$F),ExistingTreatments!$A:$A,ExistingTreatments!O:O)</f>
        <v>17</v>
      </c>
      <c r="P47">
        <f>LOOKUP(LOOKUP($D47&amp;$G47,'BEC Silviculture Surrogate'!$A:$A,'BEC Silviculture Surrogate'!$F:$F),ExistingTreatments!$A:$A,ExistingTreatments!P:P)</f>
        <v>0</v>
      </c>
      <c r="Q47">
        <f>LOOKUP(LOOKUP($D47&amp;$G47,'BEC Silviculture Surrogate'!$A:$A,'BEC Silviculture Surrogate'!$F:$F),ExistingTreatments!$A:$A,ExistingTreatments!Q:Q)</f>
        <v>0</v>
      </c>
      <c r="R47">
        <f>LOOKUP(LOOKUP($D47&amp;$G47,'BEC Silviculture Surrogate'!$A:$A,'BEC Silviculture Surrogate'!$F:$F),ExistingTreatments!$A:$A,ExistingTreatments!R:R)</f>
        <v>0</v>
      </c>
      <c r="S47">
        <f>LOOKUP(LOOKUP($D47&amp;$G47,'BEC Silviculture Surrogate'!$A:$A,'BEC Silviculture Surrogate'!$F:$F),ExistingTreatments!$A:$A,ExistingTreatments!S:S)</f>
        <v>0</v>
      </c>
      <c r="T47">
        <f>LOOKUP(LOOKUP($D47&amp;$G47,'BEC Silviculture Surrogate'!$A:$A,'BEC Silviculture Surrogate'!$F:$F),ExistingTreatments!$A:$A,ExistingTreatments!T:T)</f>
        <v>0</v>
      </c>
      <c r="U47">
        <f>LOOKUP(LOOKUP($D47&amp;$G47,'BEC Silviculture Surrogate'!$A:$A,'BEC Silviculture Surrogate'!$F:$F),ExistingTreatments!$A:$A,ExistingTreatments!U:U)</f>
        <v>0</v>
      </c>
      <c r="V47">
        <f>LOOKUP(LOOKUP($D47&amp;$G47,'BEC Silviculture Surrogate'!$A:$A,'BEC Silviculture Surrogate'!$F:$F),ExistingTreatments!$A:$A,ExistingTreatments!V:V)</f>
        <v>4444</v>
      </c>
      <c r="W47">
        <v>12.5</v>
      </c>
      <c r="X47">
        <v>15</v>
      </c>
      <c r="Y47">
        <v>5</v>
      </c>
    </row>
    <row r="48" spans="1:25">
      <c r="A48" t="str">
        <f>LOOKUP($D48&amp;$I48,RegulationSilvCosts!$A:$A,RegulationSilvCosts!I:I)</f>
        <v>y</v>
      </c>
      <c r="B48" t="s">
        <v>1</v>
      </c>
      <c r="C48" t="s">
        <v>111</v>
      </c>
      <c r="D48" t="s">
        <v>10</v>
      </c>
      <c r="E48" t="s">
        <v>97</v>
      </c>
      <c r="F48" t="s">
        <v>193</v>
      </c>
      <c r="G48" t="s">
        <v>37</v>
      </c>
      <c r="H48" t="str">
        <f t="shared" si="1"/>
        <v>ESSFwc3.CC.BlackCreek.C.Reg.P</v>
      </c>
      <c r="I48" t="str">
        <f>LOOKUP($D48&amp;$E48&amp;$G48,RegulationSilvCosts!C:C,RegulationSilvCosts!G:G)</f>
        <v>P</v>
      </c>
      <c r="J48">
        <f>LOOKUP($D48&amp;$E48&amp;$G48,RegulationSilvCosts!C:C,RegulationSilvCosts!J:J)</f>
        <v>2</v>
      </c>
      <c r="K48">
        <f ca="1">LOOKUP($C48&amp;$D48&amp;$E48&amp;$F48,InventoryLU_Blk!$A$2:$A$118,InventoryLU_Blk!$J$2:$J$1118)</f>
        <v>13.8</v>
      </c>
      <c r="L48" t="str">
        <f>LOOKUP(LOOKUP($D48&amp;$G48,'BEC Silviculture Surrogate'!$A:$A,'BEC Silviculture Surrogate'!$F:$F),ExistingTreatments!$A:$A,ExistingTreatments!L:L)</f>
        <v>PLI</v>
      </c>
      <c r="M48">
        <f>LOOKUP(LOOKUP($D48&amp;$G48,'BEC Silviculture Surrogate'!$A:$A,'BEC Silviculture Surrogate'!$F:$F),ExistingTreatments!$A:$A,ExistingTreatments!M:M)</f>
        <v>42</v>
      </c>
      <c r="N48" t="str">
        <f>LOOKUP(LOOKUP($D48&amp;$G48,'BEC Silviculture Surrogate'!$A:$A,'BEC Silviculture Surrogate'!$F:$F),ExistingTreatments!$A:$A,ExistingTreatments!N:N)</f>
        <v>SX</v>
      </c>
      <c r="O48">
        <f>LOOKUP(LOOKUP($D48&amp;$G48,'BEC Silviculture Surrogate'!$A:$A,'BEC Silviculture Surrogate'!$F:$F),ExistingTreatments!$A:$A,ExistingTreatments!O:O)</f>
        <v>38</v>
      </c>
      <c r="P48" t="str">
        <f>LOOKUP(LOOKUP($D48&amp;$G48,'BEC Silviculture Surrogate'!$A:$A,'BEC Silviculture Surrogate'!$F:$F),ExistingTreatments!$A:$A,ExistingTreatments!P:P)</f>
        <v>BL</v>
      </c>
      <c r="Q48">
        <f>LOOKUP(LOOKUP($D48&amp;$G48,'BEC Silviculture Surrogate'!$A:$A,'BEC Silviculture Surrogate'!$F:$F),ExistingTreatments!$A:$A,ExistingTreatments!Q:Q)</f>
        <v>20</v>
      </c>
      <c r="R48">
        <f>LOOKUP(LOOKUP($D48&amp;$G48,'BEC Silviculture Surrogate'!$A:$A,'BEC Silviculture Surrogate'!$F:$F),ExistingTreatments!$A:$A,ExistingTreatments!R:R)</f>
        <v>0</v>
      </c>
      <c r="S48">
        <f>LOOKUP(LOOKUP($D48&amp;$G48,'BEC Silviculture Surrogate'!$A:$A,'BEC Silviculture Surrogate'!$F:$F),ExistingTreatments!$A:$A,ExistingTreatments!S:S)</f>
        <v>0</v>
      </c>
      <c r="T48">
        <f>LOOKUP(LOOKUP($D48&amp;$G48,'BEC Silviculture Surrogate'!$A:$A,'BEC Silviculture Surrogate'!$F:$F),ExistingTreatments!$A:$A,ExistingTreatments!T:T)</f>
        <v>0</v>
      </c>
      <c r="U48">
        <f>LOOKUP(LOOKUP($D48&amp;$G48,'BEC Silviculture Surrogate'!$A:$A,'BEC Silviculture Surrogate'!$F:$F),ExistingTreatments!$A:$A,ExistingTreatments!U:U)</f>
        <v>0</v>
      </c>
      <c r="V48">
        <f>LOOKUP(LOOKUP($D48&amp;$G48,'BEC Silviculture Surrogate'!$A:$A,'BEC Silviculture Surrogate'!$F:$F),ExistingTreatments!$A:$A,ExistingTreatments!V:V)</f>
        <v>2187</v>
      </c>
      <c r="W48">
        <v>12.5</v>
      </c>
      <c r="X48">
        <v>15</v>
      </c>
      <c r="Y48">
        <v>5</v>
      </c>
    </row>
    <row r="49" spans="1:25">
      <c r="A49" t="str">
        <f>LOOKUP($D49&amp;$I49,RegulationSilvCosts!$A:$A,RegulationSilvCosts!I:I)</f>
        <v>y</v>
      </c>
      <c r="B49" t="s">
        <v>1</v>
      </c>
      <c r="C49" t="s">
        <v>111</v>
      </c>
      <c r="D49" t="s">
        <v>10</v>
      </c>
      <c r="E49" t="s">
        <v>97</v>
      </c>
      <c r="F49" t="s">
        <v>194</v>
      </c>
      <c r="G49" t="s">
        <v>37</v>
      </c>
      <c r="H49" t="str">
        <f t="shared" si="1"/>
        <v>ESSFwc3.CC.BlackCreek.D.Reg.P</v>
      </c>
      <c r="I49" t="str">
        <f>LOOKUP($D49&amp;$E49&amp;$G49,RegulationSilvCosts!C:C,RegulationSilvCosts!G:G)</f>
        <v>P</v>
      </c>
      <c r="J49">
        <f>LOOKUP($D49&amp;$E49&amp;$G49,RegulationSilvCosts!C:C,RegulationSilvCosts!J:J)</f>
        <v>2</v>
      </c>
      <c r="K49">
        <f ca="1">LOOKUP($C49&amp;$D49&amp;$E49&amp;$F49,InventoryLU_Blk!$A$2:$A$118,InventoryLU_Blk!$J$2:$J$1118)</f>
        <v>12.8</v>
      </c>
      <c r="L49" t="str">
        <f>LOOKUP(LOOKUP($D49&amp;$G49,'BEC Silviculture Surrogate'!$A:$A,'BEC Silviculture Surrogate'!$F:$F),ExistingTreatments!$A:$A,ExistingTreatments!L:L)</f>
        <v>PLI</v>
      </c>
      <c r="M49">
        <f>LOOKUP(LOOKUP($D49&amp;$G49,'BEC Silviculture Surrogate'!$A:$A,'BEC Silviculture Surrogate'!$F:$F),ExistingTreatments!$A:$A,ExistingTreatments!M:M)</f>
        <v>42</v>
      </c>
      <c r="N49" t="str">
        <f>LOOKUP(LOOKUP($D49&amp;$G49,'BEC Silviculture Surrogate'!$A:$A,'BEC Silviculture Surrogate'!$F:$F),ExistingTreatments!$A:$A,ExistingTreatments!N:N)</f>
        <v>SX</v>
      </c>
      <c r="O49">
        <f>LOOKUP(LOOKUP($D49&amp;$G49,'BEC Silviculture Surrogate'!$A:$A,'BEC Silviculture Surrogate'!$F:$F),ExistingTreatments!$A:$A,ExistingTreatments!O:O)</f>
        <v>38</v>
      </c>
      <c r="P49" t="str">
        <f>LOOKUP(LOOKUP($D49&amp;$G49,'BEC Silviculture Surrogate'!$A:$A,'BEC Silviculture Surrogate'!$F:$F),ExistingTreatments!$A:$A,ExistingTreatments!P:P)</f>
        <v>BL</v>
      </c>
      <c r="Q49">
        <f>LOOKUP(LOOKUP($D49&amp;$G49,'BEC Silviculture Surrogate'!$A:$A,'BEC Silviculture Surrogate'!$F:$F),ExistingTreatments!$A:$A,ExistingTreatments!Q:Q)</f>
        <v>20</v>
      </c>
      <c r="R49">
        <f>LOOKUP(LOOKUP($D49&amp;$G49,'BEC Silviculture Surrogate'!$A:$A,'BEC Silviculture Surrogate'!$F:$F),ExistingTreatments!$A:$A,ExistingTreatments!R:R)</f>
        <v>0</v>
      </c>
      <c r="S49">
        <f>LOOKUP(LOOKUP($D49&amp;$G49,'BEC Silviculture Surrogate'!$A:$A,'BEC Silviculture Surrogate'!$F:$F),ExistingTreatments!$A:$A,ExistingTreatments!S:S)</f>
        <v>0</v>
      </c>
      <c r="T49">
        <f>LOOKUP(LOOKUP($D49&amp;$G49,'BEC Silviculture Surrogate'!$A:$A,'BEC Silviculture Surrogate'!$F:$F),ExistingTreatments!$A:$A,ExistingTreatments!T:T)</f>
        <v>0</v>
      </c>
      <c r="U49">
        <f>LOOKUP(LOOKUP($D49&amp;$G49,'BEC Silviculture Surrogate'!$A:$A,'BEC Silviculture Surrogate'!$F:$F),ExistingTreatments!$A:$A,ExistingTreatments!U:U)</f>
        <v>0</v>
      </c>
      <c r="V49">
        <f>LOOKUP(LOOKUP($D49&amp;$G49,'BEC Silviculture Surrogate'!$A:$A,'BEC Silviculture Surrogate'!$F:$F),ExistingTreatments!$A:$A,ExistingTreatments!V:V)</f>
        <v>2187</v>
      </c>
      <c r="W49">
        <v>12.5</v>
      </c>
      <c r="X49">
        <v>15</v>
      </c>
      <c r="Y49">
        <v>5</v>
      </c>
    </row>
    <row r="50" spans="1:25">
      <c r="A50" t="str">
        <f>LOOKUP($D50&amp;$I50,RegulationSilvCosts!$A:$A,RegulationSilvCosts!I:I)</f>
        <v>y</v>
      </c>
      <c r="B50" t="s">
        <v>1</v>
      </c>
      <c r="C50" t="s">
        <v>111</v>
      </c>
      <c r="D50" t="s">
        <v>10</v>
      </c>
      <c r="E50" t="s">
        <v>97</v>
      </c>
      <c r="F50" t="s">
        <v>195</v>
      </c>
      <c r="G50" t="s">
        <v>37</v>
      </c>
      <c r="H50" t="str">
        <f t="shared" si="1"/>
        <v>ESSFwc3.CC.BlackCreek.E.Reg.P</v>
      </c>
      <c r="I50" t="str">
        <f>LOOKUP($D50&amp;$E50&amp;$G50,RegulationSilvCosts!C:C,RegulationSilvCosts!G:G)</f>
        <v>P</v>
      </c>
      <c r="J50">
        <f>LOOKUP($D50&amp;$E50&amp;$G50,RegulationSilvCosts!C:C,RegulationSilvCosts!J:J)</f>
        <v>2</v>
      </c>
      <c r="K50">
        <f ca="1">LOOKUP($C50&amp;$D50&amp;$E50&amp;$F50,InventoryLU_Blk!$A$2:$A$118,InventoryLU_Blk!$J$2:$J$1118)</f>
        <v>14.6</v>
      </c>
      <c r="L50" t="str">
        <f>LOOKUP(LOOKUP($D50&amp;$G50,'BEC Silviculture Surrogate'!$A:$A,'BEC Silviculture Surrogate'!$F:$F),ExistingTreatments!$A:$A,ExistingTreatments!L:L)</f>
        <v>PLI</v>
      </c>
      <c r="M50">
        <f>LOOKUP(LOOKUP($D50&amp;$G50,'BEC Silviculture Surrogate'!$A:$A,'BEC Silviculture Surrogate'!$F:$F),ExistingTreatments!$A:$A,ExistingTreatments!M:M)</f>
        <v>42</v>
      </c>
      <c r="N50" t="str">
        <f>LOOKUP(LOOKUP($D50&amp;$G50,'BEC Silviculture Surrogate'!$A:$A,'BEC Silviculture Surrogate'!$F:$F),ExistingTreatments!$A:$A,ExistingTreatments!N:N)</f>
        <v>SX</v>
      </c>
      <c r="O50">
        <f>LOOKUP(LOOKUP($D50&amp;$G50,'BEC Silviculture Surrogate'!$A:$A,'BEC Silviculture Surrogate'!$F:$F),ExistingTreatments!$A:$A,ExistingTreatments!O:O)</f>
        <v>38</v>
      </c>
      <c r="P50" t="str">
        <f>LOOKUP(LOOKUP($D50&amp;$G50,'BEC Silviculture Surrogate'!$A:$A,'BEC Silviculture Surrogate'!$F:$F),ExistingTreatments!$A:$A,ExistingTreatments!P:P)</f>
        <v>BL</v>
      </c>
      <c r="Q50">
        <f>LOOKUP(LOOKUP($D50&amp;$G50,'BEC Silviculture Surrogate'!$A:$A,'BEC Silviculture Surrogate'!$F:$F),ExistingTreatments!$A:$A,ExistingTreatments!Q:Q)</f>
        <v>20</v>
      </c>
      <c r="R50">
        <f>LOOKUP(LOOKUP($D50&amp;$G50,'BEC Silviculture Surrogate'!$A:$A,'BEC Silviculture Surrogate'!$F:$F),ExistingTreatments!$A:$A,ExistingTreatments!R:R)</f>
        <v>0</v>
      </c>
      <c r="S50">
        <f>LOOKUP(LOOKUP($D50&amp;$G50,'BEC Silviculture Surrogate'!$A:$A,'BEC Silviculture Surrogate'!$F:$F),ExistingTreatments!$A:$A,ExistingTreatments!S:S)</f>
        <v>0</v>
      </c>
      <c r="T50">
        <f>LOOKUP(LOOKUP($D50&amp;$G50,'BEC Silviculture Surrogate'!$A:$A,'BEC Silviculture Surrogate'!$F:$F),ExistingTreatments!$A:$A,ExistingTreatments!T:T)</f>
        <v>0</v>
      </c>
      <c r="U50">
        <f>LOOKUP(LOOKUP($D50&amp;$G50,'BEC Silviculture Surrogate'!$A:$A,'BEC Silviculture Surrogate'!$F:$F),ExistingTreatments!$A:$A,ExistingTreatments!U:U)</f>
        <v>0</v>
      </c>
      <c r="V50">
        <f>LOOKUP(LOOKUP($D50&amp;$G50,'BEC Silviculture Surrogate'!$A:$A,'BEC Silviculture Surrogate'!$F:$F),ExistingTreatments!$A:$A,ExistingTreatments!V:V)</f>
        <v>2187</v>
      </c>
      <c r="W50">
        <v>12.5</v>
      </c>
      <c r="X50">
        <v>15</v>
      </c>
      <c r="Y50">
        <v>5</v>
      </c>
    </row>
    <row r="51" spans="1:25">
      <c r="A51" t="str">
        <f>LOOKUP($D51&amp;$I51,RegulationSilvCosts!$A:$A,RegulationSilvCosts!I:I)</f>
        <v>y</v>
      </c>
      <c r="B51" t="s">
        <v>1</v>
      </c>
      <c r="C51" t="s">
        <v>111</v>
      </c>
      <c r="D51" t="s">
        <v>11</v>
      </c>
      <c r="E51" t="s">
        <v>97</v>
      </c>
      <c r="F51" t="s">
        <v>192</v>
      </c>
      <c r="G51" t="s">
        <v>37</v>
      </c>
      <c r="H51" t="str">
        <f t="shared" si="1"/>
        <v>ESSFwk1.CC.BlackCreek.B.Reg.P</v>
      </c>
      <c r="I51" t="str">
        <f>LOOKUP($D51&amp;$E51&amp;$G51,RegulationSilvCosts!C:C,RegulationSilvCosts!G:G)</f>
        <v>P</v>
      </c>
      <c r="J51">
        <f>LOOKUP($D51&amp;$E51&amp;$G51,RegulationSilvCosts!C:C,RegulationSilvCosts!J:J)</f>
        <v>2</v>
      </c>
      <c r="K51">
        <f ca="1">LOOKUP($C51&amp;$D51&amp;$E51&amp;$F51,InventoryLU_Blk!$A$2:$A$118,InventoryLU_Blk!$J$2:$J$1118)</f>
        <v>15.7</v>
      </c>
      <c r="L51" t="str">
        <f>LOOKUP(LOOKUP($D51&amp;$G51,'BEC Silviculture Surrogate'!$A:$A,'BEC Silviculture Surrogate'!$F:$F),ExistingTreatments!$A:$A,ExistingTreatments!L:L)</f>
        <v>SX</v>
      </c>
      <c r="M51">
        <f>LOOKUP(LOOKUP($D51&amp;$G51,'BEC Silviculture Surrogate'!$A:$A,'BEC Silviculture Surrogate'!$F:$F),ExistingTreatments!$A:$A,ExistingTreatments!M:M)</f>
        <v>55</v>
      </c>
      <c r="N51" t="str">
        <f>LOOKUP(LOOKUP($D51&amp;$G51,'BEC Silviculture Surrogate'!$A:$A,'BEC Silviculture Surrogate'!$F:$F),ExistingTreatments!$A:$A,ExistingTreatments!N:N)</f>
        <v>PLI</v>
      </c>
      <c r="O51">
        <f>LOOKUP(LOOKUP($D51&amp;$G51,'BEC Silviculture Surrogate'!$A:$A,'BEC Silviculture Surrogate'!$F:$F),ExistingTreatments!$A:$A,ExistingTreatments!O:O)</f>
        <v>45</v>
      </c>
      <c r="P51">
        <f>LOOKUP(LOOKUP($D51&amp;$G51,'BEC Silviculture Surrogate'!$A:$A,'BEC Silviculture Surrogate'!$F:$F),ExistingTreatments!$A:$A,ExistingTreatments!P:P)</f>
        <v>0</v>
      </c>
      <c r="Q51">
        <f>LOOKUP(LOOKUP($D51&amp;$G51,'BEC Silviculture Surrogate'!$A:$A,'BEC Silviculture Surrogate'!$F:$F),ExistingTreatments!$A:$A,ExistingTreatments!Q:Q)</f>
        <v>0</v>
      </c>
      <c r="R51">
        <f>LOOKUP(LOOKUP($D51&amp;$G51,'BEC Silviculture Surrogate'!$A:$A,'BEC Silviculture Surrogate'!$F:$F),ExistingTreatments!$A:$A,ExistingTreatments!R:R)</f>
        <v>0</v>
      </c>
      <c r="S51">
        <f>LOOKUP(LOOKUP($D51&amp;$G51,'BEC Silviculture Surrogate'!$A:$A,'BEC Silviculture Surrogate'!$F:$F),ExistingTreatments!$A:$A,ExistingTreatments!S:S)</f>
        <v>0</v>
      </c>
      <c r="T51">
        <f>LOOKUP(LOOKUP($D51&amp;$G51,'BEC Silviculture Surrogate'!$A:$A,'BEC Silviculture Surrogate'!$F:$F),ExistingTreatments!$A:$A,ExistingTreatments!T:T)</f>
        <v>0</v>
      </c>
      <c r="U51">
        <f>LOOKUP(LOOKUP($D51&amp;$G51,'BEC Silviculture Surrogate'!$A:$A,'BEC Silviculture Surrogate'!$F:$F),ExistingTreatments!$A:$A,ExistingTreatments!U:U)</f>
        <v>0</v>
      </c>
      <c r="V51">
        <f>LOOKUP(LOOKUP($D51&amp;$G51,'BEC Silviculture Surrogate'!$A:$A,'BEC Silviculture Surrogate'!$F:$F),ExistingTreatments!$A:$A,ExistingTreatments!V:V)</f>
        <v>2300</v>
      </c>
      <c r="W51">
        <v>12.5</v>
      </c>
      <c r="X51">
        <v>15</v>
      </c>
      <c r="Y51">
        <v>5</v>
      </c>
    </row>
    <row r="52" spans="1:25">
      <c r="A52" t="str">
        <f>LOOKUP($D52&amp;$I52,RegulationSilvCosts!$A:$A,RegulationSilvCosts!I:I)</f>
        <v>y</v>
      </c>
      <c r="B52" t="s">
        <v>1</v>
      </c>
      <c r="C52" t="s">
        <v>111</v>
      </c>
      <c r="D52" t="s">
        <v>11</v>
      </c>
      <c r="E52" t="s">
        <v>97</v>
      </c>
      <c r="F52" t="s">
        <v>193</v>
      </c>
      <c r="G52" t="s">
        <v>37</v>
      </c>
      <c r="H52" t="str">
        <f t="shared" si="1"/>
        <v>ESSFwk1.CC.BlackCreek.C.Reg.P</v>
      </c>
      <c r="I52" t="str">
        <f>LOOKUP($D52&amp;$E52&amp;$G52,RegulationSilvCosts!C:C,RegulationSilvCosts!G:G)</f>
        <v>P</v>
      </c>
      <c r="J52">
        <f>LOOKUP($D52&amp;$E52&amp;$G52,RegulationSilvCosts!C:C,RegulationSilvCosts!J:J)</f>
        <v>2</v>
      </c>
      <c r="K52">
        <f ca="1">LOOKUP($C52&amp;$D52&amp;$E52&amp;$F52,InventoryLU_Blk!$A$2:$A$118,InventoryLU_Blk!$J$2:$J$1118)</f>
        <v>14.9</v>
      </c>
      <c r="L52" t="str">
        <f>LOOKUP(LOOKUP($D52&amp;$G52,'BEC Silviculture Surrogate'!$A:$A,'BEC Silviculture Surrogate'!$F:$F),ExistingTreatments!$A:$A,ExistingTreatments!L:L)</f>
        <v>SX</v>
      </c>
      <c r="M52">
        <f>LOOKUP(LOOKUP($D52&amp;$G52,'BEC Silviculture Surrogate'!$A:$A,'BEC Silviculture Surrogate'!$F:$F),ExistingTreatments!$A:$A,ExistingTreatments!M:M)</f>
        <v>55</v>
      </c>
      <c r="N52" t="str">
        <f>LOOKUP(LOOKUP($D52&amp;$G52,'BEC Silviculture Surrogate'!$A:$A,'BEC Silviculture Surrogate'!$F:$F),ExistingTreatments!$A:$A,ExistingTreatments!N:N)</f>
        <v>PLI</v>
      </c>
      <c r="O52">
        <f>LOOKUP(LOOKUP($D52&amp;$G52,'BEC Silviculture Surrogate'!$A:$A,'BEC Silviculture Surrogate'!$F:$F),ExistingTreatments!$A:$A,ExistingTreatments!O:O)</f>
        <v>45</v>
      </c>
      <c r="P52">
        <f>LOOKUP(LOOKUP($D52&amp;$G52,'BEC Silviculture Surrogate'!$A:$A,'BEC Silviculture Surrogate'!$F:$F),ExistingTreatments!$A:$A,ExistingTreatments!P:P)</f>
        <v>0</v>
      </c>
      <c r="Q52">
        <f>LOOKUP(LOOKUP($D52&amp;$G52,'BEC Silviculture Surrogate'!$A:$A,'BEC Silviculture Surrogate'!$F:$F),ExistingTreatments!$A:$A,ExistingTreatments!Q:Q)</f>
        <v>0</v>
      </c>
      <c r="R52">
        <f>LOOKUP(LOOKUP($D52&amp;$G52,'BEC Silviculture Surrogate'!$A:$A,'BEC Silviculture Surrogate'!$F:$F),ExistingTreatments!$A:$A,ExistingTreatments!R:R)</f>
        <v>0</v>
      </c>
      <c r="S52">
        <f>LOOKUP(LOOKUP($D52&amp;$G52,'BEC Silviculture Surrogate'!$A:$A,'BEC Silviculture Surrogate'!$F:$F),ExistingTreatments!$A:$A,ExistingTreatments!S:S)</f>
        <v>0</v>
      </c>
      <c r="T52">
        <f>LOOKUP(LOOKUP($D52&amp;$G52,'BEC Silviculture Surrogate'!$A:$A,'BEC Silviculture Surrogate'!$F:$F),ExistingTreatments!$A:$A,ExistingTreatments!T:T)</f>
        <v>0</v>
      </c>
      <c r="U52">
        <f>LOOKUP(LOOKUP($D52&amp;$G52,'BEC Silviculture Surrogate'!$A:$A,'BEC Silviculture Surrogate'!$F:$F),ExistingTreatments!$A:$A,ExistingTreatments!U:U)</f>
        <v>0</v>
      </c>
      <c r="V52">
        <f>LOOKUP(LOOKUP($D52&amp;$G52,'BEC Silviculture Surrogate'!$A:$A,'BEC Silviculture Surrogate'!$F:$F),ExistingTreatments!$A:$A,ExistingTreatments!V:V)</f>
        <v>2300</v>
      </c>
      <c r="W52">
        <v>12.5</v>
      </c>
      <c r="X52">
        <v>15</v>
      </c>
      <c r="Y52">
        <v>5</v>
      </c>
    </row>
    <row r="53" spans="1:25">
      <c r="A53" t="str">
        <f>LOOKUP($D53&amp;$I53,RegulationSilvCosts!$A:$A,RegulationSilvCosts!I:I)</f>
        <v>y</v>
      </c>
      <c r="B53" t="s">
        <v>1</v>
      </c>
      <c r="C53" t="s">
        <v>111</v>
      </c>
      <c r="D53" t="s">
        <v>11</v>
      </c>
      <c r="E53" t="s">
        <v>97</v>
      </c>
      <c r="F53" t="s">
        <v>194</v>
      </c>
      <c r="G53" t="s">
        <v>37</v>
      </c>
      <c r="H53" t="str">
        <f t="shared" si="1"/>
        <v>ESSFwk1.CC.BlackCreek.D.Reg.P</v>
      </c>
      <c r="I53" t="str">
        <f>LOOKUP($D53&amp;$E53&amp;$G53,RegulationSilvCosts!C:C,RegulationSilvCosts!G:G)</f>
        <v>P</v>
      </c>
      <c r="J53">
        <f>LOOKUP($D53&amp;$E53&amp;$G53,RegulationSilvCosts!C:C,RegulationSilvCosts!J:J)</f>
        <v>2</v>
      </c>
      <c r="K53">
        <f ca="1">LOOKUP($C53&amp;$D53&amp;$E53&amp;$F53,InventoryLU_Blk!$A$2:$A$118,InventoryLU_Blk!$J$2:$J$1118)</f>
        <v>14.7</v>
      </c>
      <c r="L53" t="str">
        <f>LOOKUP(LOOKUP($D53&amp;$G53,'BEC Silviculture Surrogate'!$A:$A,'BEC Silviculture Surrogate'!$F:$F),ExistingTreatments!$A:$A,ExistingTreatments!L:L)</f>
        <v>SX</v>
      </c>
      <c r="M53">
        <f>LOOKUP(LOOKUP($D53&amp;$G53,'BEC Silviculture Surrogate'!$A:$A,'BEC Silviculture Surrogate'!$F:$F),ExistingTreatments!$A:$A,ExistingTreatments!M:M)</f>
        <v>55</v>
      </c>
      <c r="N53" t="str">
        <f>LOOKUP(LOOKUP($D53&amp;$G53,'BEC Silviculture Surrogate'!$A:$A,'BEC Silviculture Surrogate'!$F:$F),ExistingTreatments!$A:$A,ExistingTreatments!N:N)</f>
        <v>PLI</v>
      </c>
      <c r="O53">
        <f>LOOKUP(LOOKUP($D53&amp;$G53,'BEC Silviculture Surrogate'!$A:$A,'BEC Silviculture Surrogate'!$F:$F),ExistingTreatments!$A:$A,ExistingTreatments!O:O)</f>
        <v>45</v>
      </c>
      <c r="P53">
        <f>LOOKUP(LOOKUP($D53&amp;$G53,'BEC Silviculture Surrogate'!$A:$A,'BEC Silviculture Surrogate'!$F:$F),ExistingTreatments!$A:$A,ExistingTreatments!P:P)</f>
        <v>0</v>
      </c>
      <c r="Q53">
        <f>LOOKUP(LOOKUP($D53&amp;$G53,'BEC Silviculture Surrogate'!$A:$A,'BEC Silviculture Surrogate'!$F:$F),ExistingTreatments!$A:$A,ExistingTreatments!Q:Q)</f>
        <v>0</v>
      </c>
      <c r="R53">
        <f>LOOKUP(LOOKUP($D53&amp;$G53,'BEC Silviculture Surrogate'!$A:$A,'BEC Silviculture Surrogate'!$F:$F),ExistingTreatments!$A:$A,ExistingTreatments!R:R)</f>
        <v>0</v>
      </c>
      <c r="S53">
        <f>LOOKUP(LOOKUP($D53&amp;$G53,'BEC Silviculture Surrogate'!$A:$A,'BEC Silviculture Surrogate'!$F:$F),ExistingTreatments!$A:$A,ExistingTreatments!S:S)</f>
        <v>0</v>
      </c>
      <c r="T53">
        <f>LOOKUP(LOOKUP($D53&amp;$G53,'BEC Silviculture Surrogate'!$A:$A,'BEC Silviculture Surrogate'!$F:$F),ExistingTreatments!$A:$A,ExistingTreatments!T:T)</f>
        <v>0</v>
      </c>
      <c r="U53">
        <f>LOOKUP(LOOKUP($D53&amp;$G53,'BEC Silviculture Surrogate'!$A:$A,'BEC Silviculture Surrogate'!$F:$F),ExistingTreatments!$A:$A,ExistingTreatments!U:U)</f>
        <v>0</v>
      </c>
      <c r="V53">
        <f>LOOKUP(LOOKUP($D53&amp;$G53,'BEC Silviculture Surrogate'!$A:$A,'BEC Silviculture Surrogate'!$F:$F),ExistingTreatments!$A:$A,ExistingTreatments!V:V)</f>
        <v>2300</v>
      </c>
      <c r="W53">
        <v>12.5</v>
      </c>
      <c r="X53">
        <v>15</v>
      </c>
      <c r="Y53">
        <v>5</v>
      </c>
    </row>
    <row r="54" spans="1:25">
      <c r="A54" t="str">
        <f>LOOKUP($D54&amp;$I54,RegulationSilvCosts!$A:$A,RegulationSilvCosts!I:I)</f>
        <v>y</v>
      </c>
      <c r="B54" t="s">
        <v>1</v>
      </c>
      <c r="C54" t="s">
        <v>111</v>
      </c>
      <c r="D54" t="s">
        <v>11</v>
      </c>
      <c r="E54" t="s">
        <v>97</v>
      </c>
      <c r="F54" t="s">
        <v>195</v>
      </c>
      <c r="G54" t="s">
        <v>37</v>
      </c>
      <c r="H54" t="str">
        <f t="shared" si="1"/>
        <v>ESSFwk1.CC.BlackCreek.E.Reg.P</v>
      </c>
      <c r="I54" t="str">
        <f>LOOKUP($D54&amp;$E54&amp;$G54,RegulationSilvCosts!C:C,RegulationSilvCosts!G:G)</f>
        <v>P</v>
      </c>
      <c r="J54">
        <f>LOOKUP($D54&amp;$E54&amp;$G54,RegulationSilvCosts!C:C,RegulationSilvCosts!J:J)</f>
        <v>2</v>
      </c>
      <c r="K54">
        <f ca="1">LOOKUP($C54&amp;$D54&amp;$E54&amp;$F54,InventoryLU_Blk!$A$2:$A$118,InventoryLU_Blk!$J$2:$J$1118)</f>
        <v>14.9</v>
      </c>
      <c r="L54" t="str">
        <f>LOOKUP(LOOKUP($D54&amp;$G54,'BEC Silviculture Surrogate'!$A:$A,'BEC Silviculture Surrogate'!$F:$F),ExistingTreatments!$A:$A,ExistingTreatments!L:L)</f>
        <v>SX</v>
      </c>
      <c r="M54">
        <f>LOOKUP(LOOKUP($D54&amp;$G54,'BEC Silviculture Surrogate'!$A:$A,'BEC Silviculture Surrogate'!$F:$F),ExistingTreatments!$A:$A,ExistingTreatments!M:M)</f>
        <v>55</v>
      </c>
      <c r="N54" t="str">
        <f>LOOKUP(LOOKUP($D54&amp;$G54,'BEC Silviculture Surrogate'!$A:$A,'BEC Silviculture Surrogate'!$F:$F),ExistingTreatments!$A:$A,ExistingTreatments!N:N)</f>
        <v>PLI</v>
      </c>
      <c r="O54">
        <f>LOOKUP(LOOKUP($D54&amp;$G54,'BEC Silviculture Surrogate'!$A:$A,'BEC Silviculture Surrogate'!$F:$F),ExistingTreatments!$A:$A,ExistingTreatments!O:O)</f>
        <v>45</v>
      </c>
      <c r="P54">
        <f>LOOKUP(LOOKUP($D54&amp;$G54,'BEC Silviculture Surrogate'!$A:$A,'BEC Silviculture Surrogate'!$F:$F),ExistingTreatments!$A:$A,ExistingTreatments!P:P)</f>
        <v>0</v>
      </c>
      <c r="Q54">
        <f>LOOKUP(LOOKUP($D54&amp;$G54,'BEC Silviculture Surrogate'!$A:$A,'BEC Silviculture Surrogate'!$F:$F),ExistingTreatments!$A:$A,ExistingTreatments!Q:Q)</f>
        <v>0</v>
      </c>
      <c r="R54">
        <f>LOOKUP(LOOKUP($D54&amp;$G54,'BEC Silviculture Surrogate'!$A:$A,'BEC Silviculture Surrogate'!$F:$F),ExistingTreatments!$A:$A,ExistingTreatments!R:R)</f>
        <v>0</v>
      </c>
      <c r="S54">
        <f>LOOKUP(LOOKUP($D54&amp;$G54,'BEC Silviculture Surrogate'!$A:$A,'BEC Silviculture Surrogate'!$F:$F),ExistingTreatments!$A:$A,ExistingTreatments!S:S)</f>
        <v>0</v>
      </c>
      <c r="T54">
        <f>LOOKUP(LOOKUP($D54&amp;$G54,'BEC Silviculture Surrogate'!$A:$A,'BEC Silviculture Surrogate'!$F:$F),ExistingTreatments!$A:$A,ExistingTreatments!T:T)</f>
        <v>0</v>
      </c>
      <c r="U54">
        <f>LOOKUP(LOOKUP($D54&amp;$G54,'BEC Silviculture Surrogate'!$A:$A,'BEC Silviculture Surrogate'!$F:$F),ExistingTreatments!$A:$A,ExistingTreatments!U:U)</f>
        <v>0</v>
      </c>
      <c r="V54">
        <f>LOOKUP(LOOKUP($D54&amp;$G54,'BEC Silviculture Surrogate'!$A:$A,'BEC Silviculture Surrogate'!$F:$F),ExistingTreatments!$A:$A,ExistingTreatments!V:V)</f>
        <v>2300</v>
      </c>
      <c r="W54">
        <v>12.5</v>
      </c>
      <c r="X54">
        <v>15</v>
      </c>
      <c r="Y54">
        <v>5</v>
      </c>
    </row>
    <row r="55" spans="1:25">
      <c r="A55" t="str">
        <f>LOOKUP($D55&amp;$I55,RegulationSilvCosts!$A:$A,RegulationSilvCosts!I:I)</f>
        <v>y</v>
      </c>
      <c r="B55" t="s">
        <v>1</v>
      </c>
      <c r="C55" t="s">
        <v>111</v>
      </c>
      <c r="D55" t="s">
        <v>14</v>
      </c>
      <c r="E55" t="s">
        <v>97</v>
      </c>
      <c r="F55" t="s">
        <v>193</v>
      </c>
      <c r="G55" t="s">
        <v>36</v>
      </c>
      <c r="H55" t="str">
        <f t="shared" si="1"/>
        <v>ICHmk3.CC.BlackCreek.C.Reg.N</v>
      </c>
      <c r="I55" t="str">
        <f>LOOKUP($D55&amp;$E55&amp;$G55,RegulationSilvCosts!C:C,RegulationSilvCosts!G:G)</f>
        <v>N</v>
      </c>
      <c r="J55">
        <f>LOOKUP($D55&amp;$E55&amp;$G55,RegulationSilvCosts!C:C,RegulationSilvCosts!J:J)</f>
        <v>4</v>
      </c>
      <c r="K55">
        <f ca="1">LOOKUP($C55&amp;$D55&amp;$E55&amp;$F55,InventoryLU_Blk!$A$2:$A$118,InventoryLU_Blk!$J$2:$J$1118)</f>
        <v>19.8</v>
      </c>
      <c r="L55" t="str">
        <f>LOOKUP(LOOKUP($D55&amp;$G55,'BEC Silviculture Surrogate'!$A:$A,'BEC Silviculture Surrogate'!$F:$F),ExistingTreatments!$A:$A,ExistingTreatments!L:L)</f>
        <v>PLI</v>
      </c>
      <c r="M55">
        <f>LOOKUP(LOOKUP($D55&amp;$G55,'BEC Silviculture Surrogate'!$A:$A,'BEC Silviculture Surrogate'!$F:$F),ExistingTreatments!$A:$A,ExistingTreatments!M:M)</f>
        <v>43</v>
      </c>
      <c r="N55" t="str">
        <f>LOOKUP(LOOKUP($D55&amp;$G55,'BEC Silviculture Surrogate'!$A:$A,'BEC Silviculture Surrogate'!$F:$F),ExistingTreatments!$A:$A,ExistingTreatments!N:N)</f>
        <v>CWI</v>
      </c>
      <c r="O55">
        <f>LOOKUP(LOOKUP($D55&amp;$G55,'BEC Silviculture Surrogate'!$A:$A,'BEC Silviculture Surrogate'!$F:$F),ExistingTreatments!$A:$A,ExistingTreatments!O:O)</f>
        <v>27</v>
      </c>
      <c r="P55" t="str">
        <f>LOOKUP(LOOKUP($D55&amp;$G55,'BEC Silviculture Surrogate'!$A:$A,'BEC Silviculture Surrogate'!$F:$F),ExistingTreatments!$A:$A,ExistingTreatments!P:P)</f>
        <v>SX</v>
      </c>
      <c r="Q55">
        <f>LOOKUP(LOOKUP($D55&amp;$G55,'BEC Silviculture Surrogate'!$A:$A,'BEC Silviculture Surrogate'!$F:$F),ExistingTreatments!$A:$A,ExistingTreatments!Q:Q)</f>
        <v>12</v>
      </c>
      <c r="R55" t="str">
        <f>LOOKUP(LOOKUP($D55&amp;$G55,'BEC Silviculture Surrogate'!$A:$A,'BEC Silviculture Surrogate'!$F:$F),ExistingTreatments!$A:$A,ExistingTreatments!R:R)</f>
        <v>AE</v>
      </c>
      <c r="S55">
        <f>LOOKUP(LOOKUP($D55&amp;$G55,'BEC Silviculture Surrogate'!$A:$A,'BEC Silviculture Surrogate'!$F:$F),ExistingTreatments!$A:$A,ExistingTreatments!S:S)</f>
        <v>9</v>
      </c>
      <c r="T55" t="str">
        <f>LOOKUP(LOOKUP($D55&amp;$G55,'BEC Silviculture Surrogate'!$A:$A,'BEC Silviculture Surrogate'!$F:$F),ExistingTreatments!$A:$A,ExistingTreatments!T:T)</f>
        <v>BL</v>
      </c>
      <c r="U55">
        <f>LOOKUP(LOOKUP($D55&amp;$G55,'BEC Silviculture Surrogate'!$A:$A,'BEC Silviculture Surrogate'!$F:$F),ExistingTreatments!$A:$A,ExistingTreatments!U:U)</f>
        <v>9</v>
      </c>
      <c r="V55">
        <f>LOOKUP(LOOKUP($D55&amp;$G55,'BEC Silviculture Surrogate'!$A:$A,'BEC Silviculture Surrogate'!$F:$F),ExistingTreatments!$A:$A,ExistingTreatments!V:V)</f>
        <v>13343</v>
      </c>
      <c r="W55">
        <v>12.5</v>
      </c>
      <c r="X55">
        <v>15</v>
      </c>
      <c r="Y55">
        <v>5</v>
      </c>
    </row>
    <row r="56" spans="1:25">
      <c r="A56" t="str">
        <f>LOOKUP($D56&amp;$I56,RegulationSilvCosts!$A:$A,RegulationSilvCosts!I:I)</f>
        <v>y</v>
      </c>
      <c r="B56" t="s">
        <v>1</v>
      </c>
      <c r="C56" t="s">
        <v>111</v>
      </c>
      <c r="D56" t="s">
        <v>14</v>
      </c>
      <c r="E56" t="s">
        <v>97</v>
      </c>
      <c r="F56" t="s">
        <v>193</v>
      </c>
      <c r="G56" t="s">
        <v>37</v>
      </c>
      <c r="H56" t="str">
        <f t="shared" si="1"/>
        <v>ICHmk3.CC.BlackCreek.C.Reg.P</v>
      </c>
      <c r="I56" t="str">
        <f>LOOKUP($D56&amp;$E56&amp;$G56,RegulationSilvCosts!C:C,RegulationSilvCosts!G:G)</f>
        <v>P</v>
      </c>
      <c r="J56">
        <f>LOOKUP($D56&amp;$E56&amp;$G56,RegulationSilvCosts!C:C,RegulationSilvCosts!J:J)</f>
        <v>2</v>
      </c>
      <c r="K56">
        <f ca="1">LOOKUP($C56&amp;$D56&amp;$E56&amp;$F56,InventoryLU_Blk!$A$2:$A$118,InventoryLU_Blk!$J$2:$J$1118)</f>
        <v>19.8</v>
      </c>
      <c r="L56" t="str">
        <f>LOOKUP(LOOKUP($D56&amp;$G56,'BEC Silviculture Surrogate'!$A:$A,'BEC Silviculture Surrogate'!$F:$F),ExistingTreatments!$A:$A,ExistingTreatments!L:L)</f>
        <v>PLI</v>
      </c>
      <c r="M56">
        <f>LOOKUP(LOOKUP($D56&amp;$G56,'BEC Silviculture Surrogate'!$A:$A,'BEC Silviculture Surrogate'!$F:$F),ExistingTreatments!$A:$A,ExistingTreatments!M:M)</f>
        <v>45</v>
      </c>
      <c r="N56" t="str">
        <f>LOOKUP(LOOKUP($D56&amp;$G56,'BEC Silviculture Surrogate'!$A:$A,'BEC Silviculture Surrogate'!$F:$F),ExistingTreatments!$A:$A,ExistingTreatments!N:N)</f>
        <v>FDI</v>
      </c>
      <c r="O56">
        <f>LOOKUP(LOOKUP($D56&amp;$G56,'BEC Silviculture Surrogate'!$A:$A,'BEC Silviculture Surrogate'!$F:$F),ExistingTreatments!$A:$A,ExistingTreatments!O:O)</f>
        <v>24</v>
      </c>
      <c r="P56" t="str">
        <f>LOOKUP(LOOKUP($D56&amp;$G56,'BEC Silviculture Surrogate'!$A:$A,'BEC Silviculture Surrogate'!$F:$F),ExistingTreatments!$A:$A,ExistingTreatments!P:P)</f>
        <v>SX</v>
      </c>
      <c r="Q56">
        <f>LOOKUP(LOOKUP($D56&amp;$G56,'BEC Silviculture Surrogate'!$A:$A,'BEC Silviculture Surrogate'!$F:$F),ExistingTreatments!$A:$A,ExistingTreatments!Q:Q)</f>
        <v>24</v>
      </c>
      <c r="R56" t="str">
        <f>LOOKUP(LOOKUP($D56&amp;$G56,'BEC Silviculture Surrogate'!$A:$A,'BEC Silviculture Surrogate'!$F:$F),ExistingTreatments!$A:$A,ExistingTreatments!R:R)</f>
        <v>AE</v>
      </c>
      <c r="S56">
        <f>LOOKUP(LOOKUP($D56&amp;$G56,'BEC Silviculture Surrogate'!$A:$A,'BEC Silviculture Surrogate'!$F:$F),ExistingTreatments!$A:$A,ExistingTreatments!S:S)</f>
        <v>7</v>
      </c>
      <c r="T56">
        <f>LOOKUP(LOOKUP($D56&amp;$G56,'BEC Silviculture Surrogate'!$A:$A,'BEC Silviculture Surrogate'!$F:$F),ExistingTreatments!$A:$A,ExistingTreatments!T:T)</f>
        <v>0</v>
      </c>
      <c r="U56">
        <f>LOOKUP(LOOKUP($D56&amp;$G56,'BEC Silviculture Surrogate'!$A:$A,'BEC Silviculture Surrogate'!$F:$F),ExistingTreatments!$A:$A,ExistingTreatments!U:U)</f>
        <v>0</v>
      </c>
      <c r="V56">
        <f>LOOKUP(LOOKUP($D56&amp;$G56,'BEC Silviculture Surrogate'!$A:$A,'BEC Silviculture Surrogate'!$F:$F),ExistingTreatments!$A:$A,ExistingTreatments!V:V)</f>
        <v>4444</v>
      </c>
      <c r="W56">
        <v>12.5</v>
      </c>
      <c r="X56">
        <v>15</v>
      </c>
      <c r="Y56">
        <v>5</v>
      </c>
    </row>
    <row r="57" spans="1:25">
      <c r="A57" t="str">
        <f>LOOKUP($D57&amp;$I57,RegulationSilvCosts!$A:$A,RegulationSilvCosts!I:I)</f>
        <v>y</v>
      </c>
      <c r="B57" t="s">
        <v>1</v>
      </c>
      <c r="C57" t="s">
        <v>111</v>
      </c>
      <c r="D57" t="s">
        <v>14</v>
      </c>
      <c r="E57" t="s">
        <v>97</v>
      </c>
      <c r="F57" t="s">
        <v>194</v>
      </c>
      <c r="G57" t="s">
        <v>36</v>
      </c>
      <c r="H57" t="str">
        <f t="shared" si="1"/>
        <v>ICHmk3.CC.BlackCreek.D.Reg.N</v>
      </c>
      <c r="I57" t="str">
        <f>LOOKUP($D57&amp;$E57&amp;$G57,RegulationSilvCosts!C:C,RegulationSilvCosts!G:G)</f>
        <v>N</v>
      </c>
      <c r="J57">
        <f>LOOKUP($D57&amp;$E57&amp;$G57,RegulationSilvCosts!C:C,RegulationSilvCosts!J:J)</f>
        <v>4</v>
      </c>
      <c r="K57">
        <f ca="1">LOOKUP($C57&amp;$D57&amp;$E57&amp;$F57,InventoryLU_Blk!$A$2:$A$118,InventoryLU_Blk!$J$2:$J$1118)</f>
        <v>21.9</v>
      </c>
      <c r="L57" t="str">
        <f>LOOKUP(LOOKUP($D57&amp;$G57,'BEC Silviculture Surrogate'!$A:$A,'BEC Silviculture Surrogate'!$F:$F),ExistingTreatments!$A:$A,ExistingTreatments!L:L)</f>
        <v>PLI</v>
      </c>
      <c r="M57">
        <f>LOOKUP(LOOKUP($D57&amp;$G57,'BEC Silviculture Surrogate'!$A:$A,'BEC Silviculture Surrogate'!$F:$F),ExistingTreatments!$A:$A,ExistingTreatments!M:M)</f>
        <v>43</v>
      </c>
      <c r="N57" t="str">
        <f>LOOKUP(LOOKUP($D57&amp;$G57,'BEC Silviculture Surrogate'!$A:$A,'BEC Silviculture Surrogate'!$F:$F),ExistingTreatments!$A:$A,ExistingTreatments!N:N)</f>
        <v>CWI</v>
      </c>
      <c r="O57">
        <f>LOOKUP(LOOKUP($D57&amp;$G57,'BEC Silviculture Surrogate'!$A:$A,'BEC Silviculture Surrogate'!$F:$F),ExistingTreatments!$A:$A,ExistingTreatments!O:O)</f>
        <v>27</v>
      </c>
      <c r="P57" t="str">
        <f>LOOKUP(LOOKUP($D57&amp;$G57,'BEC Silviculture Surrogate'!$A:$A,'BEC Silviculture Surrogate'!$F:$F),ExistingTreatments!$A:$A,ExistingTreatments!P:P)</f>
        <v>SX</v>
      </c>
      <c r="Q57">
        <f>LOOKUP(LOOKUP($D57&amp;$G57,'BEC Silviculture Surrogate'!$A:$A,'BEC Silviculture Surrogate'!$F:$F),ExistingTreatments!$A:$A,ExistingTreatments!Q:Q)</f>
        <v>12</v>
      </c>
      <c r="R57" t="str">
        <f>LOOKUP(LOOKUP($D57&amp;$G57,'BEC Silviculture Surrogate'!$A:$A,'BEC Silviculture Surrogate'!$F:$F),ExistingTreatments!$A:$A,ExistingTreatments!R:R)</f>
        <v>AE</v>
      </c>
      <c r="S57">
        <f>LOOKUP(LOOKUP($D57&amp;$G57,'BEC Silviculture Surrogate'!$A:$A,'BEC Silviculture Surrogate'!$F:$F),ExistingTreatments!$A:$A,ExistingTreatments!S:S)</f>
        <v>9</v>
      </c>
      <c r="T57" t="str">
        <f>LOOKUP(LOOKUP($D57&amp;$G57,'BEC Silviculture Surrogate'!$A:$A,'BEC Silviculture Surrogate'!$F:$F),ExistingTreatments!$A:$A,ExistingTreatments!T:T)</f>
        <v>BL</v>
      </c>
      <c r="U57">
        <f>LOOKUP(LOOKUP($D57&amp;$G57,'BEC Silviculture Surrogate'!$A:$A,'BEC Silviculture Surrogate'!$F:$F),ExistingTreatments!$A:$A,ExistingTreatments!U:U)</f>
        <v>9</v>
      </c>
      <c r="V57">
        <f>LOOKUP(LOOKUP($D57&amp;$G57,'BEC Silviculture Surrogate'!$A:$A,'BEC Silviculture Surrogate'!$F:$F),ExistingTreatments!$A:$A,ExistingTreatments!V:V)</f>
        <v>13343</v>
      </c>
      <c r="W57">
        <v>12.5</v>
      </c>
      <c r="X57">
        <v>15</v>
      </c>
      <c r="Y57">
        <v>5</v>
      </c>
    </row>
    <row r="58" spans="1:25">
      <c r="A58" t="str">
        <f>LOOKUP($D58&amp;$I58,RegulationSilvCosts!$A:$A,RegulationSilvCosts!I:I)</f>
        <v>y</v>
      </c>
      <c r="B58" t="s">
        <v>1</v>
      </c>
      <c r="C58" t="s">
        <v>111</v>
      </c>
      <c r="D58" t="s">
        <v>14</v>
      </c>
      <c r="E58" t="s">
        <v>97</v>
      </c>
      <c r="F58" t="s">
        <v>194</v>
      </c>
      <c r="G58" t="s">
        <v>37</v>
      </c>
      <c r="H58" t="str">
        <f t="shared" si="1"/>
        <v>ICHmk3.CC.BlackCreek.D.Reg.P</v>
      </c>
      <c r="I58" t="str">
        <f>LOOKUP($D58&amp;$E58&amp;$G58,RegulationSilvCosts!C:C,RegulationSilvCosts!G:G)</f>
        <v>P</v>
      </c>
      <c r="J58">
        <f>LOOKUP($D58&amp;$E58&amp;$G58,RegulationSilvCosts!C:C,RegulationSilvCosts!J:J)</f>
        <v>2</v>
      </c>
      <c r="K58">
        <f ca="1">LOOKUP($C58&amp;$D58&amp;$E58&amp;$F58,InventoryLU_Blk!$A$2:$A$118,InventoryLU_Blk!$J$2:$J$1118)</f>
        <v>21.9</v>
      </c>
      <c r="L58" t="str">
        <f>LOOKUP(LOOKUP($D58&amp;$G58,'BEC Silviculture Surrogate'!$A:$A,'BEC Silviculture Surrogate'!$F:$F),ExistingTreatments!$A:$A,ExistingTreatments!L:L)</f>
        <v>PLI</v>
      </c>
      <c r="M58">
        <f>LOOKUP(LOOKUP($D58&amp;$G58,'BEC Silviculture Surrogate'!$A:$A,'BEC Silviculture Surrogate'!$F:$F),ExistingTreatments!$A:$A,ExistingTreatments!M:M)</f>
        <v>45</v>
      </c>
      <c r="N58" t="str">
        <f>LOOKUP(LOOKUP($D58&amp;$G58,'BEC Silviculture Surrogate'!$A:$A,'BEC Silviculture Surrogate'!$F:$F),ExistingTreatments!$A:$A,ExistingTreatments!N:N)</f>
        <v>FDI</v>
      </c>
      <c r="O58">
        <f>LOOKUP(LOOKUP($D58&amp;$G58,'BEC Silviculture Surrogate'!$A:$A,'BEC Silviculture Surrogate'!$F:$F),ExistingTreatments!$A:$A,ExistingTreatments!O:O)</f>
        <v>24</v>
      </c>
      <c r="P58" t="str">
        <f>LOOKUP(LOOKUP($D58&amp;$G58,'BEC Silviculture Surrogate'!$A:$A,'BEC Silviculture Surrogate'!$F:$F),ExistingTreatments!$A:$A,ExistingTreatments!P:P)</f>
        <v>SX</v>
      </c>
      <c r="Q58">
        <f>LOOKUP(LOOKUP($D58&amp;$G58,'BEC Silviculture Surrogate'!$A:$A,'BEC Silviculture Surrogate'!$F:$F),ExistingTreatments!$A:$A,ExistingTreatments!Q:Q)</f>
        <v>24</v>
      </c>
      <c r="R58" t="str">
        <f>LOOKUP(LOOKUP($D58&amp;$G58,'BEC Silviculture Surrogate'!$A:$A,'BEC Silviculture Surrogate'!$F:$F),ExistingTreatments!$A:$A,ExistingTreatments!R:R)</f>
        <v>AE</v>
      </c>
      <c r="S58">
        <f>LOOKUP(LOOKUP($D58&amp;$G58,'BEC Silviculture Surrogate'!$A:$A,'BEC Silviculture Surrogate'!$F:$F),ExistingTreatments!$A:$A,ExistingTreatments!S:S)</f>
        <v>7</v>
      </c>
      <c r="T58">
        <f>LOOKUP(LOOKUP($D58&amp;$G58,'BEC Silviculture Surrogate'!$A:$A,'BEC Silviculture Surrogate'!$F:$F),ExistingTreatments!$A:$A,ExistingTreatments!T:T)</f>
        <v>0</v>
      </c>
      <c r="U58">
        <f>LOOKUP(LOOKUP($D58&amp;$G58,'BEC Silviculture Surrogate'!$A:$A,'BEC Silviculture Surrogate'!$F:$F),ExistingTreatments!$A:$A,ExistingTreatments!U:U)</f>
        <v>0</v>
      </c>
      <c r="V58">
        <f>LOOKUP(LOOKUP($D58&amp;$G58,'BEC Silviculture Surrogate'!$A:$A,'BEC Silviculture Surrogate'!$F:$F),ExistingTreatments!$A:$A,ExistingTreatments!V:V)</f>
        <v>4444</v>
      </c>
      <c r="W58">
        <v>12.5</v>
      </c>
      <c r="X58">
        <v>15</v>
      </c>
      <c r="Y58">
        <v>5</v>
      </c>
    </row>
    <row r="59" spans="1:25">
      <c r="A59" t="str">
        <f>LOOKUP($D59&amp;$I59,RegulationSilvCosts!$A:$A,RegulationSilvCosts!I:I)</f>
        <v>y</v>
      </c>
      <c r="B59" t="s">
        <v>1</v>
      </c>
      <c r="C59" t="s">
        <v>111</v>
      </c>
      <c r="D59" t="s">
        <v>14</v>
      </c>
      <c r="E59" t="s">
        <v>97</v>
      </c>
      <c r="F59" t="s">
        <v>195</v>
      </c>
      <c r="G59" t="s">
        <v>36</v>
      </c>
      <c r="H59" t="str">
        <f t="shared" si="1"/>
        <v>ICHmk3.CC.BlackCreek.E.Reg.N</v>
      </c>
      <c r="I59" t="str">
        <f>LOOKUP($D59&amp;$E59&amp;$G59,RegulationSilvCosts!C:C,RegulationSilvCosts!G:G)</f>
        <v>N</v>
      </c>
      <c r="J59">
        <f>LOOKUP($D59&amp;$E59&amp;$G59,RegulationSilvCosts!C:C,RegulationSilvCosts!J:J)</f>
        <v>4</v>
      </c>
      <c r="K59">
        <f ca="1">LOOKUP($C59&amp;$D59&amp;$E59&amp;$F59,InventoryLU_Blk!$A$2:$A$118,InventoryLU_Blk!$J$2:$J$1118)</f>
        <v>21.8</v>
      </c>
      <c r="L59" t="str">
        <f>LOOKUP(LOOKUP($D59&amp;$G59,'BEC Silviculture Surrogate'!$A:$A,'BEC Silviculture Surrogate'!$F:$F),ExistingTreatments!$A:$A,ExistingTreatments!L:L)</f>
        <v>PLI</v>
      </c>
      <c r="M59">
        <f>LOOKUP(LOOKUP($D59&amp;$G59,'BEC Silviculture Surrogate'!$A:$A,'BEC Silviculture Surrogate'!$F:$F),ExistingTreatments!$A:$A,ExistingTreatments!M:M)</f>
        <v>43</v>
      </c>
      <c r="N59" t="str">
        <f>LOOKUP(LOOKUP($D59&amp;$G59,'BEC Silviculture Surrogate'!$A:$A,'BEC Silviculture Surrogate'!$F:$F),ExistingTreatments!$A:$A,ExistingTreatments!N:N)</f>
        <v>CWI</v>
      </c>
      <c r="O59">
        <f>LOOKUP(LOOKUP($D59&amp;$G59,'BEC Silviculture Surrogate'!$A:$A,'BEC Silviculture Surrogate'!$F:$F),ExistingTreatments!$A:$A,ExistingTreatments!O:O)</f>
        <v>27</v>
      </c>
      <c r="P59" t="str">
        <f>LOOKUP(LOOKUP($D59&amp;$G59,'BEC Silviculture Surrogate'!$A:$A,'BEC Silviculture Surrogate'!$F:$F),ExistingTreatments!$A:$A,ExistingTreatments!P:P)</f>
        <v>SX</v>
      </c>
      <c r="Q59">
        <f>LOOKUP(LOOKUP($D59&amp;$G59,'BEC Silviculture Surrogate'!$A:$A,'BEC Silviculture Surrogate'!$F:$F),ExistingTreatments!$A:$A,ExistingTreatments!Q:Q)</f>
        <v>12</v>
      </c>
      <c r="R59" t="str">
        <f>LOOKUP(LOOKUP($D59&amp;$G59,'BEC Silviculture Surrogate'!$A:$A,'BEC Silviculture Surrogate'!$F:$F),ExistingTreatments!$A:$A,ExistingTreatments!R:R)</f>
        <v>AE</v>
      </c>
      <c r="S59">
        <f>LOOKUP(LOOKUP($D59&amp;$G59,'BEC Silviculture Surrogate'!$A:$A,'BEC Silviculture Surrogate'!$F:$F),ExistingTreatments!$A:$A,ExistingTreatments!S:S)</f>
        <v>9</v>
      </c>
      <c r="T59" t="str">
        <f>LOOKUP(LOOKUP($D59&amp;$G59,'BEC Silviculture Surrogate'!$A:$A,'BEC Silviculture Surrogate'!$F:$F),ExistingTreatments!$A:$A,ExistingTreatments!T:T)</f>
        <v>BL</v>
      </c>
      <c r="U59">
        <f>LOOKUP(LOOKUP($D59&amp;$G59,'BEC Silviculture Surrogate'!$A:$A,'BEC Silviculture Surrogate'!$F:$F),ExistingTreatments!$A:$A,ExistingTreatments!U:U)</f>
        <v>9</v>
      </c>
      <c r="V59">
        <f>LOOKUP(LOOKUP($D59&amp;$G59,'BEC Silviculture Surrogate'!$A:$A,'BEC Silviculture Surrogate'!$F:$F),ExistingTreatments!$A:$A,ExistingTreatments!V:V)</f>
        <v>13343</v>
      </c>
      <c r="W59">
        <v>12.5</v>
      </c>
      <c r="X59">
        <v>15</v>
      </c>
      <c r="Y59">
        <v>5</v>
      </c>
    </row>
    <row r="60" spans="1:25">
      <c r="A60" t="str">
        <f>LOOKUP($D60&amp;$I60,RegulationSilvCosts!$A:$A,RegulationSilvCosts!I:I)</f>
        <v>y</v>
      </c>
      <c r="B60" t="s">
        <v>1</v>
      </c>
      <c r="C60" t="s">
        <v>111</v>
      </c>
      <c r="D60" t="s">
        <v>14</v>
      </c>
      <c r="E60" t="s">
        <v>97</v>
      </c>
      <c r="F60" t="s">
        <v>195</v>
      </c>
      <c r="G60" t="s">
        <v>37</v>
      </c>
      <c r="H60" t="str">
        <f t="shared" si="1"/>
        <v>ICHmk3.CC.BlackCreek.E.Reg.P</v>
      </c>
      <c r="I60" t="str">
        <f>LOOKUP($D60&amp;$E60&amp;$G60,RegulationSilvCosts!C:C,RegulationSilvCosts!G:G)</f>
        <v>P</v>
      </c>
      <c r="J60">
        <f>LOOKUP($D60&amp;$E60&amp;$G60,RegulationSilvCosts!C:C,RegulationSilvCosts!J:J)</f>
        <v>2</v>
      </c>
      <c r="K60">
        <f ca="1">LOOKUP($C60&amp;$D60&amp;$E60&amp;$F60,InventoryLU_Blk!$A$2:$A$118,InventoryLU_Blk!$J$2:$J$1118)</f>
        <v>21.8</v>
      </c>
      <c r="L60" t="str">
        <f>LOOKUP(LOOKUP($D60&amp;$G60,'BEC Silviculture Surrogate'!$A:$A,'BEC Silviculture Surrogate'!$F:$F),ExistingTreatments!$A:$A,ExistingTreatments!L:L)</f>
        <v>PLI</v>
      </c>
      <c r="M60">
        <f>LOOKUP(LOOKUP($D60&amp;$G60,'BEC Silviculture Surrogate'!$A:$A,'BEC Silviculture Surrogate'!$F:$F),ExistingTreatments!$A:$A,ExistingTreatments!M:M)</f>
        <v>45</v>
      </c>
      <c r="N60" t="str">
        <f>LOOKUP(LOOKUP($D60&amp;$G60,'BEC Silviculture Surrogate'!$A:$A,'BEC Silviculture Surrogate'!$F:$F),ExistingTreatments!$A:$A,ExistingTreatments!N:N)</f>
        <v>FDI</v>
      </c>
      <c r="O60">
        <f>LOOKUP(LOOKUP($D60&amp;$G60,'BEC Silviculture Surrogate'!$A:$A,'BEC Silviculture Surrogate'!$F:$F),ExistingTreatments!$A:$A,ExistingTreatments!O:O)</f>
        <v>24</v>
      </c>
      <c r="P60" t="str">
        <f>LOOKUP(LOOKUP($D60&amp;$G60,'BEC Silviculture Surrogate'!$A:$A,'BEC Silviculture Surrogate'!$F:$F),ExistingTreatments!$A:$A,ExistingTreatments!P:P)</f>
        <v>SX</v>
      </c>
      <c r="Q60">
        <f>LOOKUP(LOOKUP($D60&amp;$G60,'BEC Silviculture Surrogate'!$A:$A,'BEC Silviculture Surrogate'!$F:$F),ExistingTreatments!$A:$A,ExistingTreatments!Q:Q)</f>
        <v>24</v>
      </c>
      <c r="R60" t="str">
        <f>LOOKUP(LOOKUP($D60&amp;$G60,'BEC Silviculture Surrogate'!$A:$A,'BEC Silviculture Surrogate'!$F:$F),ExistingTreatments!$A:$A,ExistingTreatments!R:R)</f>
        <v>AE</v>
      </c>
      <c r="S60">
        <f>LOOKUP(LOOKUP($D60&amp;$G60,'BEC Silviculture Surrogate'!$A:$A,'BEC Silviculture Surrogate'!$F:$F),ExistingTreatments!$A:$A,ExistingTreatments!S:S)</f>
        <v>7</v>
      </c>
      <c r="T60">
        <f>LOOKUP(LOOKUP($D60&amp;$G60,'BEC Silviculture Surrogate'!$A:$A,'BEC Silviculture Surrogate'!$F:$F),ExistingTreatments!$A:$A,ExistingTreatments!T:T)</f>
        <v>0</v>
      </c>
      <c r="U60">
        <f>LOOKUP(LOOKUP($D60&amp;$G60,'BEC Silviculture Surrogate'!$A:$A,'BEC Silviculture Surrogate'!$F:$F),ExistingTreatments!$A:$A,ExistingTreatments!U:U)</f>
        <v>0</v>
      </c>
      <c r="V60">
        <f>LOOKUP(LOOKUP($D60&amp;$G60,'BEC Silviculture Surrogate'!$A:$A,'BEC Silviculture Surrogate'!$F:$F),ExistingTreatments!$A:$A,ExistingTreatments!V:V)</f>
        <v>4444</v>
      </c>
      <c r="W60">
        <v>12.5</v>
      </c>
      <c r="X60">
        <v>15</v>
      </c>
      <c r="Y60">
        <v>5</v>
      </c>
    </row>
    <row r="61" spans="1:25">
      <c r="A61" t="str">
        <f>LOOKUP($D61&amp;$I61,RegulationSilvCosts!$A:$A,RegulationSilvCosts!I:I)</f>
        <v>y</v>
      </c>
      <c r="B61" t="s">
        <v>1</v>
      </c>
      <c r="C61" t="s">
        <v>111</v>
      </c>
      <c r="D61" t="s">
        <v>41</v>
      </c>
      <c r="E61" t="s">
        <v>97</v>
      </c>
      <c r="F61" t="s">
        <v>195</v>
      </c>
      <c r="G61" t="s">
        <v>37</v>
      </c>
      <c r="H61" t="str">
        <f t="shared" si="1"/>
        <v>ICHwk2.CC.BlackCreek.E.Reg.P</v>
      </c>
      <c r="I61" t="str">
        <f>LOOKUP($D61&amp;$E61&amp;$G61,RegulationSilvCosts!C:C,RegulationSilvCosts!G:G)</f>
        <v>P</v>
      </c>
      <c r="J61">
        <f>LOOKUP($D61&amp;$E61&amp;$G61,RegulationSilvCosts!C:C,RegulationSilvCosts!J:J)</f>
        <v>2</v>
      </c>
      <c r="K61">
        <f ca="1">LOOKUP($C61&amp;$D61&amp;$E61&amp;$F61,InventoryLU_Blk!$A$2:$A$118,InventoryLU_Blk!$J$2:$J$1118)</f>
        <v>21.1</v>
      </c>
      <c r="L61" t="str">
        <f>LOOKUP(LOOKUP($D61&amp;$G61,'BEC Silviculture Surrogate'!$A:$A,'BEC Silviculture Surrogate'!$F:$F),ExistingTreatments!$A:$A,ExistingTreatments!L:L)</f>
        <v>SX</v>
      </c>
      <c r="M61">
        <f>LOOKUP(LOOKUP($D61&amp;$G61,'BEC Silviculture Surrogate'!$A:$A,'BEC Silviculture Surrogate'!$F:$F),ExistingTreatments!$A:$A,ExistingTreatments!M:M)</f>
        <v>42</v>
      </c>
      <c r="N61" t="str">
        <f>LOOKUP(LOOKUP($D61&amp;$G61,'BEC Silviculture Surrogate'!$A:$A,'BEC Silviculture Surrogate'!$F:$F),ExistingTreatments!$A:$A,ExistingTreatments!N:N)</f>
        <v>PLI</v>
      </c>
      <c r="O61">
        <f>LOOKUP(LOOKUP($D61&amp;$G61,'BEC Silviculture Surrogate'!$A:$A,'BEC Silviculture Surrogate'!$F:$F),ExistingTreatments!$A:$A,ExistingTreatments!O:O)</f>
        <v>33</v>
      </c>
      <c r="P61" t="str">
        <f>LOOKUP(LOOKUP($D61&amp;$G61,'BEC Silviculture Surrogate'!$A:$A,'BEC Silviculture Surrogate'!$F:$F),ExistingTreatments!$A:$A,ExistingTreatments!P:P)</f>
        <v>FDI</v>
      </c>
      <c r="Q61">
        <f>LOOKUP(LOOKUP($D61&amp;$G61,'BEC Silviculture Surrogate'!$A:$A,'BEC Silviculture Surrogate'!$F:$F),ExistingTreatments!$A:$A,ExistingTreatments!Q:Q)</f>
        <v>14</v>
      </c>
      <c r="R61" t="str">
        <f>LOOKUP(LOOKUP($D61&amp;$G61,'BEC Silviculture Surrogate'!$A:$A,'BEC Silviculture Surrogate'!$F:$F),ExistingTreatments!$A:$A,ExistingTreatments!R:R)</f>
        <v>CWI</v>
      </c>
      <c r="S61">
        <f>LOOKUP(LOOKUP($D61&amp;$G61,'BEC Silviculture Surrogate'!$A:$A,'BEC Silviculture Surrogate'!$F:$F),ExistingTreatments!$A:$A,ExistingTreatments!S:S)</f>
        <v>6</v>
      </c>
      <c r="T61" t="str">
        <f>LOOKUP(LOOKUP($D61&amp;$G61,'BEC Silviculture Surrogate'!$A:$A,'BEC Silviculture Surrogate'!$F:$F),ExistingTreatments!$A:$A,ExistingTreatments!T:T)</f>
        <v>HWI</v>
      </c>
      <c r="U61">
        <f>LOOKUP(LOOKUP($D61&amp;$G61,'BEC Silviculture Surrogate'!$A:$A,'BEC Silviculture Surrogate'!$F:$F),ExistingTreatments!$A:$A,ExistingTreatments!U:U)</f>
        <v>5</v>
      </c>
      <c r="V61">
        <f>LOOKUP(LOOKUP($D61&amp;$G61,'BEC Silviculture Surrogate'!$A:$A,'BEC Silviculture Surrogate'!$F:$F),ExistingTreatments!$A:$A,ExistingTreatments!V:V)</f>
        <v>3904</v>
      </c>
      <c r="W61">
        <v>12.5</v>
      </c>
      <c r="X61">
        <v>15</v>
      </c>
      <c r="Y61">
        <v>5</v>
      </c>
    </row>
    <row r="62" spans="1:25">
      <c r="A62" t="str">
        <f>LOOKUP($D62&amp;$I62,RegulationSilvCosts!$A:$A,RegulationSilvCosts!I:I)</f>
        <v>y</v>
      </c>
      <c r="B62" t="s">
        <v>1</v>
      </c>
      <c r="C62" t="s">
        <v>111</v>
      </c>
      <c r="D62" t="s">
        <v>26</v>
      </c>
      <c r="E62" t="s">
        <v>97</v>
      </c>
      <c r="F62" t="s">
        <v>192</v>
      </c>
      <c r="G62" t="s">
        <v>36</v>
      </c>
      <c r="H62" t="str">
        <f t="shared" si="1"/>
        <v>SBPSmk.CC.BlackCreek.B.Reg.N</v>
      </c>
      <c r="I62" t="str">
        <f>LOOKUP($D62&amp;$E62&amp;$G62,RegulationSilvCosts!C:C,RegulationSilvCosts!G:G)</f>
        <v>N</v>
      </c>
      <c r="J62">
        <f>LOOKUP($D62&amp;$E62&amp;$G62,RegulationSilvCosts!C:C,RegulationSilvCosts!J:J)</f>
        <v>4</v>
      </c>
      <c r="K62">
        <f ca="1">LOOKUP($C62&amp;$D62&amp;$E62&amp;$F62,InventoryLU_Blk!$A$2:$A$118,InventoryLU_Blk!$J$2:$J$1118)</f>
        <v>19</v>
      </c>
      <c r="L62" t="str">
        <f>LOOKUP(LOOKUP($D62&amp;$G62,'BEC Silviculture Surrogate'!$A:$A,'BEC Silviculture Surrogate'!$F:$F),ExistingTreatments!$A:$A,ExistingTreatments!L:L)</f>
        <v>PLI</v>
      </c>
      <c r="M62">
        <f>LOOKUP(LOOKUP($D62&amp;$G62,'BEC Silviculture Surrogate'!$A:$A,'BEC Silviculture Surrogate'!$F:$F),ExistingTreatments!$A:$A,ExistingTreatments!M:M)</f>
        <v>87</v>
      </c>
      <c r="N62" t="str">
        <f>LOOKUP(LOOKUP($D62&amp;$G62,'BEC Silviculture Surrogate'!$A:$A,'BEC Silviculture Surrogate'!$F:$F),ExistingTreatments!$A:$A,ExistingTreatments!N:N)</f>
        <v>AE</v>
      </c>
      <c r="O62">
        <f>LOOKUP(LOOKUP($D62&amp;$G62,'BEC Silviculture Surrogate'!$A:$A,'BEC Silviculture Surrogate'!$F:$F),ExistingTreatments!$A:$A,ExistingTreatments!O:O)</f>
        <v>13</v>
      </c>
      <c r="P62">
        <f>LOOKUP(LOOKUP($D62&amp;$G62,'BEC Silviculture Surrogate'!$A:$A,'BEC Silviculture Surrogate'!$F:$F),ExistingTreatments!$A:$A,ExistingTreatments!P:P)</f>
        <v>0</v>
      </c>
      <c r="Q62">
        <f>LOOKUP(LOOKUP($D62&amp;$G62,'BEC Silviculture Surrogate'!$A:$A,'BEC Silviculture Surrogate'!$F:$F),ExistingTreatments!$A:$A,ExistingTreatments!Q:Q)</f>
        <v>0</v>
      </c>
      <c r="R62">
        <f>LOOKUP(LOOKUP($D62&amp;$G62,'BEC Silviculture Surrogate'!$A:$A,'BEC Silviculture Surrogate'!$F:$F),ExistingTreatments!$A:$A,ExistingTreatments!R:R)</f>
        <v>0</v>
      </c>
      <c r="S62">
        <f>LOOKUP(LOOKUP($D62&amp;$G62,'BEC Silviculture Surrogate'!$A:$A,'BEC Silviculture Surrogate'!$F:$F),ExistingTreatments!$A:$A,ExistingTreatments!S:S)</f>
        <v>0</v>
      </c>
      <c r="T62">
        <f>LOOKUP(LOOKUP($D62&amp;$G62,'BEC Silviculture Surrogate'!$A:$A,'BEC Silviculture Surrogate'!$F:$F),ExistingTreatments!$A:$A,ExistingTreatments!T:T)</f>
        <v>0</v>
      </c>
      <c r="U62">
        <f>LOOKUP(LOOKUP($D62&amp;$G62,'BEC Silviculture Surrogate'!$A:$A,'BEC Silviculture Surrogate'!$F:$F),ExistingTreatments!$A:$A,ExistingTreatments!U:U)</f>
        <v>0</v>
      </c>
      <c r="V62">
        <f>LOOKUP(LOOKUP($D62&amp;$G62,'BEC Silviculture Surrogate'!$A:$A,'BEC Silviculture Surrogate'!$F:$F),ExistingTreatments!$A:$A,ExistingTreatments!V:V)</f>
        <v>7281</v>
      </c>
      <c r="W62">
        <v>12.5</v>
      </c>
      <c r="X62">
        <v>15</v>
      </c>
      <c r="Y62">
        <v>5</v>
      </c>
    </row>
    <row r="63" spans="1:25">
      <c r="A63" t="str">
        <f>LOOKUP($D63&amp;$I63,RegulationSilvCosts!$A:$A,RegulationSilvCosts!I:I)</f>
        <v>y</v>
      </c>
      <c r="B63" t="s">
        <v>1</v>
      </c>
      <c r="C63" t="s">
        <v>111</v>
      </c>
      <c r="D63" t="s">
        <v>26</v>
      </c>
      <c r="E63" t="s">
        <v>97</v>
      </c>
      <c r="F63" t="s">
        <v>192</v>
      </c>
      <c r="G63" t="s">
        <v>37</v>
      </c>
      <c r="H63" t="str">
        <f t="shared" si="1"/>
        <v>SBPSmk.CC.BlackCreek.B.Reg.P</v>
      </c>
      <c r="I63" t="str">
        <f>LOOKUP($D63&amp;$E63&amp;$G63,RegulationSilvCosts!C:C,RegulationSilvCosts!G:G)</f>
        <v>P</v>
      </c>
      <c r="J63">
        <f>LOOKUP($D63&amp;$E63&amp;$G63,RegulationSilvCosts!C:C,RegulationSilvCosts!J:J)</f>
        <v>2</v>
      </c>
      <c r="K63">
        <f ca="1">LOOKUP($C63&amp;$D63&amp;$E63&amp;$F63,InventoryLU_Blk!$A$2:$A$118,InventoryLU_Blk!$J$2:$J$1118)</f>
        <v>19</v>
      </c>
      <c r="L63" t="str">
        <f>LOOKUP(LOOKUP($D63&amp;$G63,'BEC Silviculture Surrogate'!$A:$A,'BEC Silviculture Surrogate'!$F:$F),ExistingTreatments!$A:$A,ExistingTreatments!L:L)</f>
        <v>PLI</v>
      </c>
      <c r="M63">
        <f>LOOKUP(LOOKUP($D63&amp;$G63,'BEC Silviculture Surrogate'!$A:$A,'BEC Silviculture Surrogate'!$F:$F),ExistingTreatments!$A:$A,ExistingTreatments!M:M)</f>
        <v>67</v>
      </c>
      <c r="N63" t="str">
        <f>LOOKUP(LOOKUP($D63&amp;$G63,'BEC Silviculture Surrogate'!$A:$A,'BEC Silviculture Surrogate'!$F:$F),ExistingTreatments!$A:$A,ExistingTreatments!N:N)</f>
        <v>AE</v>
      </c>
      <c r="O63">
        <f>LOOKUP(LOOKUP($D63&amp;$G63,'BEC Silviculture Surrogate'!$A:$A,'BEC Silviculture Surrogate'!$F:$F),ExistingTreatments!$A:$A,ExistingTreatments!O:O)</f>
        <v>20</v>
      </c>
      <c r="P63" t="str">
        <f>LOOKUP(LOOKUP($D63&amp;$G63,'BEC Silviculture Surrogate'!$A:$A,'BEC Silviculture Surrogate'!$F:$F),ExistingTreatments!$A:$A,ExistingTreatments!P:P)</f>
        <v>SX</v>
      </c>
      <c r="Q63">
        <f>LOOKUP(LOOKUP($D63&amp;$G63,'BEC Silviculture Surrogate'!$A:$A,'BEC Silviculture Surrogate'!$F:$F),ExistingTreatments!$A:$A,ExistingTreatments!Q:Q)</f>
        <v>13</v>
      </c>
      <c r="R63">
        <f>LOOKUP(LOOKUP($D63&amp;$G63,'BEC Silviculture Surrogate'!$A:$A,'BEC Silviculture Surrogate'!$F:$F),ExistingTreatments!$A:$A,ExistingTreatments!R:R)</f>
        <v>0</v>
      </c>
      <c r="S63">
        <f>LOOKUP(LOOKUP($D63&amp;$G63,'BEC Silviculture Surrogate'!$A:$A,'BEC Silviculture Surrogate'!$F:$F),ExistingTreatments!$A:$A,ExistingTreatments!S:S)</f>
        <v>0</v>
      </c>
      <c r="T63">
        <f>LOOKUP(LOOKUP($D63&amp;$G63,'BEC Silviculture Surrogate'!$A:$A,'BEC Silviculture Surrogate'!$F:$F),ExistingTreatments!$A:$A,ExistingTreatments!T:T)</f>
        <v>0</v>
      </c>
      <c r="U63">
        <f>LOOKUP(LOOKUP($D63&amp;$G63,'BEC Silviculture Surrogate'!$A:$A,'BEC Silviculture Surrogate'!$F:$F),ExistingTreatments!$A:$A,ExistingTreatments!U:U)</f>
        <v>0</v>
      </c>
      <c r="V63">
        <f>LOOKUP(LOOKUP($D63&amp;$G63,'BEC Silviculture Surrogate'!$A:$A,'BEC Silviculture Surrogate'!$F:$F),ExistingTreatments!$A:$A,ExistingTreatments!V:V)</f>
        <v>4444</v>
      </c>
      <c r="W63">
        <v>12.5</v>
      </c>
      <c r="X63">
        <v>15</v>
      </c>
      <c r="Y63">
        <v>5</v>
      </c>
    </row>
    <row r="64" spans="1:25">
      <c r="A64" t="str">
        <f>LOOKUP($D64&amp;$I64,RegulationSilvCosts!$A:$A,RegulationSilvCosts!I:I)</f>
        <v>y</v>
      </c>
      <c r="B64" t="s">
        <v>1</v>
      </c>
      <c r="C64" t="s">
        <v>111</v>
      </c>
      <c r="D64" t="s">
        <v>28</v>
      </c>
      <c r="E64" t="s">
        <v>97</v>
      </c>
      <c r="F64" t="s">
        <v>191</v>
      </c>
      <c r="G64" t="s">
        <v>36</v>
      </c>
      <c r="H64" t="str">
        <f t="shared" si="1"/>
        <v>SBSdw1.CC.BlackCreek.A.Reg.N</v>
      </c>
      <c r="I64" t="str">
        <f>LOOKUP($D64&amp;$E64&amp;$G64,RegulationSilvCosts!C:C,RegulationSilvCosts!G:G)</f>
        <v>N</v>
      </c>
      <c r="J64">
        <f>LOOKUP($D64&amp;$E64&amp;$G64,RegulationSilvCosts!C:C,RegulationSilvCosts!J:J)</f>
        <v>4</v>
      </c>
      <c r="K64">
        <f ca="1">LOOKUP($C64&amp;$D64&amp;$E64&amp;$F64,InventoryLU_Blk!$A$2:$A$118,InventoryLU_Blk!$J$2:$J$1118)</f>
        <v>20</v>
      </c>
      <c r="L64" t="str">
        <f>LOOKUP(LOOKUP($D64&amp;$G64,'BEC Silviculture Surrogate'!$A:$A,'BEC Silviculture Surrogate'!$F:$F),ExistingTreatments!$A:$A,ExistingTreatments!L:L)</f>
        <v>PLI</v>
      </c>
      <c r="M64">
        <f>LOOKUP(LOOKUP($D64&amp;$G64,'BEC Silviculture Surrogate'!$A:$A,'BEC Silviculture Surrogate'!$F:$F),ExistingTreatments!$A:$A,ExistingTreatments!M:M)</f>
        <v>52</v>
      </c>
      <c r="N64" t="str">
        <f>LOOKUP(LOOKUP($D64&amp;$G64,'BEC Silviculture Surrogate'!$A:$A,'BEC Silviculture Surrogate'!$F:$F),ExistingTreatments!$A:$A,ExistingTreatments!N:N)</f>
        <v>BL</v>
      </c>
      <c r="O64">
        <f>LOOKUP(LOOKUP($D64&amp;$G64,'BEC Silviculture Surrogate'!$A:$A,'BEC Silviculture Surrogate'!$F:$F),ExistingTreatments!$A:$A,ExistingTreatments!O:O)</f>
        <v>13</v>
      </c>
      <c r="P64" t="str">
        <f>LOOKUP(LOOKUP($D64&amp;$G64,'BEC Silviculture Surrogate'!$A:$A,'BEC Silviculture Surrogate'!$F:$F),ExistingTreatments!$A:$A,ExistingTreatments!P:P)</f>
        <v>SX</v>
      </c>
      <c r="Q64">
        <f>LOOKUP(LOOKUP($D64&amp;$G64,'BEC Silviculture Surrogate'!$A:$A,'BEC Silviculture Surrogate'!$F:$F),ExistingTreatments!$A:$A,ExistingTreatments!Q:Q)</f>
        <v>13</v>
      </c>
      <c r="R64" t="str">
        <f>LOOKUP(LOOKUP($D64&amp;$G64,'BEC Silviculture Surrogate'!$A:$A,'BEC Silviculture Surrogate'!$F:$F),ExistingTreatments!$A:$A,ExistingTreatments!R:R)</f>
        <v>FDI</v>
      </c>
      <c r="S64">
        <f>LOOKUP(LOOKUP($D64&amp;$G64,'BEC Silviculture Surrogate'!$A:$A,'BEC Silviculture Surrogate'!$F:$F),ExistingTreatments!$A:$A,ExistingTreatments!S:S)</f>
        <v>11</v>
      </c>
      <c r="T64" t="str">
        <f>LOOKUP(LOOKUP($D64&amp;$G64,'BEC Silviculture Surrogate'!$A:$A,'BEC Silviculture Surrogate'!$F:$F),ExistingTreatments!$A:$A,ExistingTreatments!T:T)</f>
        <v>AE</v>
      </c>
      <c r="U64">
        <f>LOOKUP(LOOKUP($D64&amp;$G64,'BEC Silviculture Surrogate'!$A:$A,'BEC Silviculture Surrogate'!$F:$F),ExistingTreatments!$A:$A,ExistingTreatments!U:U)</f>
        <v>11</v>
      </c>
      <c r="V64">
        <f>LOOKUP(LOOKUP($D64&amp;$G64,'BEC Silviculture Surrogate'!$A:$A,'BEC Silviculture Surrogate'!$F:$F),ExistingTreatments!$A:$A,ExistingTreatments!V:V)</f>
        <v>5553</v>
      </c>
      <c r="W64">
        <v>12.5</v>
      </c>
      <c r="X64">
        <v>15</v>
      </c>
      <c r="Y64">
        <v>5</v>
      </c>
    </row>
    <row r="65" spans="1:25">
      <c r="A65" t="str">
        <f>LOOKUP($D65&amp;$I65,RegulationSilvCosts!$A:$A,RegulationSilvCosts!I:I)</f>
        <v>y</v>
      </c>
      <c r="B65" t="s">
        <v>1</v>
      </c>
      <c r="C65" t="s">
        <v>111</v>
      </c>
      <c r="D65" t="s">
        <v>28</v>
      </c>
      <c r="E65" t="s">
        <v>97</v>
      </c>
      <c r="F65" t="s">
        <v>191</v>
      </c>
      <c r="G65" t="s">
        <v>37</v>
      </c>
      <c r="H65" t="str">
        <f t="shared" si="1"/>
        <v>SBSdw1.CC.BlackCreek.A.Reg.P</v>
      </c>
      <c r="I65" t="str">
        <f>LOOKUP($D65&amp;$E65&amp;$G65,RegulationSilvCosts!C:C,RegulationSilvCosts!G:G)</f>
        <v>P</v>
      </c>
      <c r="J65">
        <f>LOOKUP($D65&amp;$E65&amp;$G65,RegulationSilvCosts!C:C,RegulationSilvCosts!J:J)</f>
        <v>2</v>
      </c>
      <c r="K65">
        <f ca="1">LOOKUP($C65&amp;$D65&amp;$E65&amp;$F65,InventoryLU_Blk!$A$2:$A$118,InventoryLU_Blk!$J$2:$J$1118)</f>
        <v>20</v>
      </c>
      <c r="L65" t="str">
        <f>LOOKUP(LOOKUP($D65&amp;$G65,'BEC Silviculture Surrogate'!$A:$A,'BEC Silviculture Surrogate'!$F:$F),ExistingTreatments!$A:$A,ExistingTreatments!L:L)</f>
        <v>PLI</v>
      </c>
      <c r="M65">
        <f>LOOKUP(LOOKUP($D65&amp;$G65,'BEC Silviculture Surrogate'!$A:$A,'BEC Silviculture Surrogate'!$F:$F),ExistingTreatments!$A:$A,ExistingTreatments!M:M)</f>
        <v>45</v>
      </c>
      <c r="N65" t="str">
        <f>LOOKUP(LOOKUP($D65&amp;$G65,'BEC Silviculture Surrogate'!$A:$A,'BEC Silviculture Surrogate'!$F:$F),ExistingTreatments!$A:$A,ExistingTreatments!N:N)</f>
        <v>AE</v>
      </c>
      <c r="O65">
        <f>LOOKUP(LOOKUP($D65&amp;$G65,'BEC Silviculture Surrogate'!$A:$A,'BEC Silviculture Surrogate'!$F:$F),ExistingTreatments!$A:$A,ExistingTreatments!O:O)</f>
        <v>20</v>
      </c>
      <c r="P65" t="str">
        <f>LOOKUP(LOOKUP($D65&amp;$G65,'BEC Silviculture Surrogate'!$A:$A,'BEC Silviculture Surrogate'!$F:$F),ExistingTreatments!$A:$A,ExistingTreatments!P:P)</f>
        <v>SX</v>
      </c>
      <c r="Q65">
        <f>LOOKUP(LOOKUP($D65&amp;$G65,'BEC Silviculture Surrogate'!$A:$A,'BEC Silviculture Surrogate'!$F:$F),ExistingTreatments!$A:$A,ExistingTreatments!Q:Q)</f>
        <v>18</v>
      </c>
      <c r="R65" t="str">
        <f>LOOKUP(LOOKUP($D65&amp;$G65,'BEC Silviculture Surrogate'!$A:$A,'BEC Silviculture Surrogate'!$F:$F),ExistingTreatments!$A:$A,ExistingTreatments!R:R)</f>
        <v>FDI</v>
      </c>
      <c r="S65">
        <f>LOOKUP(LOOKUP($D65&amp;$G65,'BEC Silviculture Surrogate'!$A:$A,'BEC Silviculture Surrogate'!$F:$F),ExistingTreatments!$A:$A,ExistingTreatments!S:S)</f>
        <v>12</v>
      </c>
      <c r="T65" t="str">
        <f>LOOKUP(LOOKUP($D65&amp;$G65,'BEC Silviculture Surrogate'!$A:$A,'BEC Silviculture Surrogate'!$F:$F),ExistingTreatments!$A:$A,ExistingTreatments!T:T)</f>
        <v>BL</v>
      </c>
      <c r="U65">
        <f>LOOKUP(LOOKUP($D65&amp;$G65,'BEC Silviculture Surrogate'!$A:$A,'BEC Silviculture Surrogate'!$F:$F),ExistingTreatments!$A:$A,ExistingTreatments!U:U)</f>
        <v>5</v>
      </c>
      <c r="V65">
        <f>LOOKUP(LOOKUP($D65&amp;$G65,'BEC Silviculture Surrogate'!$A:$A,'BEC Silviculture Surrogate'!$F:$F),ExistingTreatments!$A:$A,ExistingTreatments!V:V)</f>
        <v>4444</v>
      </c>
      <c r="W65">
        <v>12.5</v>
      </c>
      <c r="X65">
        <v>15</v>
      </c>
      <c r="Y65">
        <v>5</v>
      </c>
    </row>
    <row r="66" spans="1:25">
      <c r="A66" t="str">
        <f>LOOKUP($D66&amp;$I66,RegulationSilvCosts!$A:$A,RegulationSilvCosts!I:I)</f>
        <v>y</v>
      </c>
      <c r="B66" t="s">
        <v>1</v>
      </c>
      <c r="C66" t="s">
        <v>111</v>
      </c>
      <c r="D66" t="s">
        <v>28</v>
      </c>
      <c r="E66" t="s">
        <v>98</v>
      </c>
      <c r="F66" t="s">
        <v>191</v>
      </c>
      <c r="G66" t="s">
        <v>86</v>
      </c>
      <c r="H66" t="str">
        <f t="shared" si="1"/>
        <v>SBSdw1.Sel.BlackCreek.A.Reg.S</v>
      </c>
      <c r="I66" t="str">
        <f>LOOKUP($D66&amp;$E66&amp;$G66,RegulationSilvCosts!C:C,RegulationSilvCosts!G:G)</f>
        <v>N</v>
      </c>
      <c r="J66">
        <f>LOOKUP($D66&amp;$E66&amp;$G66,RegulationSilvCosts!C:C,RegulationSilvCosts!J:J)</f>
        <v>4</v>
      </c>
      <c r="K66">
        <f ca="1">LOOKUP($C66&amp;$D66&amp;$E66&amp;$F66,InventoryLU_Blk!$A$2:$A$118,InventoryLU_Blk!$J$2:$J$1118)</f>
        <v>20.399999999999999</v>
      </c>
      <c r="L66" t="str">
        <f>LOOKUP(LOOKUP($D66&amp;$G66,'BEC Silviculture Surrogate'!$A:$A,'BEC Silviculture Surrogate'!$F:$F),ExistingTreatments!$A:$A,ExistingTreatments!L:L)</f>
        <v>FDI</v>
      </c>
      <c r="M66">
        <f>LOOKUP(LOOKUP($D66&amp;$G66,'BEC Silviculture Surrogate'!$A:$A,'BEC Silviculture Surrogate'!$F:$F),ExistingTreatments!$A:$A,ExistingTreatments!M:M)</f>
        <v>35</v>
      </c>
      <c r="N66" t="str">
        <f>LOOKUP(LOOKUP($D66&amp;$G66,'BEC Silviculture Surrogate'!$A:$A,'BEC Silviculture Surrogate'!$F:$F),ExistingTreatments!$A:$A,ExistingTreatments!N:N)</f>
        <v>SX</v>
      </c>
      <c r="O66">
        <f>LOOKUP(LOOKUP($D66&amp;$G66,'BEC Silviculture Surrogate'!$A:$A,'BEC Silviculture Surrogate'!$F:$F),ExistingTreatments!$A:$A,ExistingTreatments!O:O)</f>
        <v>22</v>
      </c>
      <c r="P66" t="str">
        <f>LOOKUP(LOOKUP($D66&amp;$G66,'BEC Silviculture Surrogate'!$A:$A,'BEC Silviculture Surrogate'!$F:$F),ExistingTreatments!$A:$A,ExistingTreatments!P:P)</f>
        <v>BL</v>
      </c>
      <c r="Q66">
        <f>LOOKUP(LOOKUP($D66&amp;$G66,'BEC Silviculture Surrogate'!$A:$A,'BEC Silviculture Surrogate'!$F:$F),ExistingTreatments!$A:$A,ExistingTreatments!Q:Q)</f>
        <v>15</v>
      </c>
      <c r="R66" t="str">
        <f>LOOKUP(LOOKUP($D66&amp;$G66,'BEC Silviculture Surrogate'!$A:$A,'BEC Silviculture Surrogate'!$F:$F),ExistingTreatments!$A:$A,ExistingTreatments!R:R)</f>
        <v>PLI</v>
      </c>
      <c r="S66">
        <f>LOOKUP(LOOKUP($D66&amp;$G66,'BEC Silviculture Surrogate'!$A:$A,'BEC Silviculture Surrogate'!$F:$F),ExistingTreatments!$A:$A,ExistingTreatments!S:S)</f>
        <v>14</v>
      </c>
      <c r="T66" t="str">
        <f>LOOKUP(LOOKUP($D66&amp;$G66,'BEC Silviculture Surrogate'!$A:$A,'BEC Silviculture Surrogate'!$F:$F),ExistingTreatments!$A:$A,ExistingTreatments!T:T)</f>
        <v>AE</v>
      </c>
      <c r="U66">
        <f>LOOKUP(LOOKUP($D66&amp;$G66,'BEC Silviculture Surrogate'!$A:$A,'BEC Silviculture Surrogate'!$F:$F),ExistingTreatments!$A:$A,ExistingTreatments!U:U)</f>
        <v>14</v>
      </c>
      <c r="V66">
        <f>LOOKUP(LOOKUP($D66&amp;$G66,'BEC Silviculture Surrogate'!$A:$A,'BEC Silviculture Surrogate'!$F:$F),ExistingTreatments!$A:$A,ExistingTreatments!V:V)</f>
        <v>2759</v>
      </c>
      <c r="W66">
        <v>12.5</v>
      </c>
      <c r="X66">
        <v>15</v>
      </c>
      <c r="Y66">
        <v>5</v>
      </c>
    </row>
    <row r="67" spans="1:25">
      <c r="A67" t="str">
        <f>LOOKUP($D67&amp;$I67,RegulationSilvCosts!$A:$A,RegulationSilvCosts!I:I)</f>
        <v>y</v>
      </c>
      <c r="B67" t="s">
        <v>1</v>
      </c>
      <c r="C67" t="s">
        <v>111</v>
      </c>
      <c r="D67" t="s">
        <v>28</v>
      </c>
      <c r="E67" t="s">
        <v>97</v>
      </c>
      <c r="F67" t="s">
        <v>192</v>
      </c>
      <c r="G67" t="s">
        <v>36</v>
      </c>
      <c r="H67" t="str">
        <f t="shared" ref="H67:H98" si="2">D67&amp;"."&amp;E67&amp;"."&amp;C67&amp;"."&amp;RIGHT(F67,1)&amp;"."&amp;B67&amp;"."&amp;G67</f>
        <v>SBSdw1.CC.BlackCreek.B.Reg.N</v>
      </c>
      <c r="I67" t="str">
        <f>LOOKUP($D67&amp;$E67&amp;$G67,RegulationSilvCosts!C:C,RegulationSilvCosts!G:G)</f>
        <v>N</v>
      </c>
      <c r="J67">
        <f>LOOKUP($D67&amp;$E67&amp;$G67,RegulationSilvCosts!C:C,RegulationSilvCosts!J:J)</f>
        <v>4</v>
      </c>
      <c r="K67">
        <f ca="1">LOOKUP($C67&amp;$D67&amp;$E67&amp;$F67,InventoryLU_Blk!$A$2:$A$118,InventoryLU_Blk!$J$2:$J$1118)</f>
        <v>20.100000000000001</v>
      </c>
      <c r="L67" t="str">
        <f>LOOKUP(LOOKUP($D67&amp;$G67,'BEC Silviculture Surrogate'!$A:$A,'BEC Silviculture Surrogate'!$F:$F),ExistingTreatments!$A:$A,ExistingTreatments!L:L)</f>
        <v>PLI</v>
      </c>
      <c r="M67">
        <f>LOOKUP(LOOKUP($D67&amp;$G67,'BEC Silviculture Surrogate'!$A:$A,'BEC Silviculture Surrogate'!$F:$F),ExistingTreatments!$A:$A,ExistingTreatments!M:M)</f>
        <v>52</v>
      </c>
      <c r="N67" t="str">
        <f>LOOKUP(LOOKUP($D67&amp;$G67,'BEC Silviculture Surrogate'!$A:$A,'BEC Silviculture Surrogate'!$F:$F),ExistingTreatments!$A:$A,ExistingTreatments!N:N)</f>
        <v>BL</v>
      </c>
      <c r="O67">
        <f>LOOKUP(LOOKUP($D67&amp;$G67,'BEC Silviculture Surrogate'!$A:$A,'BEC Silviculture Surrogate'!$F:$F),ExistingTreatments!$A:$A,ExistingTreatments!O:O)</f>
        <v>13</v>
      </c>
      <c r="P67" t="str">
        <f>LOOKUP(LOOKUP($D67&amp;$G67,'BEC Silviculture Surrogate'!$A:$A,'BEC Silviculture Surrogate'!$F:$F),ExistingTreatments!$A:$A,ExistingTreatments!P:P)</f>
        <v>SX</v>
      </c>
      <c r="Q67">
        <f>LOOKUP(LOOKUP($D67&amp;$G67,'BEC Silviculture Surrogate'!$A:$A,'BEC Silviculture Surrogate'!$F:$F),ExistingTreatments!$A:$A,ExistingTreatments!Q:Q)</f>
        <v>13</v>
      </c>
      <c r="R67" t="str">
        <f>LOOKUP(LOOKUP($D67&amp;$G67,'BEC Silviculture Surrogate'!$A:$A,'BEC Silviculture Surrogate'!$F:$F),ExistingTreatments!$A:$A,ExistingTreatments!R:R)</f>
        <v>FDI</v>
      </c>
      <c r="S67">
        <f>LOOKUP(LOOKUP($D67&amp;$G67,'BEC Silviculture Surrogate'!$A:$A,'BEC Silviculture Surrogate'!$F:$F),ExistingTreatments!$A:$A,ExistingTreatments!S:S)</f>
        <v>11</v>
      </c>
      <c r="T67" t="str">
        <f>LOOKUP(LOOKUP($D67&amp;$G67,'BEC Silviculture Surrogate'!$A:$A,'BEC Silviculture Surrogate'!$F:$F),ExistingTreatments!$A:$A,ExistingTreatments!T:T)</f>
        <v>AE</v>
      </c>
      <c r="U67">
        <f>LOOKUP(LOOKUP($D67&amp;$G67,'BEC Silviculture Surrogate'!$A:$A,'BEC Silviculture Surrogate'!$F:$F),ExistingTreatments!$A:$A,ExistingTreatments!U:U)</f>
        <v>11</v>
      </c>
      <c r="V67">
        <f>LOOKUP(LOOKUP($D67&amp;$G67,'BEC Silviculture Surrogate'!$A:$A,'BEC Silviculture Surrogate'!$F:$F),ExistingTreatments!$A:$A,ExistingTreatments!V:V)</f>
        <v>5553</v>
      </c>
      <c r="W67">
        <v>12.5</v>
      </c>
      <c r="X67">
        <v>15</v>
      </c>
      <c r="Y67">
        <v>5</v>
      </c>
    </row>
    <row r="68" spans="1:25">
      <c r="A68" t="str">
        <f>LOOKUP($D68&amp;$I68,RegulationSilvCosts!$A:$A,RegulationSilvCosts!I:I)</f>
        <v>y</v>
      </c>
      <c r="B68" t="s">
        <v>1</v>
      </c>
      <c r="C68" t="s">
        <v>111</v>
      </c>
      <c r="D68" t="s">
        <v>28</v>
      </c>
      <c r="E68" t="s">
        <v>97</v>
      </c>
      <c r="F68" t="s">
        <v>192</v>
      </c>
      <c r="G68" t="s">
        <v>37</v>
      </c>
      <c r="H68" t="str">
        <f t="shared" si="2"/>
        <v>SBSdw1.CC.BlackCreek.B.Reg.P</v>
      </c>
      <c r="I68" t="str">
        <f>LOOKUP($D68&amp;$E68&amp;$G68,RegulationSilvCosts!C:C,RegulationSilvCosts!G:G)</f>
        <v>P</v>
      </c>
      <c r="J68">
        <f>LOOKUP($D68&amp;$E68&amp;$G68,RegulationSilvCosts!C:C,RegulationSilvCosts!J:J)</f>
        <v>2</v>
      </c>
      <c r="K68">
        <f ca="1">LOOKUP($C68&amp;$D68&amp;$E68&amp;$F68,InventoryLU_Blk!$A$2:$A$118,InventoryLU_Blk!$J$2:$J$1118)</f>
        <v>20.100000000000001</v>
      </c>
      <c r="L68" t="str">
        <f>LOOKUP(LOOKUP($D68&amp;$G68,'BEC Silviculture Surrogate'!$A:$A,'BEC Silviculture Surrogate'!$F:$F),ExistingTreatments!$A:$A,ExistingTreatments!L:L)</f>
        <v>PLI</v>
      </c>
      <c r="M68">
        <f>LOOKUP(LOOKUP($D68&amp;$G68,'BEC Silviculture Surrogate'!$A:$A,'BEC Silviculture Surrogate'!$F:$F),ExistingTreatments!$A:$A,ExistingTreatments!M:M)</f>
        <v>45</v>
      </c>
      <c r="N68" t="str">
        <f>LOOKUP(LOOKUP($D68&amp;$G68,'BEC Silviculture Surrogate'!$A:$A,'BEC Silviculture Surrogate'!$F:$F),ExistingTreatments!$A:$A,ExistingTreatments!N:N)</f>
        <v>AE</v>
      </c>
      <c r="O68">
        <f>LOOKUP(LOOKUP($D68&amp;$G68,'BEC Silviculture Surrogate'!$A:$A,'BEC Silviculture Surrogate'!$F:$F),ExistingTreatments!$A:$A,ExistingTreatments!O:O)</f>
        <v>20</v>
      </c>
      <c r="P68" t="str">
        <f>LOOKUP(LOOKUP($D68&amp;$G68,'BEC Silviculture Surrogate'!$A:$A,'BEC Silviculture Surrogate'!$F:$F),ExistingTreatments!$A:$A,ExistingTreatments!P:P)</f>
        <v>SX</v>
      </c>
      <c r="Q68">
        <f>LOOKUP(LOOKUP($D68&amp;$G68,'BEC Silviculture Surrogate'!$A:$A,'BEC Silviculture Surrogate'!$F:$F),ExistingTreatments!$A:$A,ExistingTreatments!Q:Q)</f>
        <v>18</v>
      </c>
      <c r="R68" t="str">
        <f>LOOKUP(LOOKUP($D68&amp;$G68,'BEC Silviculture Surrogate'!$A:$A,'BEC Silviculture Surrogate'!$F:$F),ExistingTreatments!$A:$A,ExistingTreatments!R:R)</f>
        <v>FDI</v>
      </c>
      <c r="S68">
        <f>LOOKUP(LOOKUP($D68&amp;$G68,'BEC Silviculture Surrogate'!$A:$A,'BEC Silviculture Surrogate'!$F:$F),ExistingTreatments!$A:$A,ExistingTreatments!S:S)</f>
        <v>12</v>
      </c>
      <c r="T68" t="str">
        <f>LOOKUP(LOOKUP($D68&amp;$G68,'BEC Silviculture Surrogate'!$A:$A,'BEC Silviculture Surrogate'!$F:$F),ExistingTreatments!$A:$A,ExistingTreatments!T:T)</f>
        <v>BL</v>
      </c>
      <c r="U68">
        <f>LOOKUP(LOOKUP($D68&amp;$G68,'BEC Silviculture Surrogate'!$A:$A,'BEC Silviculture Surrogate'!$F:$F),ExistingTreatments!$A:$A,ExistingTreatments!U:U)</f>
        <v>5</v>
      </c>
      <c r="V68">
        <f>LOOKUP(LOOKUP($D68&amp;$G68,'BEC Silviculture Surrogate'!$A:$A,'BEC Silviculture Surrogate'!$F:$F),ExistingTreatments!$A:$A,ExistingTreatments!V:V)</f>
        <v>4444</v>
      </c>
      <c r="W68">
        <v>12.5</v>
      </c>
      <c r="X68">
        <v>15</v>
      </c>
      <c r="Y68">
        <v>5</v>
      </c>
    </row>
    <row r="69" spans="1:25">
      <c r="A69" t="str">
        <f>LOOKUP($D69&amp;$I69,RegulationSilvCosts!$A:$A,RegulationSilvCosts!I:I)</f>
        <v>y</v>
      </c>
      <c r="B69" t="s">
        <v>1</v>
      </c>
      <c r="C69" t="s">
        <v>111</v>
      </c>
      <c r="D69" t="s">
        <v>28</v>
      </c>
      <c r="E69" t="s">
        <v>97</v>
      </c>
      <c r="F69" t="s">
        <v>193</v>
      </c>
      <c r="G69" t="s">
        <v>36</v>
      </c>
      <c r="H69" t="str">
        <f t="shared" si="2"/>
        <v>SBSdw1.CC.BlackCreek.C.Reg.N</v>
      </c>
      <c r="I69" t="str">
        <f>LOOKUP($D69&amp;$E69&amp;$G69,RegulationSilvCosts!C:C,RegulationSilvCosts!G:G)</f>
        <v>N</v>
      </c>
      <c r="J69">
        <f>LOOKUP($D69&amp;$E69&amp;$G69,RegulationSilvCosts!C:C,RegulationSilvCosts!J:J)</f>
        <v>4</v>
      </c>
      <c r="K69">
        <f ca="1">LOOKUP($C69&amp;$D69&amp;$E69&amp;$F69,InventoryLU_Blk!$A$2:$A$118,InventoryLU_Blk!$J$2:$J$1118)</f>
        <v>20.399999999999999</v>
      </c>
      <c r="L69" t="str">
        <f>LOOKUP(LOOKUP($D69&amp;$G69,'BEC Silviculture Surrogate'!$A:$A,'BEC Silviculture Surrogate'!$F:$F),ExistingTreatments!$A:$A,ExistingTreatments!L:L)</f>
        <v>PLI</v>
      </c>
      <c r="M69">
        <f>LOOKUP(LOOKUP($D69&amp;$G69,'BEC Silviculture Surrogate'!$A:$A,'BEC Silviculture Surrogate'!$F:$F),ExistingTreatments!$A:$A,ExistingTreatments!M:M)</f>
        <v>52</v>
      </c>
      <c r="N69" t="str">
        <f>LOOKUP(LOOKUP($D69&amp;$G69,'BEC Silviculture Surrogate'!$A:$A,'BEC Silviculture Surrogate'!$F:$F),ExistingTreatments!$A:$A,ExistingTreatments!N:N)</f>
        <v>BL</v>
      </c>
      <c r="O69">
        <f>LOOKUP(LOOKUP($D69&amp;$G69,'BEC Silviculture Surrogate'!$A:$A,'BEC Silviculture Surrogate'!$F:$F),ExistingTreatments!$A:$A,ExistingTreatments!O:O)</f>
        <v>13</v>
      </c>
      <c r="P69" t="str">
        <f>LOOKUP(LOOKUP($D69&amp;$G69,'BEC Silviculture Surrogate'!$A:$A,'BEC Silviculture Surrogate'!$F:$F),ExistingTreatments!$A:$A,ExistingTreatments!P:P)</f>
        <v>SX</v>
      </c>
      <c r="Q69">
        <f>LOOKUP(LOOKUP($D69&amp;$G69,'BEC Silviculture Surrogate'!$A:$A,'BEC Silviculture Surrogate'!$F:$F),ExistingTreatments!$A:$A,ExistingTreatments!Q:Q)</f>
        <v>13</v>
      </c>
      <c r="R69" t="str">
        <f>LOOKUP(LOOKUP($D69&amp;$G69,'BEC Silviculture Surrogate'!$A:$A,'BEC Silviculture Surrogate'!$F:$F),ExistingTreatments!$A:$A,ExistingTreatments!R:R)</f>
        <v>FDI</v>
      </c>
      <c r="S69">
        <f>LOOKUP(LOOKUP($D69&amp;$G69,'BEC Silviculture Surrogate'!$A:$A,'BEC Silviculture Surrogate'!$F:$F),ExistingTreatments!$A:$A,ExistingTreatments!S:S)</f>
        <v>11</v>
      </c>
      <c r="T69" t="str">
        <f>LOOKUP(LOOKUP($D69&amp;$G69,'BEC Silviculture Surrogate'!$A:$A,'BEC Silviculture Surrogate'!$F:$F),ExistingTreatments!$A:$A,ExistingTreatments!T:T)</f>
        <v>AE</v>
      </c>
      <c r="U69">
        <f>LOOKUP(LOOKUP($D69&amp;$G69,'BEC Silviculture Surrogate'!$A:$A,'BEC Silviculture Surrogate'!$F:$F),ExistingTreatments!$A:$A,ExistingTreatments!U:U)</f>
        <v>11</v>
      </c>
      <c r="V69">
        <f>LOOKUP(LOOKUP($D69&amp;$G69,'BEC Silviculture Surrogate'!$A:$A,'BEC Silviculture Surrogate'!$F:$F),ExistingTreatments!$A:$A,ExistingTreatments!V:V)</f>
        <v>5553</v>
      </c>
      <c r="W69">
        <v>12.5</v>
      </c>
      <c r="X69">
        <v>15</v>
      </c>
      <c r="Y69">
        <v>5</v>
      </c>
    </row>
    <row r="70" spans="1:25">
      <c r="A70" t="str">
        <f>LOOKUP($D70&amp;$I70,RegulationSilvCosts!$A:$A,RegulationSilvCosts!I:I)</f>
        <v>y</v>
      </c>
      <c r="B70" t="s">
        <v>1</v>
      </c>
      <c r="C70" t="s">
        <v>111</v>
      </c>
      <c r="D70" t="s">
        <v>28</v>
      </c>
      <c r="E70" t="s">
        <v>97</v>
      </c>
      <c r="F70" t="s">
        <v>193</v>
      </c>
      <c r="G70" t="s">
        <v>37</v>
      </c>
      <c r="H70" t="str">
        <f t="shared" si="2"/>
        <v>SBSdw1.CC.BlackCreek.C.Reg.P</v>
      </c>
      <c r="I70" t="str">
        <f>LOOKUP($D70&amp;$E70&amp;$G70,RegulationSilvCosts!C:C,RegulationSilvCosts!G:G)</f>
        <v>P</v>
      </c>
      <c r="J70">
        <f>LOOKUP($D70&amp;$E70&amp;$G70,RegulationSilvCosts!C:C,RegulationSilvCosts!J:J)</f>
        <v>2</v>
      </c>
      <c r="K70">
        <f ca="1">LOOKUP($C70&amp;$D70&amp;$E70&amp;$F70,InventoryLU_Blk!$A$2:$A$118,InventoryLU_Blk!$J$2:$J$1118)</f>
        <v>20.399999999999999</v>
      </c>
      <c r="L70" t="str">
        <f>LOOKUP(LOOKUP($D70&amp;$G70,'BEC Silviculture Surrogate'!$A:$A,'BEC Silviculture Surrogate'!$F:$F),ExistingTreatments!$A:$A,ExistingTreatments!L:L)</f>
        <v>PLI</v>
      </c>
      <c r="M70">
        <f>LOOKUP(LOOKUP($D70&amp;$G70,'BEC Silviculture Surrogate'!$A:$A,'BEC Silviculture Surrogate'!$F:$F),ExistingTreatments!$A:$A,ExistingTreatments!M:M)</f>
        <v>45</v>
      </c>
      <c r="N70" t="str">
        <f>LOOKUP(LOOKUP($D70&amp;$G70,'BEC Silviculture Surrogate'!$A:$A,'BEC Silviculture Surrogate'!$F:$F),ExistingTreatments!$A:$A,ExistingTreatments!N:N)</f>
        <v>AE</v>
      </c>
      <c r="O70">
        <f>LOOKUP(LOOKUP($D70&amp;$G70,'BEC Silviculture Surrogate'!$A:$A,'BEC Silviculture Surrogate'!$F:$F),ExistingTreatments!$A:$A,ExistingTreatments!O:O)</f>
        <v>20</v>
      </c>
      <c r="P70" t="str">
        <f>LOOKUP(LOOKUP($D70&amp;$G70,'BEC Silviculture Surrogate'!$A:$A,'BEC Silviculture Surrogate'!$F:$F),ExistingTreatments!$A:$A,ExistingTreatments!P:P)</f>
        <v>SX</v>
      </c>
      <c r="Q70">
        <f>LOOKUP(LOOKUP($D70&amp;$G70,'BEC Silviculture Surrogate'!$A:$A,'BEC Silviculture Surrogate'!$F:$F),ExistingTreatments!$A:$A,ExistingTreatments!Q:Q)</f>
        <v>18</v>
      </c>
      <c r="R70" t="str">
        <f>LOOKUP(LOOKUP($D70&amp;$G70,'BEC Silviculture Surrogate'!$A:$A,'BEC Silviculture Surrogate'!$F:$F),ExistingTreatments!$A:$A,ExistingTreatments!R:R)</f>
        <v>FDI</v>
      </c>
      <c r="S70">
        <f>LOOKUP(LOOKUP($D70&amp;$G70,'BEC Silviculture Surrogate'!$A:$A,'BEC Silviculture Surrogate'!$F:$F),ExistingTreatments!$A:$A,ExistingTreatments!S:S)</f>
        <v>12</v>
      </c>
      <c r="T70" t="str">
        <f>LOOKUP(LOOKUP($D70&amp;$G70,'BEC Silviculture Surrogate'!$A:$A,'BEC Silviculture Surrogate'!$F:$F),ExistingTreatments!$A:$A,ExistingTreatments!T:T)</f>
        <v>BL</v>
      </c>
      <c r="U70">
        <f>LOOKUP(LOOKUP($D70&amp;$G70,'BEC Silviculture Surrogate'!$A:$A,'BEC Silviculture Surrogate'!$F:$F),ExistingTreatments!$A:$A,ExistingTreatments!U:U)</f>
        <v>5</v>
      </c>
      <c r="V70">
        <f>LOOKUP(LOOKUP($D70&amp;$G70,'BEC Silviculture Surrogate'!$A:$A,'BEC Silviculture Surrogate'!$F:$F),ExistingTreatments!$A:$A,ExistingTreatments!V:V)</f>
        <v>4444</v>
      </c>
      <c r="W70">
        <v>12.5</v>
      </c>
      <c r="X70">
        <v>15</v>
      </c>
      <c r="Y70">
        <v>5</v>
      </c>
    </row>
    <row r="71" spans="1:25">
      <c r="A71" t="str">
        <f>LOOKUP($D71&amp;$I71,RegulationSilvCosts!$A:$A,RegulationSilvCosts!I:I)</f>
        <v>y</v>
      </c>
      <c r="B71" t="s">
        <v>1</v>
      </c>
      <c r="C71" t="s">
        <v>111</v>
      </c>
      <c r="D71" t="s">
        <v>28</v>
      </c>
      <c r="E71" t="s">
        <v>98</v>
      </c>
      <c r="F71" t="s">
        <v>193</v>
      </c>
      <c r="G71" t="s">
        <v>86</v>
      </c>
      <c r="H71" t="str">
        <f t="shared" si="2"/>
        <v>SBSdw1.Sel.BlackCreek.C.Reg.S</v>
      </c>
      <c r="I71" t="str">
        <f>LOOKUP($D71&amp;$E71&amp;$G71,RegulationSilvCosts!C:C,RegulationSilvCosts!G:G)</f>
        <v>N</v>
      </c>
      <c r="J71">
        <f>LOOKUP($D71&amp;$E71&amp;$G71,RegulationSilvCosts!C:C,RegulationSilvCosts!J:J)</f>
        <v>4</v>
      </c>
      <c r="K71">
        <f ca="1">LOOKUP($C71&amp;$D71&amp;$E71&amp;$F71,InventoryLU_Blk!$A$2:$A$118,InventoryLU_Blk!$J$2:$J$1118)</f>
        <v>20.5</v>
      </c>
      <c r="L71" t="str">
        <f>LOOKUP(LOOKUP($D71&amp;$G71,'BEC Silviculture Surrogate'!$A:$A,'BEC Silviculture Surrogate'!$F:$F),ExistingTreatments!$A:$A,ExistingTreatments!L:L)</f>
        <v>FDI</v>
      </c>
      <c r="M71">
        <f>LOOKUP(LOOKUP($D71&amp;$G71,'BEC Silviculture Surrogate'!$A:$A,'BEC Silviculture Surrogate'!$F:$F),ExistingTreatments!$A:$A,ExistingTreatments!M:M)</f>
        <v>35</v>
      </c>
      <c r="N71" t="str">
        <f>LOOKUP(LOOKUP($D71&amp;$G71,'BEC Silviculture Surrogate'!$A:$A,'BEC Silviculture Surrogate'!$F:$F),ExistingTreatments!$A:$A,ExistingTreatments!N:N)</f>
        <v>SX</v>
      </c>
      <c r="O71">
        <f>LOOKUP(LOOKUP($D71&amp;$G71,'BEC Silviculture Surrogate'!$A:$A,'BEC Silviculture Surrogate'!$F:$F),ExistingTreatments!$A:$A,ExistingTreatments!O:O)</f>
        <v>22</v>
      </c>
      <c r="P71" t="str">
        <f>LOOKUP(LOOKUP($D71&amp;$G71,'BEC Silviculture Surrogate'!$A:$A,'BEC Silviculture Surrogate'!$F:$F),ExistingTreatments!$A:$A,ExistingTreatments!P:P)</f>
        <v>BL</v>
      </c>
      <c r="Q71">
        <f>LOOKUP(LOOKUP($D71&amp;$G71,'BEC Silviculture Surrogate'!$A:$A,'BEC Silviculture Surrogate'!$F:$F),ExistingTreatments!$A:$A,ExistingTreatments!Q:Q)</f>
        <v>15</v>
      </c>
      <c r="R71" t="str">
        <f>LOOKUP(LOOKUP($D71&amp;$G71,'BEC Silviculture Surrogate'!$A:$A,'BEC Silviculture Surrogate'!$F:$F),ExistingTreatments!$A:$A,ExistingTreatments!R:R)</f>
        <v>PLI</v>
      </c>
      <c r="S71">
        <f>LOOKUP(LOOKUP($D71&amp;$G71,'BEC Silviculture Surrogate'!$A:$A,'BEC Silviculture Surrogate'!$F:$F),ExistingTreatments!$A:$A,ExistingTreatments!S:S)</f>
        <v>14</v>
      </c>
      <c r="T71" t="str">
        <f>LOOKUP(LOOKUP($D71&amp;$G71,'BEC Silviculture Surrogate'!$A:$A,'BEC Silviculture Surrogate'!$F:$F),ExistingTreatments!$A:$A,ExistingTreatments!T:T)</f>
        <v>AE</v>
      </c>
      <c r="U71">
        <f>LOOKUP(LOOKUP($D71&amp;$G71,'BEC Silviculture Surrogate'!$A:$A,'BEC Silviculture Surrogate'!$F:$F),ExistingTreatments!$A:$A,ExistingTreatments!U:U)</f>
        <v>14</v>
      </c>
      <c r="V71">
        <f>LOOKUP(LOOKUP($D71&amp;$G71,'BEC Silviculture Surrogate'!$A:$A,'BEC Silviculture Surrogate'!$F:$F),ExistingTreatments!$A:$A,ExistingTreatments!V:V)</f>
        <v>2759</v>
      </c>
      <c r="W71">
        <v>12.5</v>
      </c>
      <c r="X71">
        <v>15</v>
      </c>
      <c r="Y71">
        <v>5</v>
      </c>
    </row>
    <row r="72" spans="1:25">
      <c r="A72" t="str">
        <f>LOOKUP($D72&amp;$I72,RegulationSilvCosts!$A:$A,RegulationSilvCosts!I:I)</f>
        <v>y</v>
      </c>
      <c r="B72" t="s">
        <v>1</v>
      </c>
      <c r="C72" t="s">
        <v>111</v>
      </c>
      <c r="D72" t="s">
        <v>28</v>
      </c>
      <c r="E72" t="s">
        <v>97</v>
      </c>
      <c r="F72" t="s">
        <v>194</v>
      </c>
      <c r="G72" t="s">
        <v>36</v>
      </c>
      <c r="H72" t="str">
        <f t="shared" si="2"/>
        <v>SBSdw1.CC.BlackCreek.D.Reg.N</v>
      </c>
      <c r="I72" t="str">
        <f>LOOKUP($D72&amp;$E72&amp;$G72,RegulationSilvCosts!C:C,RegulationSilvCosts!G:G)</f>
        <v>N</v>
      </c>
      <c r="J72">
        <f>LOOKUP($D72&amp;$E72&amp;$G72,RegulationSilvCosts!C:C,RegulationSilvCosts!J:J)</f>
        <v>4</v>
      </c>
      <c r="K72">
        <f ca="1">LOOKUP($C72&amp;$D72&amp;$E72&amp;$F72,InventoryLU_Blk!$A$2:$A$118,InventoryLU_Blk!$J$2:$J$1118)</f>
        <v>19.899999999999999</v>
      </c>
      <c r="L72" t="str">
        <f>LOOKUP(LOOKUP($D72&amp;$G72,'BEC Silviculture Surrogate'!$A:$A,'BEC Silviculture Surrogate'!$F:$F),ExistingTreatments!$A:$A,ExistingTreatments!L:L)</f>
        <v>PLI</v>
      </c>
      <c r="M72">
        <f>LOOKUP(LOOKUP($D72&amp;$G72,'BEC Silviculture Surrogate'!$A:$A,'BEC Silviculture Surrogate'!$F:$F),ExistingTreatments!$A:$A,ExistingTreatments!M:M)</f>
        <v>52</v>
      </c>
      <c r="N72" t="str">
        <f>LOOKUP(LOOKUP($D72&amp;$G72,'BEC Silviculture Surrogate'!$A:$A,'BEC Silviculture Surrogate'!$F:$F),ExistingTreatments!$A:$A,ExistingTreatments!N:N)</f>
        <v>BL</v>
      </c>
      <c r="O72">
        <f>LOOKUP(LOOKUP($D72&amp;$G72,'BEC Silviculture Surrogate'!$A:$A,'BEC Silviculture Surrogate'!$F:$F),ExistingTreatments!$A:$A,ExistingTreatments!O:O)</f>
        <v>13</v>
      </c>
      <c r="P72" t="str">
        <f>LOOKUP(LOOKUP($D72&amp;$G72,'BEC Silviculture Surrogate'!$A:$A,'BEC Silviculture Surrogate'!$F:$F),ExistingTreatments!$A:$A,ExistingTreatments!P:P)</f>
        <v>SX</v>
      </c>
      <c r="Q72">
        <f>LOOKUP(LOOKUP($D72&amp;$G72,'BEC Silviculture Surrogate'!$A:$A,'BEC Silviculture Surrogate'!$F:$F),ExistingTreatments!$A:$A,ExistingTreatments!Q:Q)</f>
        <v>13</v>
      </c>
      <c r="R72" t="str">
        <f>LOOKUP(LOOKUP($D72&amp;$G72,'BEC Silviculture Surrogate'!$A:$A,'BEC Silviculture Surrogate'!$F:$F),ExistingTreatments!$A:$A,ExistingTreatments!R:R)</f>
        <v>FDI</v>
      </c>
      <c r="S72">
        <f>LOOKUP(LOOKUP($D72&amp;$G72,'BEC Silviculture Surrogate'!$A:$A,'BEC Silviculture Surrogate'!$F:$F),ExistingTreatments!$A:$A,ExistingTreatments!S:S)</f>
        <v>11</v>
      </c>
      <c r="T72" t="str">
        <f>LOOKUP(LOOKUP($D72&amp;$G72,'BEC Silviculture Surrogate'!$A:$A,'BEC Silviculture Surrogate'!$F:$F),ExistingTreatments!$A:$A,ExistingTreatments!T:T)</f>
        <v>AE</v>
      </c>
      <c r="U72">
        <f>LOOKUP(LOOKUP($D72&amp;$G72,'BEC Silviculture Surrogate'!$A:$A,'BEC Silviculture Surrogate'!$F:$F),ExistingTreatments!$A:$A,ExistingTreatments!U:U)</f>
        <v>11</v>
      </c>
      <c r="V72">
        <f>LOOKUP(LOOKUP($D72&amp;$G72,'BEC Silviculture Surrogate'!$A:$A,'BEC Silviculture Surrogate'!$F:$F),ExistingTreatments!$A:$A,ExistingTreatments!V:V)</f>
        <v>5553</v>
      </c>
      <c r="W72">
        <v>12.5</v>
      </c>
      <c r="X72">
        <v>15</v>
      </c>
      <c r="Y72">
        <v>5</v>
      </c>
    </row>
    <row r="73" spans="1:25">
      <c r="A73" t="str">
        <f>LOOKUP($D73&amp;$I73,RegulationSilvCosts!$A:$A,RegulationSilvCosts!I:I)</f>
        <v>y</v>
      </c>
      <c r="B73" t="s">
        <v>1</v>
      </c>
      <c r="C73" t="s">
        <v>111</v>
      </c>
      <c r="D73" t="s">
        <v>28</v>
      </c>
      <c r="E73" t="s">
        <v>97</v>
      </c>
      <c r="F73" t="s">
        <v>194</v>
      </c>
      <c r="G73" t="s">
        <v>37</v>
      </c>
      <c r="H73" t="str">
        <f t="shared" si="2"/>
        <v>SBSdw1.CC.BlackCreek.D.Reg.P</v>
      </c>
      <c r="I73" t="str">
        <f>LOOKUP($D73&amp;$E73&amp;$G73,RegulationSilvCosts!C:C,RegulationSilvCosts!G:G)</f>
        <v>P</v>
      </c>
      <c r="J73">
        <f>LOOKUP($D73&amp;$E73&amp;$G73,RegulationSilvCosts!C:C,RegulationSilvCosts!J:J)</f>
        <v>2</v>
      </c>
      <c r="K73">
        <f ca="1">LOOKUP($C73&amp;$D73&amp;$E73&amp;$F73,InventoryLU_Blk!$A$2:$A$118,InventoryLU_Blk!$J$2:$J$1118)</f>
        <v>19.899999999999999</v>
      </c>
      <c r="L73" t="str">
        <f>LOOKUP(LOOKUP($D73&amp;$G73,'BEC Silviculture Surrogate'!$A:$A,'BEC Silviculture Surrogate'!$F:$F),ExistingTreatments!$A:$A,ExistingTreatments!L:L)</f>
        <v>PLI</v>
      </c>
      <c r="M73">
        <f>LOOKUP(LOOKUP($D73&amp;$G73,'BEC Silviculture Surrogate'!$A:$A,'BEC Silviculture Surrogate'!$F:$F),ExistingTreatments!$A:$A,ExistingTreatments!M:M)</f>
        <v>45</v>
      </c>
      <c r="N73" t="str">
        <f>LOOKUP(LOOKUP($D73&amp;$G73,'BEC Silviculture Surrogate'!$A:$A,'BEC Silviculture Surrogate'!$F:$F),ExistingTreatments!$A:$A,ExistingTreatments!N:N)</f>
        <v>AE</v>
      </c>
      <c r="O73">
        <f>LOOKUP(LOOKUP($D73&amp;$G73,'BEC Silviculture Surrogate'!$A:$A,'BEC Silviculture Surrogate'!$F:$F),ExistingTreatments!$A:$A,ExistingTreatments!O:O)</f>
        <v>20</v>
      </c>
      <c r="P73" t="str">
        <f>LOOKUP(LOOKUP($D73&amp;$G73,'BEC Silviculture Surrogate'!$A:$A,'BEC Silviculture Surrogate'!$F:$F),ExistingTreatments!$A:$A,ExistingTreatments!P:P)</f>
        <v>SX</v>
      </c>
      <c r="Q73">
        <f>LOOKUP(LOOKUP($D73&amp;$G73,'BEC Silviculture Surrogate'!$A:$A,'BEC Silviculture Surrogate'!$F:$F),ExistingTreatments!$A:$A,ExistingTreatments!Q:Q)</f>
        <v>18</v>
      </c>
      <c r="R73" t="str">
        <f>LOOKUP(LOOKUP($D73&amp;$G73,'BEC Silviculture Surrogate'!$A:$A,'BEC Silviculture Surrogate'!$F:$F),ExistingTreatments!$A:$A,ExistingTreatments!R:R)</f>
        <v>FDI</v>
      </c>
      <c r="S73">
        <f>LOOKUP(LOOKUP($D73&amp;$G73,'BEC Silviculture Surrogate'!$A:$A,'BEC Silviculture Surrogate'!$F:$F),ExistingTreatments!$A:$A,ExistingTreatments!S:S)</f>
        <v>12</v>
      </c>
      <c r="T73" t="str">
        <f>LOOKUP(LOOKUP($D73&amp;$G73,'BEC Silviculture Surrogate'!$A:$A,'BEC Silviculture Surrogate'!$F:$F),ExistingTreatments!$A:$A,ExistingTreatments!T:T)</f>
        <v>BL</v>
      </c>
      <c r="U73">
        <f>LOOKUP(LOOKUP($D73&amp;$G73,'BEC Silviculture Surrogate'!$A:$A,'BEC Silviculture Surrogate'!$F:$F),ExistingTreatments!$A:$A,ExistingTreatments!U:U)</f>
        <v>5</v>
      </c>
      <c r="V73">
        <f>LOOKUP(LOOKUP($D73&amp;$G73,'BEC Silviculture Surrogate'!$A:$A,'BEC Silviculture Surrogate'!$F:$F),ExistingTreatments!$A:$A,ExistingTreatments!V:V)</f>
        <v>4444</v>
      </c>
      <c r="W73">
        <v>12.5</v>
      </c>
      <c r="X73">
        <v>15</v>
      </c>
      <c r="Y73">
        <v>5</v>
      </c>
    </row>
    <row r="74" spans="1:25">
      <c r="A74" t="str">
        <f>LOOKUP($D74&amp;$I74,RegulationSilvCosts!$A:$A,RegulationSilvCosts!I:I)</f>
        <v>y</v>
      </c>
      <c r="B74" t="s">
        <v>1</v>
      </c>
      <c r="C74" t="s">
        <v>111</v>
      </c>
      <c r="D74" t="s">
        <v>28</v>
      </c>
      <c r="E74" t="s">
        <v>98</v>
      </c>
      <c r="F74" t="s">
        <v>194</v>
      </c>
      <c r="G74" t="s">
        <v>86</v>
      </c>
      <c r="H74" t="str">
        <f t="shared" si="2"/>
        <v>SBSdw1.Sel.BlackCreek.D.Reg.S</v>
      </c>
      <c r="I74" t="str">
        <f>LOOKUP($D74&amp;$E74&amp;$G74,RegulationSilvCosts!C:C,RegulationSilvCosts!G:G)</f>
        <v>N</v>
      </c>
      <c r="J74">
        <f>LOOKUP($D74&amp;$E74&amp;$G74,RegulationSilvCosts!C:C,RegulationSilvCosts!J:J)</f>
        <v>4</v>
      </c>
      <c r="K74">
        <f ca="1">LOOKUP($C74&amp;$D74&amp;$E74&amp;$F74,InventoryLU_Blk!$A$2:$A$118,InventoryLU_Blk!$J$2:$J$1118)</f>
        <v>19.7</v>
      </c>
      <c r="L74" t="str">
        <f>LOOKUP(LOOKUP($D74&amp;$G74,'BEC Silviculture Surrogate'!$A:$A,'BEC Silviculture Surrogate'!$F:$F),ExistingTreatments!$A:$A,ExistingTreatments!L:L)</f>
        <v>FDI</v>
      </c>
      <c r="M74">
        <f>LOOKUP(LOOKUP($D74&amp;$G74,'BEC Silviculture Surrogate'!$A:$A,'BEC Silviculture Surrogate'!$F:$F),ExistingTreatments!$A:$A,ExistingTreatments!M:M)</f>
        <v>35</v>
      </c>
      <c r="N74" t="str">
        <f>LOOKUP(LOOKUP($D74&amp;$G74,'BEC Silviculture Surrogate'!$A:$A,'BEC Silviculture Surrogate'!$F:$F),ExistingTreatments!$A:$A,ExistingTreatments!N:N)</f>
        <v>SX</v>
      </c>
      <c r="O74">
        <f>LOOKUP(LOOKUP($D74&amp;$G74,'BEC Silviculture Surrogate'!$A:$A,'BEC Silviculture Surrogate'!$F:$F),ExistingTreatments!$A:$A,ExistingTreatments!O:O)</f>
        <v>22</v>
      </c>
      <c r="P74" t="str">
        <f>LOOKUP(LOOKUP($D74&amp;$G74,'BEC Silviculture Surrogate'!$A:$A,'BEC Silviculture Surrogate'!$F:$F),ExistingTreatments!$A:$A,ExistingTreatments!P:P)</f>
        <v>BL</v>
      </c>
      <c r="Q74">
        <f>LOOKUP(LOOKUP($D74&amp;$G74,'BEC Silviculture Surrogate'!$A:$A,'BEC Silviculture Surrogate'!$F:$F),ExistingTreatments!$A:$A,ExistingTreatments!Q:Q)</f>
        <v>15</v>
      </c>
      <c r="R74" t="str">
        <f>LOOKUP(LOOKUP($D74&amp;$G74,'BEC Silviculture Surrogate'!$A:$A,'BEC Silviculture Surrogate'!$F:$F),ExistingTreatments!$A:$A,ExistingTreatments!R:R)</f>
        <v>PLI</v>
      </c>
      <c r="S74">
        <f>LOOKUP(LOOKUP($D74&amp;$G74,'BEC Silviculture Surrogate'!$A:$A,'BEC Silviculture Surrogate'!$F:$F),ExistingTreatments!$A:$A,ExistingTreatments!S:S)</f>
        <v>14</v>
      </c>
      <c r="T74" t="str">
        <f>LOOKUP(LOOKUP($D74&amp;$G74,'BEC Silviculture Surrogate'!$A:$A,'BEC Silviculture Surrogate'!$F:$F),ExistingTreatments!$A:$A,ExistingTreatments!T:T)</f>
        <v>AE</v>
      </c>
      <c r="U74">
        <f>LOOKUP(LOOKUP($D74&amp;$G74,'BEC Silviculture Surrogate'!$A:$A,'BEC Silviculture Surrogate'!$F:$F),ExistingTreatments!$A:$A,ExistingTreatments!U:U)</f>
        <v>14</v>
      </c>
      <c r="V74">
        <f>LOOKUP(LOOKUP($D74&amp;$G74,'BEC Silviculture Surrogate'!$A:$A,'BEC Silviculture Surrogate'!$F:$F),ExistingTreatments!$A:$A,ExistingTreatments!V:V)</f>
        <v>2759</v>
      </c>
      <c r="W74">
        <v>12.5</v>
      </c>
      <c r="X74">
        <v>15</v>
      </c>
      <c r="Y74">
        <v>5</v>
      </c>
    </row>
    <row r="75" spans="1:25">
      <c r="A75" t="str">
        <f>LOOKUP($D75&amp;$I75,RegulationSilvCosts!$A:$A,RegulationSilvCosts!I:I)</f>
        <v>y</v>
      </c>
      <c r="B75" t="s">
        <v>1</v>
      </c>
      <c r="C75" t="s">
        <v>111</v>
      </c>
      <c r="D75" t="s">
        <v>28</v>
      </c>
      <c r="E75" t="s">
        <v>97</v>
      </c>
      <c r="F75" t="s">
        <v>195</v>
      </c>
      <c r="G75" t="s">
        <v>36</v>
      </c>
      <c r="H75" t="str">
        <f t="shared" si="2"/>
        <v>SBSdw1.CC.BlackCreek.E.Reg.N</v>
      </c>
      <c r="I75" t="str">
        <f>LOOKUP($D75&amp;$E75&amp;$G75,RegulationSilvCosts!C:C,RegulationSilvCosts!G:G)</f>
        <v>N</v>
      </c>
      <c r="J75">
        <f>LOOKUP($D75&amp;$E75&amp;$G75,RegulationSilvCosts!C:C,RegulationSilvCosts!J:J)</f>
        <v>4</v>
      </c>
      <c r="K75">
        <f ca="1">LOOKUP($C75&amp;$D75&amp;$E75&amp;$F75,InventoryLU_Blk!$A$2:$A$118,InventoryLU_Blk!$J$2:$J$1118)</f>
        <v>18.899999999999999</v>
      </c>
      <c r="L75" t="str">
        <f>LOOKUP(LOOKUP($D75&amp;$G75,'BEC Silviculture Surrogate'!$A:$A,'BEC Silviculture Surrogate'!$F:$F),ExistingTreatments!$A:$A,ExistingTreatments!L:L)</f>
        <v>PLI</v>
      </c>
      <c r="M75">
        <f>LOOKUP(LOOKUP($D75&amp;$G75,'BEC Silviculture Surrogate'!$A:$A,'BEC Silviculture Surrogate'!$F:$F),ExistingTreatments!$A:$A,ExistingTreatments!M:M)</f>
        <v>52</v>
      </c>
      <c r="N75" t="str">
        <f>LOOKUP(LOOKUP($D75&amp;$G75,'BEC Silviculture Surrogate'!$A:$A,'BEC Silviculture Surrogate'!$F:$F),ExistingTreatments!$A:$A,ExistingTreatments!N:N)</f>
        <v>BL</v>
      </c>
      <c r="O75">
        <f>LOOKUP(LOOKUP($D75&amp;$G75,'BEC Silviculture Surrogate'!$A:$A,'BEC Silviculture Surrogate'!$F:$F),ExistingTreatments!$A:$A,ExistingTreatments!O:O)</f>
        <v>13</v>
      </c>
      <c r="P75" t="str">
        <f>LOOKUP(LOOKUP($D75&amp;$G75,'BEC Silviculture Surrogate'!$A:$A,'BEC Silviculture Surrogate'!$F:$F),ExistingTreatments!$A:$A,ExistingTreatments!P:P)</f>
        <v>SX</v>
      </c>
      <c r="Q75">
        <f>LOOKUP(LOOKUP($D75&amp;$G75,'BEC Silviculture Surrogate'!$A:$A,'BEC Silviculture Surrogate'!$F:$F),ExistingTreatments!$A:$A,ExistingTreatments!Q:Q)</f>
        <v>13</v>
      </c>
      <c r="R75" t="str">
        <f>LOOKUP(LOOKUP($D75&amp;$G75,'BEC Silviculture Surrogate'!$A:$A,'BEC Silviculture Surrogate'!$F:$F),ExistingTreatments!$A:$A,ExistingTreatments!R:R)</f>
        <v>FDI</v>
      </c>
      <c r="S75">
        <f>LOOKUP(LOOKUP($D75&amp;$G75,'BEC Silviculture Surrogate'!$A:$A,'BEC Silviculture Surrogate'!$F:$F),ExistingTreatments!$A:$A,ExistingTreatments!S:S)</f>
        <v>11</v>
      </c>
      <c r="T75" t="str">
        <f>LOOKUP(LOOKUP($D75&amp;$G75,'BEC Silviculture Surrogate'!$A:$A,'BEC Silviculture Surrogate'!$F:$F),ExistingTreatments!$A:$A,ExistingTreatments!T:T)</f>
        <v>AE</v>
      </c>
      <c r="U75">
        <f>LOOKUP(LOOKUP($D75&amp;$G75,'BEC Silviculture Surrogate'!$A:$A,'BEC Silviculture Surrogate'!$F:$F),ExistingTreatments!$A:$A,ExistingTreatments!U:U)</f>
        <v>11</v>
      </c>
      <c r="V75">
        <f>LOOKUP(LOOKUP($D75&amp;$G75,'BEC Silviculture Surrogate'!$A:$A,'BEC Silviculture Surrogate'!$F:$F),ExistingTreatments!$A:$A,ExistingTreatments!V:V)</f>
        <v>5553</v>
      </c>
      <c r="W75">
        <v>12.5</v>
      </c>
      <c r="X75">
        <v>15</v>
      </c>
      <c r="Y75">
        <v>5</v>
      </c>
    </row>
    <row r="76" spans="1:25">
      <c r="A76" t="str">
        <f>LOOKUP($D76&amp;$I76,RegulationSilvCosts!$A:$A,RegulationSilvCosts!I:I)</f>
        <v>y</v>
      </c>
      <c r="B76" t="s">
        <v>1</v>
      </c>
      <c r="C76" t="s">
        <v>111</v>
      </c>
      <c r="D76" t="s">
        <v>28</v>
      </c>
      <c r="E76" t="s">
        <v>97</v>
      </c>
      <c r="F76" t="s">
        <v>195</v>
      </c>
      <c r="G76" t="s">
        <v>37</v>
      </c>
      <c r="H76" t="str">
        <f t="shared" si="2"/>
        <v>SBSdw1.CC.BlackCreek.E.Reg.P</v>
      </c>
      <c r="I76" t="str">
        <f>LOOKUP($D76&amp;$E76&amp;$G76,RegulationSilvCosts!C:C,RegulationSilvCosts!G:G)</f>
        <v>P</v>
      </c>
      <c r="J76">
        <f>LOOKUP($D76&amp;$E76&amp;$G76,RegulationSilvCosts!C:C,RegulationSilvCosts!J:J)</f>
        <v>2</v>
      </c>
      <c r="K76">
        <f ca="1">LOOKUP($C76&amp;$D76&amp;$E76&amp;$F76,InventoryLU_Blk!$A$2:$A$118,InventoryLU_Blk!$J$2:$J$1118)</f>
        <v>18.899999999999999</v>
      </c>
      <c r="L76" t="str">
        <f>LOOKUP(LOOKUP($D76&amp;$G76,'BEC Silviculture Surrogate'!$A:$A,'BEC Silviculture Surrogate'!$F:$F),ExistingTreatments!$A:$A,ExistingTreatments!L:L)</f>
        <v>PLI</v>
      </c>
      <c r="M76">
        <f>LOOKUP(LOOKUP($D76&amp;$G76,'BEC Silviculture Surrogate'!$A:$A,'BEC Silviculture Surrogate'!$F:$F),ExistingTreatments!$A:$A,ExistingTreatments!M:M)</f>
        <v>45</v>
      </c>
      <c r="N76" t="str">
        <f>LOOKUP(LOOKUP($D76&amp;$G76,'BEC Silviculture Surrogate'!$A:$A,'BEC Silviculture Surrogate'!$F:$F),ExistingTreatments!$A:$A,ExistingTreatments!N:N)</f>
        <v>AE</v>
      </c>
      <c r="O76">
        <f>LOOKUP(LOOKUP($D76&amp;$G76,'BEC Silviculture Surrogate'!$A:$A,'BEC Silviculture Surrogate'!$F:$F),ExistingTreatments!$A:$A,ExistingTreatments!O:O)</f>
        <v>20</v>
      </c>
      <c r="P76" t="str">
        <f>LOOKUP(LOOKUP($D76&amp;$G76,'BEC Silviculture Surrogate'!$A:$A,'BEC Silviculture Surrogate'!$F:$F),ExistingTreatments!$A:$A,ExistingTreatments!P:P)</f>
        <v>SX</v>
      </c>
      <c r="Q76">
        <f>LOOKUP(LOOKUP($D76&amp;$G76,'BEC Silviculture Surrogate'!$A:$A,'BEC Silviculture Surrogate'!$F:$F),ExistingTreatments!$A:$A,ExistingTreatments!Q:Q)</f>
        <v>18</v>
      </c>
      <c r="R76" t="str">
        <f>LOOKUP(LOOKUP($D76&amp;$G76,'BEC Silviculture Surrogate'!$A:$A,'BEC Silviculture Surrogate'!$F:$F),ExistingTreatments!$A:$A,ExistingTreatments!R:R)</f>
        <v>FDI</v>
      </c>
      <c r="S76">
        <f>LOOKUP(LOOKUP($D76&amp;$G76,'BEC Silviculture Surrogate'!$A:$A,'BEC Silviculture Surrogate'!$F:$F),ExistingTreatments!$A:$A,ExistingTreatments!S:S)</f>
        <v>12</v>
      </c>
      <c r="T76" t="str">
        <f>LOOKUP(LOOKUP($D76&amp;$G76,'BEC Silviculture Surrogate'!$A:$A,'BEC Silviculture Surrogate'!$F:$F),ExistingTreatments!$A:$A,ExistingTreatments!T:T)</f>
        <v>BL</v>
      </c>
      <c r="U76">
        <f>LOOKUP(LOOKUP($D76&amp;$G76,'BEC Silviculture Surrogate'!$A:$A,'BEC Silviculture Surrogate'!$F:$F),ExistingTreatments!$A:$A,ExistingTreatments!U:U)</f>
        <v>5</v>
      </c>
      <c r="V76">
        <f>LOOKUP(LOOKUP($D76&amp;$G76,'BEC Silviculture Surrogate'!$A:$A,'BEC Silviculture Surrogate'!$F:$F),ExistingTreatments!$A:$A,ExistingTreatments!V:V)</f>
        <v>4444</v>
      </c>
      <c r="W76">
        <v>12.5</v>
      </c>
      <c r="X76">
        <v>15</v>
      </c>
      <c r="Y76">
        <v>5</v>
      </c>
    </row>
    <row r="77" spans="1:25">
      <c r="A77" t="str">
        <f>LOOKUP($D77&amp;$I77,RegulationSilvCosts!$A:$A,RegulationSilvCosts!I:I)</f>
        <v>y</v>
      </c>
      <c r="B77" t="s">
        <v>1</v>
      </c>
      <c r="C77" t="s">
        <v>111</v>
      </c>
      <c r="D77" t="s">
        <v>30</v>
      </c>
      <c r="E77" t="s">
        <v>97</v>
      </c>
      <c r="F77" t="s">
        <v>191</v>
      </c>
      <c r="G77" t="s">
        <v>37</v>
      </c>
      <c r="H77" t="str">
        <f t="shared" si="2"/>
        <v>SBSmc1.CC.BlackCreek.A.Reg.P</v>
      </c>
      <c r="I77" t="str">
        <f>LOOKUP($D77&amp;$E77&amp;$G77,RegulationSilvCosts!C:C,RegulationSilvCosts!G:G)</f>
        <v>P</v>
      </c>
      <c r="J77">
        <f>LOOKUP($D77&amp;$E77&amp;$G77,RegulationSilvCosts!C:C,RegulationSilvCosts!J:J)</f>
        <v>2</v>
      </c>
      <c r="K77">
        <f ca="1">LOOKUP($C77&amp;$D77&amp;$E77&amp;$F77,InventoryLU_Blk!$A$2:$A$118,InventoryLU_Blk!$J$2:$J$1118)</f>
        <v>17.899999999999999</v>
      </c>
      <c r="L77" t="str">
        <f>LOOKUP(LOOKUP($D77&amp;$G77,'BEC Silviculture Surrogate'!$A:$A,'BEC Silviculture Surrogate'!$F:$F),ExistingTreatments!$A:$A,ExistingTreatments!L:L)</f>
        <v>SX</v>
      </c>
      <c r="M77">
        <f>LOOKUP(LOOKUP($D77&amp;$G77,'BEC Silviculture Surrogate'!$A:$A,'BEC Silviculture Surrogate'!$F:$F),ExistingTreatments!$A:$A,ExistingTreatments!M:M)</f>
        <v>50</v>
      </c>
      <c r="N77" t="str">
        <f>LOOKUP(LOOKUP($D77&amp;$G77,'BEC Silviculture Surrogate'!$A:$A,'BEC Silviculture Surrogate'!$F:$F),ExistingTreatments!$A:$A,ExistingTreatments!N:N)</f>
        <v>PLI</v>
      </c>
      <c r="O77">
        <f>LOOKUP(LOOKUP($D77&amp;$G77,'BEC Silviculture Surrogate'!$A:$A,'BEC Silviculture Surrogate'!$F:$F),ExistingTreatments!$A:$A,ExistingTreatments!O:O)</f>
        <v>29</v>
      </c>
      <c r="P77" t="str">
        <f>LOOKUP(LOOKUP($D77&amp;$G77,'BEC Silviculture Surrogate'!$A:$A,'BEC Silviculture Surrogate'!$F:$F),ExistingTreatments!$A:$A,ExistingTreatments!P:P)</f>
        <v>BL</v>
      </c>
      <c r="Q77">
        <f>LOOKUP(LOOKUP($D77&amp;$G77,'BEC Silviculture Surrogate'!$A:$A,'BEC Silviculture Surrogate'!$F:$F),ExistingTreatments!$A:$A,ExistingTreatments!Q:Q)</f>
        <v>13</v>
      </c>
      <c r="R77" t="str">
        <f>LOOKUP(LOOKUP($D77&amp;$G77,'BEC Silviculture Surrogate'!$A:$A,'BEC Silviculture Surrogate'!$F:$F),ExistingTreatments!$A:$A,ExistingTreatments!R:R)</f>
        <v>AE</v>
      </c>
      <c r="S77">
        <f>LOOKUP(LOOKUP($D77&amp;$G77,'BEC Silviculture Surrogate'!$A:$A,'BEC Silviculture Surrogate'!$F:$F),ExistingTreatments!$A:$A,ExistingTreatments!S:S)</f>
        <v>8</v>
      </c>
      <c r="T77">
        <f>LOOKUP(LOOKUP($D77&amp;$G77,'BEC Silviculture Surrogate'!$A:$A,'BEC Silviculture Surrogate'!$F:$F),ExistingTreatments!$A:$A,ExistingTreatments!T:T)</f>
        <v>0</v>
      </c>
      <c r="U77">
        <f>LOOKUP(LOOKUP($D77&amp;$G77,'BEC Silviculture Surrogate'!$A:$A,'BEC Silviculture Surrogate'!$F:$F),ExistingTreatments!$A:$A,ExistingTreatments!U:U)</f>
        <v>0</v>
      </c>
      <c r="V77">
        <f>LOOKUP(LOOKUP($D77&amp;$G77,'BEC Silviculture Surrogate'!$A:$A,'BEC Silviculture Surrogate'!$F:$F),ExistingTreatments!$A:$A,ExistingTreatments!V:V)</f>
        <v>4444</v>
      </c>
      <c r="W77">
        <v>12.5</v>
      </c>
      <c r="X77">
        <v>15</v>
      </c>
      <c r="Y77">
        <v>5</v>
      </c>
    </row>
    <row r="78" spans="1:25">
      <c r="A78" t="str">
        <f>LOOKUP($D78&amp;$I78,RegulationSilvCosts!$A:$A,RegulationSilvCosts!I:I)</f>
        <v>y</v>
      </c>
      <c r="B78" t="s">
        <v>1</v>
      </c>
      <c r="C78" t="s">
        <v>111</v>
      </c>
      <c r="D78" t="s">
        <v>30</v>
      </c>
      <c r="E78" t="s">
        <v>97</v>
      </c>
      <c r="F78" t="s">
        <v>192</v>
      </c>
      <c r="G78" t="s">
        <v>37</v>
      </c>
      <c r="H78" t="str">
        <f t="shared" si="2"/>
        <v>SBSmc1.CC.BlackCreek.B.Reg.P</v>
      </c>
      <c r="I78" t="str">
        <f>LOOKUP($D78&amp;$E78&amp;$G78,RegulationSilvCosts!C:C,RegulationSilvCosts!G:G)</f>
        <v>P</v>
      </c>
      <c r="J78">
        <f>LOOKUP($D78&amp;$E78&amp;$G78,RegulationSilvCosts!C:C,RegulationSilvCosts!J:J)</f>
        <v>2</v>
      </c>
      <c r="K78">
        <f ca="1">LOOKUP($C78&amp;$D78&amp;$E78&amp;$F78,InventoryLU_Blk!$A$2:$A$118,InventoryLU_Blk!$J$2:$J$1118)</f>
        <v>18.2</v>
      </c>
      <c r="L78" t="str">
        <f>LOOKUP(LOOKUP($D78&amp;$G78,'BEC Silviculture Surrogate'!$A:$A,'BEC Silviculture Surrogate'!$F:$F),ExistingTreatments!$A:$A,ExistingTreatments!L:L)</f>
        <v>SX</v>
      </c>
      <c r="M78">
        <f>LOOKUP(LOOKUP($D78&amp;$G78,'BEC Silviculture Surrogate'!$A:$A,'BEC Silviculture Surrogate'!$F:$F),ExistingTreatments!$A:$A,ExistingTreatments!M:M)</f>
        <v>50</v>
      </c>
      <c r="N78" t="str">
        <f>LOOKUP(LOOKUP($D78&amp;$G78,'BEC Silviculture Surrogate'!$A:$A,'BEC Silviculture Surrogate'!$F:$F),ExistingTreatments!$A:$A,ExistingTreatments!N:N)</f>
        <v>PLI</v>
      </c>
      <c r="O78">
        <f>LOOKUP(LOOKUP($D78&amp;$G78,'BEC Silviculture Surrogate'!$A:$A,'BEC Silviculture Surrogate'!$F:$F),ExistingTreatments!$A:$A,ExistingTreatments!O:O)</f>
        <v>29</v>
      </c>
      <c r="P78" t="str">
        <f>LOOKUP(LOOKUP($D78&amp;$G78,'BEC Silviculture Surrogate'!$A:$A,'BEC Silviculture Surrogate'!$F:$F),ExistingTreatments!$A:$A,ExistingTreatments!P:P)</f>
        <v>BL</v>
      </c>
      <c r="Q78">
        <f>LOOKUP(LOOKUP($D78&amp;$G78,'BEC Silviculture Surrogate'!$A:$A,'BEC Silviculture Surrogate'!$F:$F),ExistingTreatments!$A:$A,ExistingTreatments!Q:Q)</f>
        <v>13</v>
      </c>
      <c r="R78" t="str">
        <f>LOOKUP(LOOKUP($D78&amp;$G78,'BEC Silviculture Surrogate'!$A:$A,'BEC Silviculture Surrogate'!$F:$F),ExistingTreatments!$A:$A,ExistingTreatments!R:R)</f>
        <v>AE</v>
      </c>
      <c r="S78">
        <f>LOOKUP(LOOKUP($D78&amp;$G78,'BEC Silviculture Surrogate'!$A:$A,'BEC Silviculture Surrogate'!$F:$F),ExistingTreatments!$A:$A,ExistingTreatments!S:S)</f>
        <v>8</v>
      </c>
      <c r="T78">
        <f>LOOKUP(LOOKUP($D78&amp;$G78,'BEC Silviculture Surrogate'!$A:$A,'BEC Silviculture Surrogate'!$F:$F),ExistingTreatments!$A:$A,ExistingTreatments!T:T)</f>
        <v>0</v>
      </c>
      <c r="U78">
        <f>LOOKUP(LOOKUP($D78&amp;$G78,'BEC Silviculture Surrogate'!$A:$A,'BEC Silviculture Surrogate'!$F:$F),ExistingTreatments!$A:$A,ExistingTreatments!U:U)</f>
        <v>0</v>
      </c>
      <c r="V78">
        <f>LOOKUP(LOOKUP($D78&amp;$G78,'BEC Silviculture Surrogate'!$A:$A,'BEC Silviculture Surrogate'!$F:$F),ExistingTreatments!$A:$A,ExistingTreatments!V:V)</f>
        <v>4444</v>
      </c>
      <c r="W78">
        <v>12.5</v>
      </c>
      <c r="X78">
        <v>15</v>
      </c>
      <c r="Y78">
        <v>5</v>
      </c>
    </row>
    <row r="79" spans="1:25">
      <c r="A79" t="str">
        <f>LOOKUP($D79&amp;$I79,RegulationSilvCosts!$A:$A,RegulationSilvCosts!I:I)</f>
        <v>y</v>
      </c>
      <c r="B79" t="s">
        <v>1</v>
      </c>
      <c r="C79" t="s">
        <v>116</v>
      </c>
      <c r="D79" t="s">
        <v>16</v>
      </c>
      <c r="E79" t="s">
        <v>98</v>
      </c>
      <c r="F79" t="s">
        <v>191</v>
      </c>
      <c r="G79" t="s">
        <v>86</v>
      </c>
      <c r="H79" t="str">
        <f t="shared" si="2"/>
        <v>IDFdk3.Sel.Chimney.A.Reg.S</v>
      </c>
      <c r="I79" t="str">
        <f>LOOKUP($D79&amp;$E79&amp;$G79,RegulationSilvCosts!C:C,RegulationSilvCosts!G:G)</f>
        <v>N</v>
      </c>
      <c r="J79">
        <f>LOOKUP($D79&amp;$E79&amp;$G79,RegulationSilvCosts!C:C,RegulationSilvCosts!J:J)</f>
        <v>4</v>
      </c>
      <c r="K79">
        <f ca="1">LOOKUP($C79&amp;$D79&amp;$E79&amp;$F79,InventoryLU_Blk!$A$2:$A$118,InventoryLU_Blk!$J$2:$J$1118)</f>
        <v>17.2</v>
      </c>
      <c r="L79" t="str">
        <f>LOOKUP(LOOKUP($D79&amp;$G79,'BEC Silviculture Surrogate'!$A:$A,'BEC Silviculture Surrogate'!$F:$F),ExistingTreatments!$A:$A,ExistingTreatments!L:L)</f>
        <v>FDI</v>
      </c>
      <c r="M79">
        <f>LOOKUP(LOOKUP($D79&amp;$G79,'BEC Silviculture Surrogate'!$A:$A,'BEC Silviculture Surrogate'!$F:$F),ExistingTreatments!$A:$A,ExistingTreatments!M:M)</f>
        <v>84</v>
      </c>
      <c r="N79" t="str">
        <f>LOOKUP(LOOKUP($D79&amp;$G79,'BEC Silviculture Surrogate'!$A:$A,'BEC Silviculture Surrogate'!$F:$F),ExistingTreatments!$A:$A,ExistingTreatments!N:N)</f>
        <v>PLI</v>
      </c>
      <c r="O79">
        <f>LOOKUP(LOOKUP($D79&amp;$G79,'BEC Silviculture Surrogate'!$A:$A,'BEC Silviculture Surrogate'!$F:$F),ExistingTreatments!$A:$A,ExistingTreatments!O:O)</f>
        <v>9</v>
      </c>
      <c r="P79" t="str">
        <f>LOOKUP(LOOKUP($D79&amp;$G79,'BEC Silviculture Surrogate'!$A:$A,'BEC Silviculture Surrogate'!$F:$F),ExistingTreatments!$A:$A,ExistingTreatments!P:P)</f>
        <v>AE</v>
      </c>
      <c r="Q79">
        <f>LOOKUP(LOOKUP($D79&amp;$G79,'BEC Silviculture Surrogate'!$A:$A,'BEC Silviculture Surrogate'!$F:$F),ExistingTreatments!$A:$A,ExistingTreatments!Q:Q)</f>
        <v>7</v>
      </c>
      <c r="R79">
        <f>LOOKUP(LOOKUP($D79&amp;$G79,'BEC Silviculture Surrogate'!$A:$A,'BEC Silviculture Surrogate'!$F:$F),ExistingTreatments!$A:$A,ExistingTreatments!R:R)</f>
        <v>0</v>
      </c>
      <c r="S79">
        <f>LOOKUP(LOOKUP($D79&amp;$G79,'BEC Silviculture Surrogate'!$A:$A,'BEC Silviculture Surrogate'!$F:$F),ExistingTreatments!$A:$A,ExistingTreatments!S:S)</f>
        <v>0</v>
      </c>
      <c r="T79">
        <f>LOOKUP(LOOKUP($D79&amp;$G79,'BEC Silviculture Surrogate'!$A:$A,'BEC Silviculture Surrogate'!$F:$F),ExistingTreatments!$A:$A,ExistingTreatments!T:T)</f>
        <v>0</v>
      </c>
      <c r="U79">
        <f>LOOKUP(LOOKUP($D79&amp;$G79,'BEC Silviculture Surrogate'!$A:$A,'BEC Silviculture Surrogate'!$F:$F),ExistingTreatments!$A:$A,ExistingTreatments!U:U)</f>
        <v>0</v>
      </c>
      <c r="V79">
        <f>LOOKUP(LOOKUP($D79&amp;$G79,'BEC Silviculture Surrogate'!$A:$A,'BEC Silviculture Surrogate'!$F:$F),ExistingTreatments!$A:$A,ExistingTreatments!V:V)</f>
        <v>2947</v>
      </c>
      <c r="W79">
        <v>12.5</v>
      </c>
      <c r="X79">
        <v>15</v>
      </c>
      <c r="Y79">
        <v>5</v>
      </c>
    </row>
    <row r="80" spans="1:25">
      <c r="A80" t="str">
        <f>LOOKUP($D80&amp;$I80,RegulationSilvCosts!$A:$A,RegulationSilvCosts!I:I)</f>
        <v>y</v>
      </c>
      <c r="B80" t="s">
        <v>1</v>
      </c>
      <c r="C80" t="s">
        <v>116</v>
      </c>
      <c r="D80" t="s">
        <v>16</v>
      </c>
      <c r="E80" t="s">
        <v>98</v>
      </c>
      <c r="F80" t="s">
        <v>192</v>
      </c>
      <c r="G80" t="s">
        <v>86</v>
      </c>
      <c r="H80" t="str">
        <f t="shared" si="2"/>
        <v>IDFdk3.Sel.Chimney.B.Reg.S</v>
      </c>
      <c r="I80" t="str">
        <f>LOOKUP($D80&amp;$E80&amp;$G80,RegulationSilvCosts!C:C,RegulationSilvCosts!G:G)</f>
        <v>N</v>
      </c>
      <c r="J80">
        <f>LOOKUP($D80&amp;$E80&amp;$G80,RegulationSilvCosts!C:C,RegulationSilvCosts!J:J)</f>
        <v>4</v>
      </c>
      <c r="K80">
        <f ca="1">LOOKUP($C80&amp;$D80&amp;$E80&amp;$F80,InventoryLU_Blk!$A$2:$A$118,InventoryLU_Blk!$J$2:$J$1118)</f>
        <v>17.7</v>
      </c>
      <c r="L80" t="str">
        <f>LOOKUP(LOOKUP($D80&amp;$G80,'BEC Silviculture Surrogate'!$A:$A,'BEC Silviculture Surrogate'!$F:$F),ExistingTreatments!$A:$A,ExistingTreatments!L:L)</f>
        <v>FDI</v>
      </c>
      <c r="M80">
        <f>LOOKUP(LOOKUP($D80&amp;$G80,'BEC Silviculture Surrogate'!$A:$A,'BEC Silviculture Surrogate'!$F:$F),ExistingTreatments!$A:$A,ExistingTreatments!M:M)</f>
        <v>84</v>
      </c>
      <c r="N80" t="str">
        <f>LOOKUP(LOOKUP($D80&amp;$G80,'BEC Silviculture Surrogate'!$A:$A,'BEC Silviculture Surrogate'!$F:$F),ExistingTreatments!$A:$A,ExistingTreatments!N:N)</f>
        <v>PLI</v>
      </c>
      <c r="O80">
        <f>LOOKUP(LOOKUP($D80&amp;$G80,'BEC Silviculture Surrogate'!$A:$A,'BEC Silviculture Surrogate'!$F:$F),ExistingTreatments!$A:$A,ExistingTreatments!O:O)</f>
        <v>9</v>
      </c>
      <c r="P80" t="str">
        <f>LOOKUP(LOOKUP($D80&amp;$G80,'BEC Silviculture Surrogate'!$A:$A,'BEC Silviculture Surrogate'!$F:$F),ExistingTreatments!$A:$A,ExistingTreatments!P:P)</f>
        <v>AE</v>
      </c>
      <c r="Q80">
        <f>LOOKUP(LOOKUP($D80&amp;$G80,'BEC Silviculture Surrogate'!$A:$A,'BEC Silviculture Surrogate'!$F:$F),ExistingTreatments!$A:$A,ExistingTreatments!Q:Q)</f>
        <v>7</v>
      </c>
      <c r="R80">
        <f>LOOKUP(LOOKUP($D80&amp;$G80,'BEC Silviculture Surrogate'!$A:$A,'BEC Silviculture Surrogate'!$F:$F),ExistingTreatments!$A:$A,ExistingTreatments!R:R)</f>
        <v>0</v>
      </c>
      <c r="S80">
        <f>LOOKUP(LOOKUP($D80&amp;$G80,'BEC Silviculture Surrogate'!$A:$A,'BEC Silviculture Surrogate'!$F:$F),ExistingTreatments!$A:$A,ExistingTreatments!S:S)</f>
        <v>0</v>
      </c>
      <c r="T80">
        <f>LOOKUP(LOOKUP($D80&amp;$G80,'BEC Silviculture Surrogate'!$A:$A,'BEC Silviculture Surrogate'!$F:$F),ExistingTreatments!$A:$A,ExistingTreatments!T:T)</f>
        <v>0</v>
      </c>
      <c r="U80">
        <f>LOOKUP(LOOKUP($D80&amp;$G80,'BEC Silviculture Surrogate'!$A:$A,'BEC Silviculture Surrogate'!$F:$F),ExistingTreatments!$A:$A,ExistingTreatments!U:U)</f>
        <v>0</v>
      </c>
      <c r="V80">
        <f>LOOKUP(LOOKUP($D80&amp;$G80,'BEC Silviculture Surrogate'!$A:$A,'BEC Silviculture Surrogate'!$F:$F),ExistingTreatments!$A:$A,ExistingTreatments!V:V)</f>
        <v>2947</v>
      </c>
      <c r="W80">
        <v>12.5</v>
      </c>
      <c r="X80">
        <v>15</v>
      </c>
      <c r="Y80">
        <v>5</v>
      </c>
    </row>
    <row r="81" spans="1:25">
      <c r="A81" t="str">
        <f>LOOKUP($D81&amp;$I81,RegulationSilvCosts!$A:$A,RegulationSilvCosts!I:I)</f>
        <v>y</v>
      </c>
      <c r="B81" t="s">
        <v>1</v>
      </c>
      <c r="C81" t="s">
        <v>116</v>
      </c>
      <c r="D81" t="s">
        <v>16</v>
      </c>
      <c r="E81" t="s">
        <v>97</v>
      </c>
      <c r="F81" t="s">
        <v>193</v>
      </c>
      <c r="G81" t="s">
        <v>36</v>
      </c>
      <c r="H81" t="str">
        <f t="shared" si="2"/>
        <v>IDFdk3.CC.Chimney.C.Reg.N</v>
      </c>
      <c r="I81" t="str">
        <f>LOOKUP($D81&amp;$E81&amp;$G81,RegulationSilvCosts!C:C,RegulationSilvCosts!G:G)</f>
        <v>N</v>
      </c>
      <c r="J81">
        <f>LOOKUP($D81&amp;$E81&amp;$G81,RegulationSilvCosts!C:C,RegulationSilvCosts!J:J)</f>
        <v>4</v>
      </c>
      <c r="K81">
        <f ca="1">LOOKUP($C81&amp;$D81&amp;$E81&amp;$F81,InventoryLU_Blk!$A$2:$A$118,InventoryLU_Blk!$J$2:$J$1118)</f>
        <v>18</v>
      </c>
      <c r="L81" t="str">
        <f>LOOKUP(LOOKUP($D81&amp;$G81,'BEC Silviculture Surrogate'!$A:$A,'BEC Silviculture Surrogate'!$F:$F),ExistingTreatments!$A:$A,ExistingTreatments!L:L)</f>
        <v>PLI</v>
      </c>
      <c r="M81">
        <f>LOOKUP(LOOKUP($D81&amp;$G81,'BEC Silviculture Surrogate'!$A:$A,'BEC Silviculture Surrogate'!$F:$F),ExistingTreatments!$A:$A,ExistingTreatments!M:M)</f>
        <v>67</v>
      </c>
      <c r="N81" t="str">
        <f>LOOKUP(LOOKUP($D81&amp;$G81,'BEC Silviculture Surrogate'!$A:$A,'BEC Silviculture Surrogate'!$F:$F),ExistingTreatments!$A:$A,ExistingTreatments!N:N)</f>
        <v>FDI</v>
      </c>
      <c r="O81">
        <f>LOOKUP(LOOKUP($D81&amp;$G81,'BEC Silviculture Surrogate'!$A:$A,'BEC Silviculture Surrogate'!$F:$F),ExistingTreatments!$A:$A,ExistingTreatments!O:O)</f>
        <v>23</v>
      </c>
      <c r="P81" t="str">
        <f>LOOKUP(LOOKUP($D81&amp;$G81,'BEC Silviculture Surrogate'!$A:$A,'BEC Silviculture Surrogate'!$F:$F),ExistingTreatments!$A:$A,ExistingTreatments!P:P)</f>
        <v>AE</v>
      </c>
      <c r="Q81">
        <f>LOOKUP(LOOKUP($D81&amp;$G81,'BEC Silviculture Surrogate'!$A:$A,'BEC Silviculture Surrogate'!$F:$F),ExistingTreatments!$A:$A,ExistingTreatments!Q:Q)</f>
        <v>10</v>
      </c>
      <c r="R81">
        <f>LOOKUP(LOOKUP($D81&amp;$G81,'BEC Silviculture Surrogate'!$A:$A,'BEC Silviculture Surrogate'!$F:$F),ExistingTreatments!$A:$A,ExistingTreatments!R:R)</f>
        <v>0</v>
      </c>
      <c r="S81">
        <f>LOOKUP(LOOKUP($D81&amp;$G81,'BEC Silviculture Surrogate'!$A:$A,'BEC Silviculture Surrogate'!$F:$F),ExistingTreatments!$A:$A,ExistingTreatments!S:S)</f>
        <v>0</v>
      </c>
      <c r="T81">
        <f>LOOKUP(LOOKUP($D81&amp;$G81,'BEC Silviculture Surrogate'!$A:$A,'BEC Silviculture Surrogate'!$F:$F),ExistingTreatments!$A:$A,ExistingTreatments!T:T)</f>
        <v>0</v>
      </c>
      <c r="U81">
        <f>LOOKUP(LOOKUP($D81&amp;$G81,'BEC Silviculture Surrogate'!$A:$A,'BEC Silviculture Surrogate'!$F:$F),ExistingTreatments!$A:$A,ExistingTreatments!U:U)</f>
        <v>0</v>
      </c>
      <c r="V81">
        <f>LOOKUP(LOOKUP($D81&amp;$G81,'BEC Silviculture Surrogate'!$A:$A,'BEC Silviculture Surrogate'!$F:$F),ExistingTreatments!$A:$A,ExistingTreatments!V:V)</f>
        <v>4988</v>
      </c>
      <c r="W81">
        <v>12.5</v>
      </c>
      <c r="X81">
        <v>15</v>
      </c>
      <c r="Y81">
        <v>5</v>
      </c>
    </row>
    <row r="82" spans="1:25">
      <c r="A82" t="str">
        <f>LOOKUP($D82&amp;$I82,RegulationSilvCosts!$A:$A,RegulationSilvCosts!I:I)</f>
        <v>y</v>
      </c>
      <c r="B82" t="s">
        <v>1</v>
      </c>
      <c r="C82" t="s">
        <v>116</v>
      </c>
      <c r="D82" t="s">
        <v>16</v>
      </c>
      <c r="E82" t="s">
        <v>97</v>
      </c>
      <c r="F82" t="s">
        <v>193</v>
      </c>
      <c r="G82" t="s">
        <v>37</v>
      </c>
      <c r="H82" t="str">
        <f t="shared" si="2"/>
        <v>IDFdk3.CC.Chimney.C.Reg.P</v>
      </c>
      <c r="I82" t="str">
        <f>LOOKUP($D82&amp;$E82&amp;$G82,RegulationSilvCosts!C:C,RegulationSilvCosts!G:G)</f>
        <v>P</v>
      </c>
      <c r="J82">
        <f>LOOKUP($D82&amp;$E82&amp;$G82,RegulationSilvCosts!C:C,RegulationSilvCosts!J:J)</f>
        <v>2</v>
      </c>
      <c r="K82">
        <f ca="1">LOOKUP($C82&amp;$D82&amp;$E82&amp;$F82,InventoryLU_Blk!$A$2:$A$118,InventoryLU_Blk!$J$2:$J$1118)</f>
        <v>18</v>
      </c>
      <c r="L82" t="str">
        <f>LOOKUP(LOOKUP($D82&amp;$G82,'BEC Silviculture Surrogate'!$A:$A,'BEC Silviculture Surrogate'!$F:$F),ExistingTreatments!$A:$A,ExistingTreatments!L:L)</f>
        <v>PLI</v>
      </c>
      <c r="M82">
        <f>LOOKUP(LOOKUP($D82&amp;$G82,'BEC Silviculture Surrogate'!$A:$A,'BEC Silviculture Surrogate'!$F:$F),ExistingTreatments!$A:$A,ExistingTreatments!M:M)</f>
        <v>59</v>
      </c>
      <c r="N82" t="str">
        <f>LOOKUP(LOOKUP($D82&amp;$G82,'BEC Silviculture Surrogate'!$A:$A,'BEC Silviculture Surrogate'!$F:$F),ExistingTreatments!$A:$A,ExistingTreatments!N:N)</f>
        <v>AE</v>
      </c>
      <c r="O82">
        <f>LOOKUP(LOOKUP($D82&amp;$G82,'BEC Silviculture Surrogate'!$A:$A,'BEC Silviculture Surrogate'!$F:$F),ExistingTreatments!$A:$A,ExistingTreatments!O:O)</f>
        <v>22</v>
      </c>
      <c r="P82" t="str">
        <f>LOOKUP(LOOKUP($D82&amp;$G82,'BEC Silviculture Surrogate'!$A:$A,'BEC Silviculture Surrogate'!$F:$F),ExistingTreatments!$A:$A,ExistingTreatments!P:P)</f>
        <v>FDI</v>
      </c>
      <c r="Q82">
        <f>LOOKUP(LOOKUP($D82&amp;$G82,'BEC Silviculture Surrogate'!$A:$A,'BEC Silviculture Surrogate'!$F:$F),ExistingTreatments!$A:$A,ExistingTreatments!Q:Q)</f>
        <v>13</v>
      </c>
      <c r="R82" t="str">
        <f>LOOKUP(LOOKUP($D82&amp;$G82,'BEC Silviculture Surrogate'!$A:$A,'BEC Silviculture Surrogate'!$F:$F),ExistingTreatments!$A:$A,ExistingTreatments!R:R)</f>
        <v>SX</v>
      </c>
      <c r="S82">
        <f>LOOKUP(LOOKUP($D82&amp;$G82,'BEC Silviculture Surrogate'!$A:$A,'BEC Silviculture Surrogate'!$F:$F),ExistingTreatments!$A:$A,ExistingTreatments!S:S)</f>
        <v>6</v>
      </c>
      <c r="T82">
        <f>LOOKUP(LOOKUP($D82&amp;$G82,'BEC Silviculture Surrogate'!$A:$A,'BEC Silviculture Surrogate'!$F:$F),ExistingTreatments!$A:$A,ExistingTreatments!T:T)</f>
        <v>0</v>
      </c>
      <c r="U82">
        <f>LOOKUP(LOOKUP($D82&amp;$G82,'BEC Silviculture Surrogate'!$A:$A,'BEC Silviculture Surrogate'!$F:$F),ExistingTreatments!$A:$A,ExistingTreatments!U:U)</f>
        <v>0</v>
      </c>
      <c r="V82">
        <f>LOOKUP(LOOKUP($D82&amp;$G82,'BEC Silviculture Surrogate'!$A:$A,'BEC Silviculture Surrogate'!$F:$F),ExistingTreatments!$A:$A,ExistingTreatments!V:V)</f>
        <v>3661</v>
      </c>
      <c r="W82">
        <v>12.5</v>
      </c>
      <c r="X82">
        <v>15</v>
      </c>
      <c r="Y82">
        <v>5</v>
      </c>
    </row>
    <row r="83" spans="1:25">
      <c r="A83" t="str">
        <f>LOOKUP($D83&amp;$I83,RegulationSilvCosts!$A:$A,RegulationSilvCosts!I:I)</f>
        <v>y</v>
      </c>
      <c r="B83" t="s">
        <v>1</v>
      </c>
      <c r="C83" t="s">
        <v>116</v>
      </c>
      <c r="D83" t="s">
        <v>16</v>
      </c>
      <c r="E83" t="s">
        <v>98</v>
      </c>
      <c r="F83" t="s">
        <v>193</v>
      </c>
      <c r="G83" t="s">
        <v>86</v>
      </c>
      <c r="H83" t="str">
        <f t="shared" si="2"/>
        <v>IDFdk3.Sel.Chimney.C.Reg.S</v>
      </c>
      <c r="I83" t="str">
        <f>LOOKUP($D83&amp;$E83&amp;$G83,RegulationSilvCosts!C:C,RegulationSilvCosts!G:G)</f>
        <v>N</v>
      </c>
      <c r="J83">
        <f>LOOKUP($D83&amp;$E83&amp;$G83,RegulationSilvCosts!C:C,RegulationSilvCosts!J:J)</f>
        <v>4</v>
      </c>
      <c r="K83">
        <f ca="1">LOOKUP($C83&amp;$D83&amp;$E83&amp;$F83,InventoryLU_Blk!$A$2:$A$118,InventoryLU_Blk!$J$2:$J$1118)</f>
        <v>18</v>
      </c>
      <c r="L83" t="str">
        <f>LOOKUP(LOOKUP($D83&amp;$G83,'BEC Silviculture Surrogate'!$A:$A,'BEC Silviculture Surrogate'!$F:$F),ExistingTreatments!$A:$A,ExistingTreatments!L:L)</f>
        <v>FDI</v>
      </c>
      <c r="M83">
        <f>LOOKUP(LOOKUP($D83&amp;$G83,'BEC Silviculture Surrogate'!$A:$A,'BEC Silviculture Surrogate'!$F:$F),ExistingTreatments!$A:$A,ExistingTreatments!M:M)</f>
        <v>84</v>
      </c>
      <c r="N83" t="str">
        <f>LOOKUP(LOOKUP($D83&amp;$G83,'BEC Silviculture Surrogate'!$A:$A,'BEC Silviculture Surrogate'!$F:$F),ExistingTreatments!$A:$A,ExistingTreatments!N:N)</f>
        <v>PLI</v>
      </c>
      <c r="O83">
        <f>LOOKUP(LOOKUP($D83&amp;$G83,'BEC Silviculture Surrogate'!$A:$A,'BEC Silviculture Surrogate'!$F:$F),ExistingTreatments!$A:$A,ExistingTreatments!O:O)</f>
        <v>9</v>
      </c>
      <c r="P83" t="str">
        <f>LOOKUP(LOOKUP($D83&amp;$G83,'BEC Silviculture Surrogate'!$A:$A,'BEC Silviculture Surrogate'!$F:$F),ExistingTreatments!$A:$A,ExistingTreatments!P:P)</f>
        <v>AE</v>
      </c>
      <c r="Q83">
        <f>LOOKUP(LOOKUP($D83&amp;$G83,'BEC Silviculture Surrogate'!$A:$A,'BEC Silviculture Surrogate'!$F:$F),ExistingTreatments!$A:$A,ExistingTreatments!Q:Q)</f>
        <v>7</v>
      </c>
      <c r="R83">
        <f>LOOKUP(LOOKUP($D83&amp;$G83,'BEC Silviculture Surrogate'!$A:$A,'BEC Silviculture Surrogate'!$F:$F),ExistingTreatments!$A:$A,ExistingTreatments!R:R)</f>
        <v>0</v>
      </c>
      <c r="S83">
        <f>LOOKUP(LOOKUP($D83&amp;$G83,'BEC Silviculture Surrogate'!$A:$A,'BEC Silviculture Surrogate'!$F:$F),ExistingTreatments!$A:$A,ExistingTreatments!S:S)</f>
        <v>0</v>
      </c>
      <c r="T83">
        <f>LOOKUP(LOOKUP($D83&amp;$G83,'BEC Silviculture Surrogate'!$A:$A,'BEC Silviculture Surrogate'!$F:$F),ExistingTreatments!$A:$A,ExistingTreatments!T:T)</f>
        <v>0</v>
      </c>
      <c r="U83">
        <f>LOOKUP(LOOKUP($D83&amp;$G83,'BEC Silviculture Surrogate'!$A:$A,'BEC Silviculture Surrogate'!$F:$F),ExistingTreatments!$A:$A,ExistingTreatments!U:U)</f>
        <v>0</v>
      </c>
      <c r="V83">
        <f>LOOKUP(LOOKUP($D83&amp;$G83,'BEC Silviculture Surrogate'!$A:$A,'BEC Silviculture Surrogate'!$F:$F),ExistingTreatments!$A:$A,ExistingTreatments!V:V)</f>
        <v>2947</v>
      </c>
      <c r="W83">
        <v>12.5</v>
      </c>
      <c r="X83">
        <v>15</v>
      </c>
      <c r="Y83">
        <v>5</v>
      </c>
    </row>
    <row r="84" spans="1:25">
      <c r="A84" t="str">
        <f>LOOKUP($D84&amp;$I84,RegulationSilvCosts!$A:$A,RegulationSilvCosts!I:I)</f>
        <v>y</v>
      </c>
      <c r="B84" t="s">
        <v>1</v>
      </c>
      <c r="C84" t="s">
        <v>116</v>
      </c>
      <c r="D84" t="s">
        <v>16</v>
      </c>
      <c r="E84" t="s">
        <v>98</v>
      </c>
      <c r="F84" t="s">
        <v>194</v>
      </c>
      <c r="G84" t="s">
        <v>86</v>
      </c>
      <c r="H84" t="str">
        <f t="shared" si="2"/>
        <v>IDFdk3.Sel.Chimney.D.Reg.S</v>
      </c>
      <c r="I84" t="str">
        <f>LOOKUP($D84&amp;$E84&amp;$G84,RegulationSilvCosts!C:C,RegulationSilvCosts!G:G)</f>
        <v>N</v>
      </c>
      <c r="J84">
        <f>LOOKUP($D84&amp;$E84&amp;$G84,RegulationSilvCosts!C:C,RegulationSilvCosts!J:J)</f>
        <v>4</v>
      </c>
      <c r="K84">
        <f ca="1">LOOKUP($C84&amp;$D84&amp;$E84&amp;$F84,InventoryLU_Blk!$A$2:$A$118,InventoryLU_Blk!$J$2:$J$1118)</f>
        <v>18</v>
      </c>
      <c r="L84" t="str">
        <f>LOOKUP(LOOKUP($D84&amp;$G84,'BEC Silviculture Surrogate'!$A:$A,'BEC Silviculture Surrogate'!$F:$F),ExistingTreatments!$A:$A,ExistingTreatments!L:L)</f>
        <v>FDI</v>
      </c>
      <c r="M84">
        <f>LOOKUP(LOOKUP($D84&amp;$G84,'BEC Silviculture Surrogate'!$A:$A,'BEC Silviculture Surrogate'!$F:$F),ExistingTreatments!$A:$A,ExistingTreatments!M:M)</f>
        <v>84</v>
      </c>
      <c r="N84" t="str">
        <f>LOOKUP(LOOKUP($D84&amp;$G84,'BEC Silviculture Surrogate'!$A:$A,'BEC Silviculture Surrogate'!$F:$F),ExistingTreatments!$A:$A,ExistingTreatments!N:N)</f>
        <v>PLI</v>
      </c>
      <c r="O84">
        <f>LOOKUP(LOOKUP($D84&amp;$G84,'BEC Silviculture Surrogate'!$A:$A,'BEC Silviculture Surrogate'!$F:$F),ExistingTreatments!$A:$A,ExistingTreatments!O:O)</f>
        <v>9</v>
      </c>
      <c r="P84" t="str">
        <f>LOOKUP(LOOKUP($D84&amp;$G84,'BEC Silviculture Surrogate'!$A:$A,'BEC Silviculture Surrogate'!$F:$F),ExistingTreatments!$A:$A,ExistingTreatments!P:P)</f>
        <v>AE</v>
      </c>
      <c r="Q84">
        <f>LOOKUP(LOOKUP($D84&amp;$G84,'BEC Silviculture Surrogate'!$A:$A,'BEC Silviculture Surrogate'!$F:$F),ExistingTreatments!$A:$A,ExistingTreatments!Q:Q)</f>
        <v>7</v>
      </c>
      <c r="R84">
        <f>LOOKUP(LOOKUP($D84&amp;$G84,'BEC Silviculture Surrogate'!$A:$A,'BEC Silviculture Surrogate'!$F:$F),ExistingTreatments!$A:$A,ExistingTreatments!R:R)</f>
        <v>0</v>
      </c>
      <c r="S84">
        <f>LOOKUP(LOOKUP($D84&amp;$G84,'BEC Silviculture Surrogate'!$A:$A,'BEC Silviculture Surrogate'!$F:$F),ExistingTreatments!$A:$A,ExistingTreatments!S:S)</f>
        <v>0</v>
      </c>
      <c r="T84">
        <f>LOOKUP(LOOKUP($D84&amp;$G84,'BEC Silviculture Surrogate'!$A:$A,'BEC Silviculture Surrogate'!$F:$F),ExistingTreatments!$A:$A,ExistingTreatments!T:T)</f>
        <v>0</v>
      </c>
      <c r="U84">
        <f>LOOKUP(LOOKUP($D84&amp;$G84,'BEC Silviculture Surrogate'!$A:$A,'BEC Silviculture Surrogate'!$F:$F),ExistingTreatments!$A:$A,ExistingTreatments!U:U)</f>
        <v>0</v>
      </c>
      <c r="V84">
        <f>LOOKUP(LOOKUP($D84&amp;$G84,'BEC Silviculture Surrogate'!$A:$A,'BEC Silviculture Surrogate'!$F:$F),ExistingTreatments!$A:$A,ExistingTreatments!V:V)</f>
        <v>2947</v>
      </c>
      <c r="W84">
        <v>12.5</v>
      </c>
      <c r="X84">
        <v>15</v>
      </c>
      <c r="Y84">
        <v>5</v>
      </c>
    </row>
    <row r="85" spans="1:25">
      <c r="A85" t="str">
        <f>LOOKUP($D85&amp;$I85,RegulationSilvCosts!$A:$A,RegulationSilvCosts!I:I)</f>
        <v>y</v>
      </c>
      <c r="B85" t="s">
        <v>1</v>
      </c>
      <c r="C85" t="s">
        <v>116</v>
      </c>
      <c r="D85" t="s">
        <v>16</v>
      </c>
      <c r="E85" t="s">
        <v>97</v>
      </c>
      <c r="F85" t="s">
        <v>195</v>
      </c>
      <c r="G85" t="s">
        <v>36</v>
      </c>
      <c r="H85" t="str">
        <f t="shared" si="2"/>
        <v>IDFdk3.CC.Chimney.E.Reg.N</v>
      </c>
      <c r="I85" t="str">
        <f>LOOKUP($D85&amp;$E85&amp;$G85,RegulationSilvCosts!C:C,RegulationSilvCosts!G:G)</f>
        <v>N</v>
      </c>
      <c r="J85">
        <f>LOOKUP($D85&amp;$E85&amp;$G85,RegulationSilvCosts!C:C,RegulationSilvCosts!J:J)</f>
        <v>4</v>
      </c>
      <c r="K85">
        <f ca="1">LOOKUP($C85&amp;$D85&amp;$E85&amp;$F85,InventoryLU_Blk!$A$2:$A$118,InventoryLU_Blk!$J$2:$J$1118)</f>
        <v>18</v>
      </c>
      <c r="L85" t="str">
        <f>LOOKUP(LOOKUP($D85&amp;$G85,'BEC Silviculture Surrogate'!$A:$A,'BEC Silviculture Surrogate'!$F:$F),ExistingTreatments!$A:$A,ExistingTreatments!L:L)</f>
        <v>PLI</v>
      </c>
      <c r="M85">
        <f>LOOKUP(LOOKUP($D85&amp;$G85,'BEC Silviculture Surrogate'!$A:$A,'BEC Silviculture Surrogate'!$F:$F),ExistingTreatments!$A:$A,ExistingTreatments!M:M)</f>
        <v>67</v>
      </c>
      <c r="N85" t="str">
        <f>LOOKUP(LOOKUP($D85&amp;$G85,'BEC Silviculture Surrogate'!$A:$A,'BEC Silviculture Surrogate'!$F:$F),ExistingTreatments!$A:$A,ExistingTreatments!N:N)</f>
        <v>FDI</v>
      </c>
      <c r="O85">
        <f>LOOKUP(LOOKUP($D85&amp;$G85,'BEC Silviculture Surrogate'!$A:$A,'BEC Silviculture Surrogate'!$F:$F),ExistingTreatments!$A:$A,ExistingTreatments!O:O)</f>
        <v>23</v>
      </c>
      <c r="P85" t="str">
        <f>LOOKUP(LOOKUP($D85&amp;$G85,'BEC Silviculture Surrogate'!$A:$A,'BEC Silviculture Surrogate'!$F:$F),ExistingTreatments!$A:$A,ExistingTreatments!P:P)</f>
        <v>AE</v>
      </c>
      <c r="Q85">
        <f>LOOKUP(LOOKUP($D85&amp;$G85,'BEC Silviculture Surrogate'!$A:$A,'BEC Silviculture Surrogate'!$F:$F),ExistingTreatments!$A:$A,ExistingTreatments!Q:Q)</f>
        <v>10</v>
      </c>
      <c r="R85">
        <f>LOOKUP(LOOKUP($D85&amp;$G85,'BEC Silviculture Surrogate'!$A:$A,'BEC Silviculture Surrogate'!$F:$F),ExistingTreatments!$A:$A,ExistingTreatments!R:R)</f>
        <v>0</v>
      </c>
      <c r="S85">
        <f>LOOKUP(LOOKUP($D85&amp;$G85,'BEC Silviculture Surrogate'!$A:$A,'BEC Silviculture Surrogate'!$F:$F),ExistingTreatments!$A:$A,ExistingTreatments!S:S)</f>
        <v>0</v>
      </c>
      <c r="T85">
        <f>LOOKUP(LOOKUP($D85&amp;$G85,'BEC Silviculture Surrogate'!$A:$A,'BEC Silviculture Surrogate'!$F:$F),ExistingTreatments!$A:$A,ExistingTreatments!T:T)</f>
        <v>0</v>
      </c>
      <c r="U85">
        <f>LOOKUP(LOOKUP($D85&amp;$G85,'BEC Silviculture Surrogate'!$A:$A,'BEC Silviculture Surrogate'!$F:$F),ExistingTreatments!$A:$A,ExistingTreatments!U:U)</f>
        <v>0</v>
      </c>
      <c r="V85">
        <f>LOOKUP(LOOKUP($D85&amp;$G85,'BEC Silviculture Surrogate'!$A:$A,'BEC Silviculture Surrogate'!$F:$F),ExistingTreatments!$A:$A,ExistingTreatments!V:V)</f>
        <v>4988</v>
      </c>
      <c r="W85">
        <v>12.5</v>
      </c>
      <c r="X85">
        <v>15</v>
      </c>
      <c r="Y85">
        <v>5</v>
      </c>
    </row>
    <row r="86" spans="1:25">
      <c r="A86" t="str">
        <f>LOOKUP($D86&amp;$I86,RegulationSilvCosts!$A:$A,RegulationSilvCosts!I:I)</f>
        <v>y</v>
      </c>
      <c r="B86" t="s">
        <v>1</v>
      </c>
      <c r="C86" t="s">
        <v>116</v>
      </c>
      <c r="D86" t="s">
        <v>16</v>
      </c>
      <c r="E86" t="s">
        <v>97</v>
      </c>
      <c r="F86" t="s">
        <v>195</v>
      </c>
      <c r="G86" t="s">
        <v>37</v>
      </c>
      <c r="H86" t="str">
        <f t="shared" si="2"/>
        <v>IDFdk3.CC.Chimney.E.Reg.P</v>
      </c>
      <c r="I86" t="str">
        <f>LOOKUP($D86&amp;$E86&amp;$G86,RegulationSilvCosts!C:C,RegulationSilvCosts!G:G)</f>
        <v>P</v>
      </c>
      <c r="J86">
        <f>LOOKUP($D86&amp;$E86&amp;$G86,RegulationSilvCosts!C:C,RegulationSilvCosts!J:J)</f>
        <v>2</v>
      </c>
      <c r="K86">
        <f ca="1">LOOKUP($C86&amp;$D86&amp;$E86&amp;$F86,InventoryLU_Blk!$A$2:$A$118,InventoryLU_Blk!$J$2:$J$1118)</f>
        <v>18</v>
      </c>
      <c r="L86" t="str">
        <f>LOOKUP(LOOKUP($D86&amp;$G86,'BEC Silviculture Surrogate'!$A:$A,'BEC Silviculture Surrogate'!$F:$F),ExistingTreatments!$A:$A,ExistingTreatments!L:L)</f>
        <v>PLI</v>
      </c>
      <c r="M86">
        <f>LOOKUP(LOOKUP($D86&amp;$G86,'BEC Silviculture Surrogate'!$A:$A,'BEC Silviculture Surrogate'!$F:$F),ExistingTreatments!$A:$A,ExistingTreatments!M:M)</f>
        <v>59</v>
      </c>
      <c r="N86" t="str">
        <f>LOOKUP(LOOKUP($D86&amp;$G86,'BEC Silviculture Surrogate'!$A:$A,'BEC Silviculture Surrogate'!$F:$F),ExistingTreatments!$A:$A,ExistingTreatments!N:N)</f>
        <v>AE</v>
      </c>
      <c r="O86">
        <f>LOOKUP(LOOKUP($D86&amp;$G86,'BEC Silviculture Surrogate'!$A:$A,'BEC Silviculture Surrogate'!$F:$F),ExistingTreatments!$A:$A,ExistingTreatments!O:O)</f>
        <v>22</v>
      </c>
      <c r="P86" t="str">
        <f>LOOKUP(LOOKUP($D86&amp;$G86,'BEC Silviculture Surrogate'!$A:$A,'BEC Silviculture Surrogate'!$F:$F),ExistingTreatments!$A:$A,ExistingTreatments!P:P)</f>
        <v>FDI</v>
      </c>
      <c r="Q86">
        <f>LOOKUP(LOOKUP($D86&amp;$G86,'BEC Silviculture Surrogate'!$A:$A,'BEC Silviculture Surrogate'!$F:$F),ExistingTreatments!$A:$A,ExistingTreatments!Q:Q)</f>
        <v>13</v>
      </c>
      <c r="R86" t="str">
        <f>LOOKUP(LOOKUP($D86&amp;$G86,'BEC Silviculture Surrogate'!$A:$A,'BEC Silviculture Surrogate'!$F:$F),ExistingTreatments!$A:$A,ExistingTreatments!R:R)</f>
        <v>SX</v>
      </c>
      <c r="S86">
        <f>LOOKUP(LOOKUP($D86&amp;$G86,'BEC Silviculture Surrogate'!$A:$A,'BEC Silviculture Surrogate'!$F:$F),ExistingTreatments!$A:$A,ExistingTreatments!S:S)</f>
        <v>6</v>
      </c>
      <c r="T86">
        <f>LOOKUP(LOOKUP($D86&amp;$G86,'BEC Silviculture Surrogate'!$A:$A,'BEC Silviculture Surrogate'!$F:$F),ExistingTreatments!$A:$A,ExistingTreatments!T:T)</f>
        <v>0</v>
      </c>
      <c r="U86">
        <f>LOOKUP(LOOKUP($D86&amp;$G86,'BEC Silviculture Surrogate'!$A:$A,'BEC Silviculture Surrogate'!$F:$F),ExistingTreatments!$A:$A,ExistingTreatments!U:U)</f>
        <v>0</v>
      </c>
      <c r="V86">
        <f>LOOKUP(LOOKUP($D86&amp;$G86,'BEC Silviculture Surrogate'!$A:$A,'BEC Silviculture Surrogate'!$F:$F),ExistingTreatments!$A:$A,ExistingTreatments!V:V)</f>
        <v>3661</v>
      </c>
      <c r="W86">
        <v>12.5</v>
      </c>
      <c r="X86">
        <v>15</v>
      </c>
      <c r="Y86">
        <v>5</v>
      </c>
    </row>
    <row r="87" spans="1:25">
      <c r="A87" t="str">
        <f>LOOKUP($D87&amp;$I87,RegulationSilvCosts!$A:$A,RegulationSilvCosts!I:I)</f>
        <v>y</v>
      </c>
      <c r="B87" t="s">
        <v>1</v>
      </c>
      <c r="C87" t="s">
        <v>116</v>
      </c>
      <c r="D87" t="s">
        <v>16</v>
      </c>
      <c r="E87" t="s">
        <v>98</v>
      </c>
      <c r="F87" t="s">
        <v>195</v>
      </c>
      <c r="G87" t="s">
        <v>86</v>
      </c>
      <c r="H87" t="str">
        <f t="shared" si="2"/>
        <v>IDFdk3.Sel.Chimney.E.Reg.S</v>
      </c>
      <c r="I87" t="str">
        <f>LOOKUP($D87&amp;$E87&amp;$G87,RegulationSilvCosts!C:C,RegulationSilvCosts!G:G)</f>
        <v>N</v>
      </c>
      <c r="J87">
        <f>LOOKUP($D87&amp;$E87&amp;$G87,RegulationSilvCosts!C:C,RegulationSilvCosts!J:J)</f>
        <v>4</v>
      </c>
      <c r="K87">
        <f ca="1">LOOKUP($C87&amp;$D87&amp;$E87&amp;$F87,InventoryLU_Blk!$A$2:$A$118,InventoryLU_Blk!$J$2:$J$1118)</f>
        <v>18</v>
      </c>
      <c r="L87" t="str">
        <f>LOOKUP(LOOKUP($D87&amp;$G87,'BEC Silviculture Surrogate'!$A:$A,'BEC Silviculture Surrogate'!$F:$F),ExistingTreatments!$A:$A,ExistingTreatments!L:L)</f>
        <v>FDI</v>
      </c>
      <c r="M87">
        <f>LOOKUP(LOOKUP($D87&amp;$G87,'BEC Silviculture Surrogate'!$A:$A,'BEC Silviculture Surrogate'!$F:$F),ExistingTreatments!$A:$A,ExistingTreatments!M:M)</f>
        <v>84</v>
      </c>
      <c r="N87" t="str">
        <f>LOOKUP(LOOKUP($D87&amp;$G87,'BEC Silviculture Surrogate'!$A:$A,'BEC Silviculture Surrogate'!$F:$F),ExistingTreatments!$A:$A,ExistingTreatments!N:N)</f>
        <v>PLI</v>
      </c>
      <c r="O87">
        <f>LOOKUP(LOOKUP($D87&amp;$G87,'BEC Silviculture Surrogate'!$A:$A,'BEC Silviculture Surrogate'!$F:$F),ExistingTreatments!$A:$A,ExistingTreatments!O:O)</f>
        <v>9</v>
      </c>
      <c r="P87" t="str">
        <f>LOOKUP(LOOKUP($D87&amp;$G87,'BEC Silviculture Surrogate'!$A:$A,'BEC Silviculture Surrogate'!$F:$F),ExistingTreatments!$A:$A,ExistingTreatments!P:P)</f>
        <v>AE</v>
      </c>
      <c r="Q87">
        <f>LOOKUP(LOOKUP($D87&amp;$G87,'BEC Silviculture Surrogate'!$A:$A,'BEC Silviculture Surrogate'!$F:$F),ExistingTreatments!$A:$A,ExistingTreatments!Q:Q)</f>
        <v>7</v>
      </c>
      <c r="R87">
        <f>LOOKUP(LOOKUP($D87&amp;$G87,'BEC Silviculture Surrogate'!$A:$A,'BEC Silviculture Surrogate'!$F:$F),ExistingTreatments!$A:$A,ExistingTreatments!R:R)</f>
        <v>0</v>
      </c>
      <c r="S87">
        <f>LOOKUP(LOOKUP($D87&amp;$G87,'BEC Silviculture Surrogate'!$A:$A,'BEC Silviculture Surrogate'!$F:$F),ExistingTreatments!$A:$A,ExistingTreatments!S:S)</f>
        <v>0</v>
      </c>
      <c r="T87">
        <f>LOOKUP(LOOKUP($D87&amp;$G87,'BEC Silviculture Surrogate'!$A:$A,'BEC Silviculture Surrogate'!$F:$F),ExistingTreatments!$A:$A,ExistingTreatments!T:T)</f>
        <v>0</v>
      </c>
      <c r="U87">
        <f>LOOKUP(LOOKUP($D87&amp;$G87,'BEC Silviculture Surrogate'!$A:$A,'BEC Silviculture Surrogate'!$F:$F),ExistingTreatments!$A:$A,ExistingTreatments!U:U)</f>
        <v>0</v>
      </c>
      <c r="V87">
        <f>LOOKUP(LOOKUP($D87&amp;$G87,'BEC Silviculture Surrogate'!$A:$A,'BEC Silviculture Surrogate'!$F:$F),ExistingTreatments!$A:$A,ExistingTreatments!V:V)</f>
        <v>2947</v>
      </c>
      <c r="W87">
        <v>12.5</v>
      </c>
      <c r="X87">
        <v>15</v>
      </c>
      <c r="Y87">
        <v>5</v>
      </c>
    </row>
    <row r="88" spans="1:25">
      <c r="A88" t="str">
        <f>LOOKUP($D88&amp;$I88,RegulationSilvCosts!$A:$A,RegulationSilvCosts!I:I)</f>
        <v>y</v>
      </c>
      <c r="B88" t="s">
        <v>1</v>
      </c>
      <c r="C88" t="s">
        <v>116</v>
      </c>
      <c r="D88" t="s">
        <v>19</v>
      </c>
      <c r="E88" t="s">
        <v>98</v>
      </c>
      <c r="F88" t="s">
        <v>191</v>
      </c>
      <c r="G88" t="s">
        <v>86</v>
      </c>
      <c r="H88" t="str">
        <f t="shared" si="2"/>
        <v>IDFxm.Sel.Chimney.A.Reg.S</v>
      </c>
      <c r="I88" t="str">
        <f>LOOKUP($D88&amp;$E88&amp;$G88,RegulationSilvCosts!C:C,RegulationSilvCosts!G:G)</f>
        <v>N</v>
      </c>
      <c r="J88">
        <f>LOOKUP($D88&amp;$E88&amp;$G88,RegulationSilvCosts!C:C,RegulationSilvCosts!J:J)</f>
        <v>4</v>
      </c>
      <c r="K88">
        <f ca="1">LOOKUP($C88&amp;$D88&amp;$E88&amp;$F88,InventoryLU_Blk!$A$2:$A$118,InventoryLU_Blk!$J$2:$J$1118)</f>
        <v>14.4</v>
      </c>
      <c r="L88" t="str">
        <f>LOOKUP(LOOKUP($D88&amp;$G88,'BEC Silviculture Surrogate'!$A:$A,'BEC Silviculture Surrogate'!$F:$F),ExistingTreatments!$A:$A,ExistingTreatments!L:L)</f>
        <v>FDI</v>
      </c>
      <c r="M88">
        <f>LOOKUP(LOOKUP($D88&amp;$G88,'BEC Silviculture Surrogate'!$A:$A,'BEC Silviculture Surrogate'!$F:$F),ExistingTreatments!$A:$A,ExistingTreatments!M:M)</f>
        <v>84</v>
      </c>
      <c r="N88" t="str">
        <f>LOOKUP(LOOKUP($D88&amp;$G88,'BEC Silviculture Surrogate'!$A:$A,'BEC Silviculture Surrogate'!$F:$F),ExistingTreatments!$A:$A,ExistingTreatments!N:N)</f>
        <v>PLI</v>
      </c>
      <c r="O88">
        <f>LOOKUP(LOOKUP($D88&amp;$G88,'BEC Silviculture Surrogate'!$A:$A,'BEC Silviculture Surrogate'!$F:$F),ExistingTreatments!$A:$A,ExistingTreatments!O:O)</f>
        <v>9</v>
      </c>
      <c r="P88" t="str">
        <f>LOOKUP(LOOKUP($D88&amp;$G88,'BEC Silviculture Surrogate'!$A:$A,'BEC Silviculture Surrogate'!$F:$F),ExistingTreatments!$A:$A,ExistingTreatments!P:P)</f>
        <v>AE</v>
      </c>
      <c r="Q88">
        <f>LOOKUP(LOOKUP($D88&amp;$G88,'BEC Silviculture Surrogate'!$A:$A,'BEC Silviculture Surrogate'!$F:$F),ExistingTreatments!$A:$A,ExistingTreatments!Q:Q)</f>
        <v>7</v>
      </c>
      <c r="R88">
        <f>LOOKUP(LOOKUP($D88&amp;$G88,'BEC Silviculture Surrogate'!$A:$A,'BEC Silviculture Surrogate'!$F:$F),ExistingTreatments!$A:$A,ExistingTreatments!R:R)</f>
        <v>0</v>
      </c>
      <c r="S88">
        <f>LOOKUP(LOOKUP($D88&amp;$G88,'BEC Silviculture Surrogate'!$A:$A,'BEC Silviculture Surrogate'!$F:$F),ExistingTreatments!$A:$A,ExistingTreatments!S:S)</f>
        <v>0</v>
      </c>
      <c r="T88">
        <f>LOOKUP(LOOKUP($D88&amp;$G88,'BEC Silviculture Surrogate'!$A:$A,'BEC Silviculture Surrogate'!$F:$F),ExistingTreatments!$A:$A,ExistingTreatments!T:T)</f>
        <v>0</v>
      </c>
      <c r="U88">
        <f>LOOKUP(LOOKUP($D88&amp;$G88,'BEC Silviculture Surrogate'!$A:$A,'BEC Silviculture Surrogate'!$F:$F),ExistingTreatments!$A:$A,ExistingTreatments!U:U)</f>
        <v>0</v>
      </c>
      <c r="V88">
        <f>LOOKUP(LOOKUP($D88&amp;$G88,'BEC Silviculture Surrogate'!$A:$A,'BEC Silviculture Surrogate'!$F:$F),ExistingTreatments!$A:$A,ExistingTreatments!V:V)</f>
        <v>2947</v>
      </c>
      <c r="W88">
        <v>12.5</v>
      </c>
      <c r="X88">
        <v>15</v>
      </c>
      <c r="Y88">
        <v>5</v>
      </c>
    </row>
    <row r="89" spans="1:25">
      <c r="A89" t="str">
        <f>LOOKUP($D89&amp;$I89,RegulationSilvCosts!$A:$A,RegulationSilvCosts!I:I)</f>
        <v>y</v>
      </c>
      <c r="B89" t="s">
        <v>1</v>
      </c>
      <c r="C89" t="s">
        <v>116</v>
      </c>
      <c r="D89" t="s">
        <v>19</v>
      </c>
      <c r="E89" t="s">
        <v>98</v>
      </c>
      <c r="F89" t="s">
        <v>192</v>
      </c>
      <c r="G89" t="s">
        <v>86</v>
      </c>
      <c r="H89" t="str">
        <f t="shared" si="2"/>
        <v>IDFxm.Sel.Chimney.B.Reg.S</v>
      </c>
      <c r="I89" t="str">
        <f>LOOKUP($D89&amp;$E89&amp;$G89,RegulationSilvCosts!C:C,RegulationSilvCosts!G:G)</f>
        <v>N</v>
      </c>
      <c r="J89">
        <f>LOOKUP($D89&amp;$E89&amp;$G89,RegulationSilvCosts!C:C,RegulationSilvCosts!J:J)</f>
        <v>4</v>
      </c>
      <c r="K89">
        <f ca="1">LOOKUP($C89&amp;$D89&amp;$E89&amp;$F89,InventoryLU_Blk!$A$2:$A$118,InventoryLU_Blk!$J$2:$J$1118)</f>
        <v>14.8</v>
      </c>
      <c r="L89" t="str">
        <f>LOOKUP(LOOKUP($D89&amp;$G89,'BEC Silviculture Surrogate'!$A:$A,'BEC Silviculture Surrogate'!$F:$F),ExistingTreatments!$A:$A,ExistingTreatments!L:L)</f>
        <v>FDI</v>
      </c>
      <c r="M89">
        <f>LOOKUP(LOOKUP($D89&amp;$G89,'BEC Silviculture Surrogate'!$A:$A,'BEC Silviculture Surrogate'!$F:$F),ExistingTreatments!$A:$A,ExistingTreatments!M:M)</f>
        <v>84</v>
      </c>
      <c r="N89" t="str">
        <f>LOOKUP(LOOKUP($D89&amp;$G89,'BEC Silviculture Surrogate'!$A:$A,'BEC Silviculture Surrogate'!$F:$F),ExistingTreatments!$A:$A,ExistingTreatments!N:N)</f>
        <v>PLI</v>
      </c>
      <c r="O89">
        <f>LOOKUP(LOOKUP($D89&amp;$G89,'BEC Silviculture Surrogate'!$A:$A,'BEC Silviculture Surrogate'!$F:$F),ExistingTreatments!$A:$A,ExistingTreatments!O:O)</f>
        <v>9</v>
      </c>
      <c r="P89" t="str">
        <f>LOOKUP(LOOKUP($D89&amp;$G89,'BEC Silviculture Surrogate'!$A:$A,'BEC Silviculture Surrogate'!$F:$F),ExistingTreatments!$A:$A,ExistingTreatments!P:P)</f>
        <v>AE</v>
      </c>
      <c r="Q89">
        <f>LOOKUP(LOOKUP($D89&amp;$G89,'BEC Silviculture Surrogate'!$A:$A,'BEC Silviculture Surrogate'!$F:$F),ExistingTreatments!$A:$A,ExistingTreatments!Q:Q)</f>
        <v>7</v>
      </c>
      <c r="R89">
        <f>LOOKUP(LOOKUP($D89&amp;$G89,'BEC Silviculture Surrogate'!$A:$A,'BEC Silviculture Surrogate'!$F:$F),ExistingTreatments!$A:$A,ExistingTreatments!R:R)</f>
        <v>0</v>
      </c>
      <c r="S89">
        <f>LOOKUP(LOOKUP($D89&amp;$G89,'BEC Silviculture Surrogate'!$A:$A,'BEC Silviculture Surrogate'!$F:$F),ExistingTreatments!$A:$A,ExistingTreatments!S:S)</f>
        <v>0</v>
      </c>
      <c r="T89">
        <f>LOOKUP(LOOKUP($D89&amp;$G89,'BEC Silviculture Surrogate'!$A:$A,'BEC Silviculture Surrogate'!$F:$F),ExistingTreatments!$A:$A,ExistingTreatments!T:T)</f>
        <v>0</v>
      </c>
      <c r="U89">
        <f>LOOKUP(LOOKUP($D89&amp;$G89,'BEC Silviculture Surrogate'!$A:$A,'BEC Silviculture Surrogate'!$F:$F),ExistingTreatments!$A:$A,ExistingTreatments!U:U)</f>
        <v>0</v>
      </c>
      <c r="V89">
        <f>LOOKUP(LOOKUP($D89&amp;$G89,'BEC Silviculture Surrogate'!$A:$A,'BEC Silviculture Surrogate'!$F:$F),ExistingTreatments!$A:$A,ExistingTreatments!V:V)</f>
        <v>2947</v>
      </c>
      <c r="W89">
        <v>12.5</v>
      </c>
      <c r="X89">
        <v>15</v>
      </c>
      <c r="Y89">
        <v>5</v>
      </c>
    </row>
    <row r="90" spans="1:25">
      <c r="A90" t="str">
        <f>LOOKUP($D90&amp;$I90,RegulationSilvCosts!$A:$A,RegulationSilvCosts!I:I)</f>
        <v>y</v>
      </c>
      <c r="B90" t="s">
        <v>1</v>
      </c>
      <c r="C90" t="s">
        <v>138</v>
      </c>
      <c r="D90" t="s">
        <v>10</v>
      </c>
      <c r="E90" t="s">
        <v>97</v>
      </c>
      <c r="F90" t="s">
        <v>192</v>
      </c>
      <c r="G90" t="s">
        <v>37</v>
      </c>
      <c r="H90" t="str">
        <f t="shared" si="2"/>
        <v>ESSFwc3.CC.Horsefly.B.Reg.P</v>
      </c>
      <c r="I90" t="str">
        <f>LOOKUP($D90&amp;$E90&amp;$G90,RegulationSilvCosts!C:C,RegulationSilvCosts!G:G)</f>
        <v>P</v>
      </c>
      <c r="J90">
        <f>LOOKUP($D90&amp;$E90&amp;$G90,RegulationSilvCosts!C:C,RegulationSilvCosts!J:J)</f>
        <v>2</v>
      </c>
      <c r="K90">
        <f ca="1">LOOKUP($C90&amp;$D90&amp;$E90&amp;$F90,InventoryLU_Blk!$A$2:$A$118,InventoryLU_Blk!$J$2:$J$1118)</f>
        <v>15</v>
      </c>
      <c r="L90" t="str">
        <f>LOOKUP(LOOKUP($D90&amp;$G90,'BEC Silviculture Surrogate'!$A:$A,'BEC Silviculture Surrogate'!$F:$F),ExistingTreatments!$A:$A,ExistingTreatments!L:L)</f>
        <v>PLI</v>
      </c>
      <c r="M90">
        <f>LOOKUP(LOOKUP($D90&amp;$G90,'BEC Silviculture Surrogate'!$A:$A,'BEC Silviculture Surrogate'!$F:$F),ExistingTreatments!$A:$A,ExistingTreatments!M:M)</f>
        <v>42</v>
      </c>
      <c r="N90" t="str">
        <f>LOOKUP(LOOKUP($D90&amp;$G90,'BEC Silviculture Surrogate'!$A:$A,'BEC Silviculture Surrogate'!$F:$F),ExistingTreatments!$A:$A,ExistingTreatments!N:N)</f>
        <v>SX</v>
      </c>
      <c r="O90">
        <f>LOOKUP(LOOKUP($D90&amp;$G90,'BEC Silviculture Surrogate'!$A:$A,'BEC Silviculture Surrogate'!$F:$F),ExistingTreatments!$A:$A,ExistingTreatments!O:O)</f>
        <v>38</v>
      </c>
      <c r="P90" t="str">
        <f>LOOKUP(LOOKUP($D90&amp;$G90,'BEC Silviculture Surrogate'!$A:$A,'BEC Silviculture Surrogate'!$F:$F),ExistingTreatments!$A:$A,ExistingTreatments!P:P)</f>
        <v>BL</v>
      </c>
      <c r="Q90">
        <f>LOOKUP(LOOKUP($D90&amp;$G90,'BEC Silviculture Surrogate'!$A:$A,'BEC Silviculture Surrogate'!$F:$F),ExistingTreatments!$A:$A,ExistingTreatments!Q:Q)</f>
        <v>20</v>
      </c>
      <c r="R90">
        <f>LOOKUP(LOOKUP($D90&amp;$G90,'BEC Silviculture Surrogate'!$A:$A,'BEC Silviculture Surrogate'!$F:$F),ExistingTreatments!$A:$A,ExistingTreatments!R:R)</f>
        <v>0</v>
      </c>
      <c r="S90">
        <f>LOOKUP(LOOKUP($D90&amp;$G90,'BEC Silviculture Surrogate'!$A:$A,'BEC Silviculture Surrogate'!$F:$F),ExistingTreatments!$A:$A,ExistingTreatments!S:S)</f>
        <v>0</v>
      </c>
      <c r="T90">
        <f>LOOKUP(LOOKUP($D90&amp;$G90,'BEC Silviculture Surrogate'!$A:$A,'BEC Silviculture Surrogate'!$F:$F),ExistingTreatments!$A:$A,ExistingTreatments!T:T)</f>
        <v>0</v>
      </c>
      <c r="U90">
        <f>LOOKUP(LOOKUP($D90&amp;$G90,'BEC Silviculture Surrogate'!$A:$A,'BEC Silviculture Surrogate'!$F:$F),ExistingTreatments!$A:$A,ExistingTreatments!U:U)</f>
        <v>0</v>
      </c>
      <c r="V90">
        <f>LOOKUP(LOOKUP($D90&amp;$G90,'BEC Silviculture Surrogate'!$A:$A,'BEC Silviculture Surrogate'!$F:$F),ExistingTreatments!$A:$A,ExistingTreatments!V:V)</f>
        <v>2187</v>
      </c>
      <c r="W90">
        <v>12.5</v>
      </c>
      <c r="X90">
        <v>15</v>
      </c>
      <c r="Y90">
        <v>5</v>
      </c>
    </row>
    <row r="91" spans="1:25">
      <c r="A91" t="str">
        <f>LOOKUP($D91&amp;$I91,RegulationSilvCosts!$A:$A,RegulationSilvCosts!I:I)</f>
        <v>y</v>
      </c>
      <c r="B91" t="s">
        <v>1</v>
      </c>
      <c r="C91" t="s">
        <v>138</v>
      </c>
      <c r="D91" t="s">
        <v>10</v>
      </c>
      <c r="E91" t="s">
        <v>97</v>
      </c>
      <c r="F91" t="s">
        <v>194</v>
      </c>
      <c r="G91" t="s">
        <v>37</v>
      </c>
      <c r="H91" t="str">
        <f t="shared" si="2"/>
        <v>ESSFwc3.CC.Horsefly.D.Reg.P</v>
      </c>
      <c r="I91" t="str">
        <f>LOOKUP($D91&amp;$E91&amp;$G91,RegulationSilvCosts!C:C,RegulationSilvCosts!G:G)</f>
        <v>P</v>
      </c>
      <c r="J91">
        <f>LOOKUP($D91&amp;$E91&amp;$G91,RegulationSilvCosts!C:C,RegulationSilvCosts!J:J)</f>
        <v>2</v>
      </c>
      <c r="K91">
        <f ca="1">LOOKUP($C91&amp;$D91&amp;$E91&amp;$F91,InventoryLU_Blk!$A$2:$A$118,InventoryLU_Blk!$J$2:$J$1118)</f>
        <v>15</v>
      </c>
      <c r="L91" t="str">
        <f>LOOKUP(LOOKUP($D91&amp;$G91,'BEC Silviculture Surrogate'!$A:$A,'BEC Silviculture Surrogate'!$F:$F),ExistingTreatments!$A:$A,ExistingTreatments!L:L)</f>
        <v>PLI</v>
      </c>
      <c r="M91">
        <f>LOOKUP(LOOKUP($D91&amp;$G91,'BEC Silviculture Surrogate'!$A:$A,'BEC Silviculture Surrogate'!$F:$F),ExistingTreatments!$A:$A,ExistingTreatments!M:M)</f>
        <v>42</v>
      </c>
      <c r="N91" t="str">
        <f>LOOKUP(LOOKUP($D91&amp;$G91,'BEC Silviculture Surrogate'!$A:$A,'BEC Silviculture Surrogate'!$F:$F),ExistingTreatments!$A:$A,ExistingTreatments!N:N)</f>
        <v>SX</v>
      </c>
      <c r="O91">
        <f>LOOKUP(LOOKUP($D91&amp;$G91,'BEC Silviculture Surrogate'!$A:$A,'BEC Silviculture Surrogate'!$F:$F),ExistingTreatments!$A:$A,ExistingTreatments!O:O)</f>
        <v>38</v>
      </c>
      <c r="P91" t="str">
        <f>LOOKUP(LOOKUP($D91&amp;$G91,'BEC Silviculture Surrogate'!$A:$A,'BEC Silviculture Surrogate'!$F:$F),ExistingTreatments!$A:$A,ExistingTreatments!P:P)</f>
        <v>BL</v>
      </c>
      <c r="Q91">
        <f>LOOKUP(LOOKUP($D91&amp;$G91,'BEC Silviculture Surrogate'!$A:$A,'BEC Silviculture Surrogate'!$F:$F),ExistingTreatments!$A:$A,ExistingTreatments!Q:Q)</f>
        <v>20</v>
      </c>
      <c r="R91">
        <f>LOOKUP(LOOKUP($D91&amp;$G91,'BEC Silviculture Surrogate'!$A:$A,'BEC Silviculture Surrogate'!$F:$F),ExistingTreatments!$A:$A,ExistingTreatments!R:R)</f>
        <v>0</v>
      </c>
      <c r="S91">
        <f>LOOKUP(LOOKUP($D91&amp;$G91,'BEC Silviculture Surrogate'!$A:$A,'BEC Silviculture Surrogate'!$F:$F),ExistingTreatments!$A:$A,ExistingTreatments!S:S)</f>
        <v>0</v>
      </c>
      <c r="T91">
        <f>LOOKUP(LOOKUP($D91&amp;$G91,'BEC Silviculture Surrogate'!$A:$A,'BEC Silviculture Surrogate'!$F:$F),ExistingTreatments!$A:$A,ExistingTreatments!T:T)</f>
        <v>0</v>
      </c>
      <c r="U91">
        <f>LOOKUP(LOOKUP($D91&amp;$G91,'BEC Silviculture Surrogate'!$A:$A,'BEC Silviculture Surrogate'!$F:$F),ExistingTreatments!$A:$A,ExistingTreatments!U:U)</f>
        <v>0</v>
      </c>
      <c r="V91">
        <f>LOOKUP(LOOKUP($D91&amp;$G91,'BEC Silviculture Surrogate'!$A:$A,'BEC Silviculture Surrogate'!$F:$F),ExistingTreatments!$A:$A,ExistingTreatments!V:V)</f>
        <v>2187</v>
      </c>
      <c r="W91">
        <v>12.5</v>
      </c>
      <c r="X91">
        <v>15</v>
      </c>
      <c r="Y91">
        <v>5</v>
      </c>
    </row>
    <row r="92" spans="1:25">
      <c r="A92" t="str">
        <f>LOOKUP($D92&amp;$I92,RegulationSilvCosts!$A:$A,RegulationSilvCosts!I:I)</f>
        <v>y</v>
      </c>
      <c r="B92" t="s">
        <v>1</v>
      </c>
      <c r="C92" t="s">
        <v>138</v>
      </c>
      <c r="D92" t="s">
        <v>10</v>
      </c>
      <c r="E92" t="s">
        <v>97</v>
      </c>
      <c r="F92" t="s">
        <v>195</v>
      </c>
      <c r="G92" t="s">
        <v>37</v>
      </c>
      <c r="H92" t="str">
        <f t="shared" si="2"/>
        <v>ESSFwc3.CC.Horsefly.E.Reg.P</v>
      </c>
      <c r="I92" t="str">
        <f>LOOKUP($D92&amp;$E92&amp;$G92,RegulationSilvCosts!C:C,RegulationSilvCosts!G:G)</f>
        <v>P</v>
      </c>
      <c r="J92">
        <f>LOOKUP($D92&amp;$E92&amp;$G92,RegulationSilvCosts!C:C,RegulationSilvCosts!J:J)</f>
        <v>2</v>
      </c>
      <c r="K92">
        <f ca="1">LOOKUP($C92&amp;$D92&amp;$E92&amp;$F92,InventoryLU_Blk!$A$2:$A$118,InventoryLU_Blk!$J$2:$J$1118)</f>
        <v>14.5</v>
      </c>
      <c r="L92" t="str">
        <f>LOOKUP(LOOKUP($D92&amp;$G92,'BEC Silviculture Surrogate'!$A:$A,'BEC Silviculture Surrogate'!$F:$F),ExistingTreatments!$A:$A,ExistingTreatments!L:L)</f>
        <v>PLI</v>
      </c>
      <c r="M92">
        <f>LOOKUP(LOOKUP($D92&amp;$G92,'BEC Silviculture Surrogate'!$A:$A,'BEC Silviculture Surrogate'!$F:$F),ExistingTreatments!$A:$A,ExistingTreatments!M:M)</f>
        <v>42</v>
      </c>
      <c r="N92" t="str">
        <f>LOOKUP(LOOKUP($D92&amp;$G92,'BEC Silviculture Surrogate'!$A:$A,'BEC Silviculture Surrogate'!$F:$F),ExistingTreatments!$A:$A,ExistingTreatments!N:N)</f>
        <v>SX</v>
      </c>
      <c r="O92">
        <f>LOOKUP(LOOKUP($D92&amp;$G92,'BEC Silviculture Surrogate'!$A:$A,'BEC Silviculture Surrogate'!$F:$F),ExistingTreatments!$A:$A,ExistingTreatments!O:O)</f>
        <v>38</v>
      </c>
      <c r="P92" t="str">
        <f>LOOKUP(LOOKUP($D92&amp;$G92,'BEC Silviculture Surrogate'!$A:$A,'BEC Silviculture Surrogate'!$F:$F),ExistingTreatments!$A:$A,ExistingTreatments!P:P)</f>
        <v>BL</v>
      </c>
      <c r="Q92">
        <f>LOOKUP(LOOKUP($D92&amp;$G92,'BEC Silviculture Surrogate'!$A:$A,'BEC Silviculture Surrogate'!$F:$F),ExistingTreatments!$A:$A,ExistingTreatments!Q:Q)</f>
        <v>20</v>
      </c>
      <c r="R92">
        <f>LOOKUP(LOOKUP($D92&amp;$G92,'BEC Silviculture Surrogate'!$A:$A,'BEC Silviculture Surrogate'!$F:$F),ExistingTreatments!$A:$A,ExistingTreatments!R:R)</f>
        <v>0</v>
      </c>
      <c r="S92">
        <f>LOOKUP(LOOKUP($D92&amp;$G92,'BEC Silviculture Surrogate'!$A:$A,'BEC Silviculture Surrogate'!$F:$F),ExistingTreatments!$A:$A,ExistingTreatments!S:S)</f>
        <v>0</v>
      </c>
      <c r="T92">
        <f>LOOKUP(LOOKUP($D92&amp;$G92,'BEC Silviculture Surrogate'!$A:$A,'BEC Silviculture Surrogate'!$F:$F),ExistingTreatments!$A:$A,ExistingTreatments!T:T)</f>
        <v>0</v>
      </c>
      <c r="U92">
        <f>LOOKUP(LOOKUP($D92&amp;$G92,'BEC Silviculture Surrogate'!$A:$A,'BEC Silviculture Surrogate'!$F:$F),ExistingTreatments!$A:$A,ExistingTreatments!U:U)</f>
        <v>0</v>
      </c>
      <c r="V92">
        <f>LOOKUP(LOOKUP($D92&amp;$G92,'BEC Silviculture Surrogate'!$A:$A,'BEC Silviculture Surrogate'!$F:$F),ExistingTreatments!$A:$A,ExistingTreatments!V:V)</f>
        <v>2187</v>
      </c>
      <c r="W92">
        <v>12.5</v>
      </c>
      <c r="X92">
        <v>15</v>
      </c>
      <c r="Y92">
        <v>5</v>
      </c>
    </row>
    <row r="93" spans="1:25">
      <c r="A93" t="str">
        <f>LOOKUP($D93&amp;$I93,RegulationSilvCosts!$A:$A,RegulationSilvCosts!I:I)</f>
        <v>y</v>
      </c>
      <c r="B93" t="s">
        <v>1</v>
      </c>
      <c r="C93" t="s">
        <v>138</v>
      </c>
      <c r="D93" t="s">
        <v>10</v>
      </c>
      <c r="E93" t="s">
        <v>97</v>
      </c>
      <c r="F93" t="s">
        <v>196</v>
      </c>
      <c r="G93" t="s">
        <v>37</v>
      </c>
      <c r="H93" t="str">
        <f t="shared" si="2"/>
        <v>ESSFwc3.CC.Horsefly.F.Reg.P</v>
      </c>
      <c r="I93" t="str">
        <f>LOOKUP($D93&amp;$E93&amp;$G93,RegulationSilvCosts!C:C,RegulationSilvCosts!G:G)</f>
        <v>P</v>
      </c>
      <c r="J93">
        <f>LOOKUP($D93&amp;$E93&amp;$G93,RegulationSilvCosts!C:C,RegulationSilvCosts!J:J)</f>
        <v>2</v>
      </c>
      <c r="K93">
        <f ca="1">LOOKUP($C93&amp;$D93&amp;$E93&amp;$F93,InventoryLU_Blk!$A$2:$A$118,InventoryLU_Blk!$J$2:$J$1118)</f>
        <v>14.5</v>
      </c>
      <c r="L93" t="str">
        <f>LOOKUP(LOOKUP($D93&amp;$G93,'BEC Silviculture Surrogate'!$A:$A,'BEC Silviculture Surrogate'!$F:$F),ExistingTreatments!$A:$A,ExistingTreatments!L:L)</f>
        <v>PLI</v>
      </c>
      <c r="M93">
        <f>LOOKUP(LOOKUP($D93&amp;$G93,'BEC Silviculture Surrogate'!$A:$A,'BEC Silviculture Surrogate'!$F:$F),ExistingTreatments!$A:$A,ExistingTreatments!M:M)</f>
        <v>42</v>
      </c>
      <c r="N93" t="str">
        <f>LOOKUP(LOOKUP($D93&amp;$G93,'BEC Silviculture Surrogate'!$A:$A,'BEC Silviculture Surrogate'!$F:$F),ExistingTreatments!$A:$A,ExistingTreatments!N:N)</f>
        <v>SX</v>
      </c>
      <c r="O93">
        <f>LOOKUP(LOOKUP($D93&amp;$G93,'BEC Silviculture Surrogate'!$A:$A,'BEC Silviculture Surrogate'!$F:$F),ExistingTreatments!$A:$A,ExistingTreatments!O:O)</f>
        <v>38</v>
      </c>
      <c r="P93" t="str">
        <f>LOOKUP(LOOKUP($D93&amp;$G93,'BEC Silviculture Surrogate'!$A:$A,'BEC Silviculture Surrogate'!$F:$F),ExistingTreatments!$A:$A,ExistingTreatments!P:P)</f>
        <v>BL</v>
      </c>
      <c r="Q93">
        <f>LOOKUP(LOOKUP($D93&amp;$G93,'BEC Silviculture Surrogate'!$A:$A,'BEC Silviculture Surrogate'!$F:$F),ExistingTreatments!$A:$A,ExistingTreatments!Q:Q)</f>
        <v>20</v>
      </c>
      <c r="R93">
        <f>LOOKUP(LOOKUP($D93&amp;$G93,'BEC Silviculture Surrogate'!$A:$A,'BEC Silviculture Surrogate'!$F:$F),ExistingTreatments!$A:$A,ExistingTreatments!R:R)</f>
        <v>0</v>
      </c>
      <c r="S93">
        <f>LOOKUP(LOOKUP($D93&amp;$G93,'BEC Silviculture Surrogate'!$A:$A,'BEC Silviculture Surrogate'!$F:$F),ExistingTreatments!$A:$A,ExistingTreatments!S:S)</f>
        <v>0</v>
      </c>
      <c r="T93">
        <f>LOOKUP(LOOKUP($D93&amp;$G93,'BEC Silviculture Surrogate'!$A:$A,'BEC Silviculture Surrogate'!$F:$F),ExistingTreatments!$A:$A,ExistingTreatments!T:T)</f>
        <v>0</v>
      </c>
      <c r="U93">
        <f>LOOKUP(LOOKUP($D93&amp;$G93,'BEC Silviculture Surrogate'!$A:$A,'BEC Silviculture Surrogate'!$F:$F),ExistingTreatments!$A:$A,ExistingTreatments!U:U)</f>
        <v>0</v>
      </c>
      <c r="V93">
        <f>LOOKUP(LOOKUP($D93&amp;$G93,'BEC Silviculture Surrogate'!$A:$A,'BEC Silviculture Surrogate'!$F:$F),ExistingTreatments!$A:$A,ExistingTreatments!V:V)</f>
        <v>2187</v>
      </c>
      <c r="W93">
        <v>12.5</v>
      </c>
      <c r="X93">
        <v>15</v>
      </c>
      <c r="Y93">
        <v>5</v>
      </c>
    </row>
    <row r="94" spans="1:25">
      <c r="A94" t="str">
        <f>LOOKUP($D94&amp;$I94,RegulationSilvCosts!$A:$A,RegulationSilvCosts!I:I)</f>
        <v>y</v>
      </c>
      <c r="B94" t="s">
        <v>1</v>
      </c>
      <c r="C94" t="s">
        <v>138</v>
      </c>
      <c r="D94" t="s">
        <v>11</v>
      </c>
      <c r="E94" t="s">
        <v>97</v>
      </c>
      <c r="F94" t="s">
        <v>192</v>
      </c>
      <c r="G94" t="s">
        <v>37</v>
      </c>
      <c r="H94" t="str">
        <f t="shared" si="2"/>
        <v>ESSFwk1.CC.Horsefly.B.Reg.P</v>
      </c>
      <c r="I94" t="str">
        <f>LOOKUP($D94&amp;$E94&amp;$G94,RegulationSilvCosts!C:C,RegulationSilvCosts!G:G)</f>
        <v>P</v>
      </c>
      <c r="J94">
        <f>LOOKUP($D94&amp;$E94&amp;$G94,RegulationSilvCosts!C:C,RegulationSilvCosts!J:J)</f>
        <v>2</v>
      </c>
      <c r="K94">
        <f ca="1">LOOKUP($C94&amp;$D94&amp;$E94&amp;$F94,InventoryLU_Blk!$A$2:$A$118,InventoryLU_Blk!$J$2:$J$1118)</f>
        <v>14.7</v>
      </c>
      <c r="L94" t="str">
        <f>LOOKUP(LOOKUP($D94&amp;$G94,'BEC Silviculture Surrogate'!$A:$A,'BEC Silviculture Surrogate'!$F:$F),ExistingTreatments!$A:$A,ExistingTreatments!L:L)</f>
        <v>SX</v>
      </c>
      <c r="M94">
        <f>LOOKUP(LOOKUP($D94&amp;$G94,'BEC Silviculture Surrogate'!$A:$A,'BEC Silviculture Surrogate'!$F:$F),ExistingTreatments!$A:$A,ExistingTreatments!M:M)</f>
        <v>55</v>
      </c>
      <c r="N94" t="str">
        <f>LOOKUP(LOOKUP($D94&amp;$G94,'BEC Silviculture Surrogate'!$A:$A,'BEC Silviculture Surrogate'!$F:$F),ExistingTreatments!$A:$A,ExistingTreatments!N:N)</f>
        <v>PLI</v>
      </c>
      <c r="O94">
        <f>LOOKUP(LOOKUP($D94&amp;$G94,'BEC Silviculture Surrogate'!$A:$A,'BEC Silviculture Surrogate'!$F:$F),ExistingTreatments!$A:$A,ExistingTreatments!O:O)</f>
        <v>45</v>
      </c>
      <c r="P94">
        <f>LOOKUP(LOOKUP($D94&amp;$G94,'BEC Silviculture Surrogate'!$A:$A,'BEC Silviculture Surrogate'!$F:$F),ExistingTreatments!$A:$A,ExistingTreatments!P:P)</f>
        <v>0</v>
      </c>
      <c r="Q94">
        <f>LOOKUP(LOOKUP($D94&amp;$G94,'BEC Silviculture Surrogate'!$A:$A,'BEC Silviculture Surrogate'!$F:$F),ExistingTreatments!$A:$A,ExistingTreatments!Q:Q)</f>
        <v>0</v>
      </c>
      <c r="R94">
        <f>LOOKUP(LOOKUP($D94&amp;$G94,'BEC Silviculture Surrogate'!$A:$A,'BEC Silviculture Surrogate'!$F:$F),ExistingTreatments!$A:$A,ExistingTreatments!R:R)</f>
        <v>0</v>
      </c>
      <c r="S94">
        <f>LOOKUP(LOOKUP($D94&amp;$G94,'BEC Silviculture Surrogate'!$A:$A,'BEC Silviculture Surrogate'!$F:$F),ExistingTreatments!$A:$A,ExistingTreatments!S:S)</f>
        <v>0</v>
      </c>
      <c r="T94">
        <f>LOOKUP(LOOKUP($D94&amp;$G94,'BEC Silviculture Surrogate'!$A:$A,'BEC Silviculture Surrogate'!$F:$F),ExistingTreatments!$A:$A,ExistingTreatments!T:T)</f>
        <v>0</v>
      </c>
      <c r="U94">
        <f>LOOKUP(LOOKUP($D94&amp;$G94,'BEC Silviculture Surrogate'!$A:$A,'BEC Silviculture Surrogate'!$F:$F),ExistingTreatments!$A:$A,ExistingTreatments!U:U)</f>
        <v>0</v>
      </c>
      <c r="V94">
        <f>LOOKUP(LOOKUP($D94&amp;$G94,'BEC Silviculture Surrogate'!$A:$A,'BEC Silviculture Surrogate'!$F:$F),ExistingTreatments!$A:$A,ExistingTreatments!V:V)</f>
        <v>2300</v>
      </c>
      <c r="W94">
        <v>12.5</v>
      </c>
      <c r="X94">
        <v>15</v>
      </c>
      <c r="Y94">
        <v>5</v>
      </c>
    </row>
    <row r="95" spans="1:25">
      <c r="A95" t="str">
        <f>LOOKUP($D95&amp;$I95,RegulationSilvCosts!$A:$A,RegulationSilvCosts!I:I)</f>
        <v>y</v>
      </c>
      <c r="B95" t="s">
        <v>1</v>
      </c>
      <c r="C95" t="s">
        <v>138</v>
      </c>
      <c r="D95" t="s">
        <v>11</v>
      </c>
      <c r="E95" t="s">
        <v>97</v>
      </c>
      <c r="F95" t="s">
        <v>194</v>
      </c>
      <c r="G95" t="s">
        <v>37</v>
      </c>
      <c r="H95" t="str">
        <f t="shared" si="2"/>
        <v>ESSFwk1.CC.Horsefly.D.Reg.P</v>
      </c>
      <c r="I95" t="str">
        <f>LOOKUP($D95&amp;$E95&amp;$G95,RegulationSilvCosts!C:C,RegulationSilvCosts!G:G)</f>
        <v>P</v>
      </c>
      <c r="J95">
        <f>LOOKUP($D95&amp;$E95&amp;$G95,RegulationSilvCosts!C:C,RegulationSilvCosts!J:J)</f>
        <v>2</v>
      </c>
      <c r="K95">
        <f ca="1">LOOKUP($C95&amp;$D95&amp;$E95&amp;$F95,InventoryLU_Blk!$A$2:$A$118,InventoryLU_Blk!$J$2:$J$1118)</f>
        <v>14.4</v>
      </c>
      <c r="L95" t="str">
        <f>LOOKUP(LOOKUP($D95&amp;$G95,'BEC Silviculture Surrogate'!$A:$A,'BEC Silviculture Surrogate'!$F:$F),ExistingTreatments!$A:$A,ExistingTreatments!L:L)</f>
        <v>SX</v>
      </c>
      <c r="M95">
        <f>LOOKUP(LOOKUP($D95&amp;$G95,'BEC Silviculture Surrogate'!$A:$A,'BEC Silviculture Surrogate'!$F:$F),ExistingTreatments!$A:$A,ExistingTreatments!M:M)</f>
        <v>55</v>
      </c>
      <c r="N95" t="str">
        <f>LOOKUP(LOOKUP($D95&amp;$G95,'BEC Silviculture Surrogate'!$A:$A,'BEC Silviculture Surrogate'!$F:$F),ExistingTreatments!$A:$A,ExistingTreatments!N:N)</f>
        <v>PLI</v>
      </c>
      <c r="O95">
        <f>LOOKUP(LOOKUP($D95&amp;$G95,'BEC Silviculture Surrogate'!$A:$A,'BEC Silviculture Surrogate'!$F:$F),ExistingTreatments!$A:$A,ExistingTreatments!O:O)</f>
        <v>45</v>
      </c>
      <c r="P95">
        <f>LOOKUP(LOOKUP($D95&amp;$G95,'BEC Silviculture Surrogate'!$A:$A,'BEC Silviculture Surrogate'!$F:$F),ExistingTreatments!$A:$A,ExistingTreatments!P:P)</f>
        <v>0</v>
      </c>
      <c r="Q95">
        <f>LOOKUP(LOOKUP($D95&amp;$G95,'BEC Silviculture Surrogate'!$A:$A,'BEC Silviculture Surrogate'!$F:$F),ExistingTreatments!$A:$A,ExistingTreatments!Q:Q)</f>
        <v>0</v>
      </c>
      <c r="R95">
        <f>LOOKUP(LOOKUP($D95&amp;$G95,'BEC Silviculture Surrogate'!$A:$A,'BEC Silviculture Surrogate'!$F:$F),ExistingTreatments!$A:$A,ExistingTreatments!R:R)</f>
        <v>0</v>
      </c>
      <c r="S95">
        <f>LOOKUP(LOOKUP($D95&amp;$G95,'BEC Silviculture Surrogate'!$A:$A,'BEC Silviculture Surrogate'!$F:$F),ExistingTreatments!$A:$A,ExistingTreatments!S:S)</f>
        <v>0</v>
      </c>
      <c r="T95">
        <f>LOOKUP(LOOKUP($D95&amp;$G95,'BEC Silviculture Surrogate'!$A:$A,'BEC Silviculture Surrogate'!$F:$F),ExistingTreatments!$A:$A,ExistingTreatments!T:T)</f>
        <v>0</v>
      </c>
      <c r="U95">
        <f>LOOKUP(LOOKUP($D95&amp;$G95,'BEC Silviculture Surrogate'!$A:$A,'BEC Silviculture Surrogate'!$F:$F),ExistingTreatments!$A:$A,ExistingTreatments!U:U)</f>
        <v>0</v>
      </c>
      <c r="V95">
        <f>LOOKUP(LOOKUP($D95&amp;$G95,'BEC Silviculture Surrogate'!$A:$A,'BEC Silviculture Surrogate'!$F:$F),ExistingTreatments!$A:$A,ExistingTreatments!V:V)</f>
        <v>2300</v>
      </c>
      <c r="W95">
        <v>12.5</v>
      </c>
      <c r="X95">
        <v>15</v>
      </c>
      <c r="Y95">
        <v>5</v>
      </c>
    </row>
    <row r="96" spans="1:25">
      <c r="A96" t="str">
        <f>LOOKUP($D96&amp;$I96,RegulationSilvCosts!$A:$A,RegulationSilvCosts!I:I)</f>
        <v>y</v>
      </c>
      <c r="B96" t="s">
        <v>1</v>
      </c>
      <c r="C96" t="s">
        <v>138</v>
      </c>
      <c r="D96" t="s">
        <v>11</v>
      </c>
      <c r="E96" t="s">
        <v>97</v>
      </c>
      <c r="F96" t="s">
        <v>195</v>
      </c>
      <c r="G96" t="s">
        <v>37</v>
      </c>
      <c r="H96" t="str">
        <f t="shared" si="2"/>
        <v>ESSFwk1.CC.Horsefly.E.Reg.P</v>
      </c>
      <c r="I96" t="str">
        <f>LOOKUP($D96&amp;$E96&amp;$G96,RegulationSilvCosts!C:C,RegulationSilvCosts!G:G)</f>
        <v>P</v>
      </c>
      <c r="J96">
        <f>LOOKUP($D96&amp;$E96&amp;$G96,RegulationSilvCosts!C:C,RegulationSilvCosts!J:J)</f>
        <v>2</v>
      </c>
      <c r="K96">
        <f ca="1">LOOKUP($C96&amp;$D96&amp;$E96&amp;$F96,InventoryLU_Blk!$A$2:$A$118,InventoryLU_Blk!$J$2:$J$1118)</f>
        <v>13.6</v>
      </c>
      <c r="L96" t="str">
        <f>LOOKUP(LOOKUP($D96&amp;$G96,'BEC Silviculture Surrogate'!$A:$A,'BEC Silviculture Surrogate'!$F:$F),ExistingTreatments!$A:$A,ExistingTreatments!L:L)</f>
        <v>SX</v>
      </c>
      <c r="M96">
        <f>LOOKUP(LOOKUP($D96&amp;$G96,'BEC Silviculture Surrogate'!$A:$A,'BEC Silviculture Surrogate'!$F:$F),ExistingTreatments!$A:$A,ExistingTreatments!M:M)</f>
        <v>55</v>
      </c>
      <c r="N96" t="str">
        <f>LOOKUP(LOOKUP($D96&amp;$G96,'BEC Silviculture Surrogate'!$A:$A,'BEC Silviculture Surrogate'!$F:$F),ExistingTreatments!$A:$A,ExistingTreatments!N:N)</f>
        <v>PLI</v>
      </c>
      <c r="O96">
        <f>LOOKUP(LOOKUP($D96&amp;$G96,'BEC Silviculture Surrogate'!$A:$A,'BEC Silviculture Surrogate'!$F:$F),ExistingTreatments!$A:$A,ExistingTreatments!O:O)</f>
        <v>45</v>
      </c>
      <c r="P96">
        <f>LOOKUP(LOOKUP($D96&amp;$G96,'BEC Silviculture Surrogate'!$A:$A,'BEC Silviculture Surrogate'!$F:$F),ExistingTreatments!$A:$A,ExistingTreatments!P:P)</f>
        <v>0</v>
      </c>
      <c r="Q96">
        <f>LOOKUP(LOOKUP($D96&amp;$G96,'BEC Silviculture Surrogate'!$A:$A,'BEC Silviculture Surrogate'!$F:$F),ExistingTreatments!$A:$A,ExistingTreatments!Q:Q)</f>
        <v>0</v>
      </c>
      <c r="R96">
        <f>LOOKUP(LOOKUP($D96&amp;$G96,'BEC Silviculture Surrogate'!$A:$A,'BEC Silviculture Surrogate'!$F:$F),ExistingTreatments!$A:$A,ExistingTreatments!R:R)</f>
        <v>0</v>
      </c>
      <c r="S96">
        <f>LOOKUP(LOOKUP($D96&amp;$G96,'BEC Silviculture Surrogate'!$A:$A,'BEC Silviculture Surrogate'!$F:$F),ExistingTreatments!$A:$A,ExistingTreatments!S:S)</f>
        <v>0</v>
      </c>
      <c r="T96">
        <f>LOOKUP(LOOKUP($D96&amp;$G96,'BEC Silviculture Surrogate'!$A:$A,'BEC Silviculture Surrogate'!$F:$F),ExistingTreatments!$A:$A,ExistingTreatments!T:T)</f>
        <v>0</v>
      </c>
      <c r="U96">
        <f>LOOKUP(LOOKUP($D96&amp;$G96,'BEC Silviculture Surrogate'!$A:$A,'BEC Silviculture Surrogate'!$F:$F),ExistingTreatments!$A:$A,ExistingTreatments!U:U)</f>
        <v>0</v>
      </c>
      <c r="V96">
        <f>LOOKUP(LOOKUP($D96&amp;$G96,'BEC Silviculture Surrogate'!$A:$A,'BEC Silviculture Surrogate'!$F:$F),ExistingTreatments!$A:$A,ExistingTreatments!V:V)</f>
        <v>2300</v>
      </c>
      <c r="W96">
        <v>12.5</v>
      </c>
      <c r="X96">
        <v>15</v>
      </c>
      <c r="Y96">
        <v>5</v>
      </c>
    </row>
    <row r="97" spans="1:25">
      <c r="A97" t="str">
        <f>LOOKUP($D97&amp;$I97,RegulationSilvCosts!$A:$A,RegulationSilvCosts!I:I)</f>
        <v>y</v>
      </c>
      <c r="B97" t="s">
        <v>1</v>
      </c>
      <c r="C97" t="s">
        <v>138</v>
      </c>
      <c r="D97" t="s">
        <v>11</v>
      </c>
      <c r="E97" t="s">
        <v>97</v>
      </c>
      <c r="F97" t="s">
        <v>196</v>
      </c>
      <c r="G97" t="s">
        <v>37</v>
      </c>
      <c r="H97" t="str">
        <f t="shared" si="2"/>
        <v>ESSFwk1.CC.Horsefly.F.Reg.P</v>
      </c>
      <c r="I97" t="str">
        <f>LOOKUP($D97&amp;$E97&amp;$G97,RegulationSilvCosts!C:C,RegulationSilvCosts!G:G)</f>
        <v>P</v>
      </c>
      <c r="J97">
        <f>LOOKUP($D97&amp;$E97&amp;$G97,RegulationSilvCosts!C:C,RegulationSilvCosts!J:J)</f>
        <v>2</v>
      </c>
      <c r="K97">
        <f ca="1">LOOKUP($C97&amp;$D97&amp;$E97&amp;$F97,InventoryLU_Blk!$A$2:$A$118,InventoryLU_Blk!$J$2:$J$1118)</f>
        <v>14.2</v>
      </c>
      <c r="L97" t="str">
        <f>LOOKUP(LOOKUP($D97&amp;$G97,'BEC Silviculture Surrogate'!$A:$A,'BEC Silviculture Surrogate'!$F:$F),ExistingTreatments!$A:$A,ExistingTreatments!L:L)</f>
        <v>SX</v>
      </c>
      <c r="M97">
        <f>LOOKUP(LOOKUP($D97&amp;$G97,'BEC Silviculture Surrogate'!$A:$A,'BEC Silviculture Surrogate'!$F:$F),ExistingTreatments!$A:$A,ExistingTreatments!M:M)</f>
        <v>55</v>
      </c>
      <c r="N97" t="str">
        <f>LOOKUP(LOOKUP($D97&amp;$G97,'BEC Silviculture Surrogate'!$A:$A,'BEC Silviculture Surrogate'!$F:$F),ExistingTreatments!$A:$A,ExistingTreatments!N:N)</f>
        <v>PLI</v>
      </c>
      <c r="O97">
        <f>LOOKUP(LOOKUP($D97&amp;$G97,'BEC Silviculture Surrogate'!$A:$A,'BEC Silviculture Surrogate'!$F:$F),ExistingTreatments!$A:$A,ExistingTreatments!O:O)</f>
        <v>45</v>
      </c>
      <c r="P97">
        <f>LOOKUP(LOOKUP($D97&amp;$G97,'BEC Silviculture Surrogate'!$A:$A,'BEC Silviculture Surrogate'!$F:$F),ExistingTreatments!$A:$A,ExistingTreatments!P:P)</f>
        <v>0</v>
      </c>
      <c r="Q97">
        <f>LOOKUP(LOOKUP($D97&amp;$G97,'BEC Silviculture Surrogate'!$A:$A,'BEC Silviculture Surrogate'!$F:$F),ExistingTreatments!$A:$A,ExistingTreatments!Q:Q)</f>
        <v>0</v>
      </c>
      <c r="R97">
        <f>LOOKUP(LOOKUP($D97&amp;$G97,'BEC Silviculture Surrogate'!$A:$A,'BEC Silviculture Surrogate'!$F:$F),ExistingTreatments!$A:$A,ExistingTreatments!R:R)</f>
        <v>0</v>
      </c>
      <c r="S97">
        <f>LOOKUP(LOOKUP($D97&amp;$G97,'BEC Silviculture Surrogate'!$A:$A,'BEC Silviculture Surrogate'!$F:$F),ExistingTreatments!$A:$A,ExistingTreatments!S:S)</f>
        <v>0</v>
      </c>
      <c r="T97">
        <f>LOOKUP(LOOKUP($D97&amp;$G97,'BEC Silviculture Surrogate'!$A:$A,'BEC Silviculture Surrogate'!$F:$F),ExistingTreatments!$A:$A,ExistingTreatments!T:T)</f>
        <v>0</v>
      </c>
      <c r="U97">
        <f>LOOKUP(LOOKUP($D97&amp;$G97,'BEC Silviculture Surrogate'!$A:$A,'BEC Silviculture Surrogate'!$F:$F),ExistingTreatments!$A:$A,ExistingTreatments!U:U)</f>
        <v>0</v>
      </c>
      <c r="V97">
        <f>LOOKUP(LOOKUP($D97&amp;$G97,'BEC Silviculture Surrogate'!$A:$A,'BEC Silviculture Surrogate'!$F:$F),ExistingTreatments!$A:$A,ExistingTreatments!V:V)</f>
        <v>2300</v>
      </c>
      <c r="W97">
        <v>12.5</v>
      </c>
      <c r="X97">
        <v>15</v>
      </c>
      <c r="Y97">
        <v>5</v>
      </c>
    </row>
    <row r="98" spans="1:25">
      <c r="A98" t="str">
        <f>LOOKUP($D98&amp;$I98,RegulationSilvCosts!$A:$A,RegulationSilvCosts!I:I)</f>
        <v>y</v>
      </c>
      <c r="B98" t="s">
        <v>1</v>
      </c>
      <c r="C98" t="s">
        <v>138</v>
      </c>
      <c r="D98" t="s">
        <v>14</v>
      </c>
      <c r="E98" t="s">
        <v>97</v>
      </c>
      <c r="F98" t="s">
        <v>191</v>
      </c>
      <c r="G98" t="s">
        <v>36</v>
      </c>
      <c r="H98" t="str">
        <f t="shared" si="2"/>
        <v>ICHmk3.CC.Horsefly.A.Reg.N</v>
      </c>
      <c r="I98" t="str">
        <f>LOOKUP($D98&amp;$E98&amp;$G98,RegulationSilvCosts!C:C,RegulationSilvCosts!G:G)</f>
        <v>N</v>
      </c>
      <c r="J98">
        <f>LOOKUP($D98&amp;$E98&amp;$G98,RegulationSilvCosts!C:C,RegulationSilvCosts!J:J)</f>
        <v>4</v>
      </c>
      <c r="K98">
        <f ca="1">LOOKUP($C98&amp;$D98&amp;$E98&amp;$F98,InventoryLU_Blk!$A$2:$A$118,InventoryLU_Blk!$J$2:$J$1118)</f>
        <v>21.3</v>
      </c>
      <c r="L98" t="str">
        <f>LOOKUP(LOOKUP($D98&amp;$G98,'BEC Silviculture Surrogate'!$A:$A,'BEC Silviculture Surrogate'!$F:$F),ExistingTreatments!$A:$A,ExistingTreatments!L:L)</f>
        <v>PLI</v>
      </c>
      <c r="M98">
        <f>LOOKUP(LOOKUP($D98&amp;$G98,'BEC Silviculture Surrogate'!$A:$A,'BEC Silviculture Surrogate'!$F:$F),ExistingTreatments!$A:$A,ExistingTreatments!M:M)</f>
        <v>43</v>
      </c>
      <c r="N98" t="str">
        <f>LOOKUP(LOOKUP($D98&amp;$G98,'BEC Silviculture Surrogate'!$A:$A,'BEC Silviculture Surrogate'!$F:$F),ExistingTreatments!$A:$A,ExistingTreatments!N:N)</f>
        <v>CWI</v>
      </c>
      <c r="O98">
        <f>LOOKUP(LOOKUP($D98&amp;$G98,'BEC Silviculture Surrogate'!$A:$A,'BEC Silviculture Surrogate'!$F:$F),ExistingTreatments!$A:$A,ExistingTreatments!O:O)</f>
        <v>27</v>
      </c>
      <c r="P98" t="str">
        <f>LOOKUP(LOOKUP($D98&amp;$G98,'BEC Silviculture Surrogate'!$A:$A,'BEC Silviculture Surrogate'!$F:$F),ExistingTreatments!$A:$A,ExistingTreatments!P:P)</f>
        <v>SX</v>
      </c>
      <c r="Q98">
        <f>LOOKUP(LOOKUP($D98&amp;$G98,'BEC Silviculture Surrogate'!$A:$A,'BEC Silviculture Surrogate'!$F:$F),ExistingTreatments!$A:$A,ExistingTreatments!Q:Q)</f>
        <v>12</v>
      </c>
      <c r="R98" t="str">
        <f>LOOKUP(LOOKUP($D98&amp;$G98,'BEC Silviculture Surrogate'!$A:$A,'BEC Silviculture Surrogate'!$F:$F),ExistingTreatments!$A:$A,ExistingTreatments!R:R)</f>
        <v>AE</v>
      </c>
      <c r="S98">
        <f>LOOKUP(LOOKUP($D98&amp;$G98,'BEC Silviculture Surrogate'!$A:$A,'BEC Silviculture Surrogate'!$F:$F),ExistingTreatments!$A:$A,ExistingTreatments!S:S)</f>
        <v>9</v>
      </c>
      <c r="T98" t="str">
        <f>LOOKUP(LOOKUP($D98&amp;$G98,'BEC Silviculture Surrogate'!$A:$A,'BEC Silviculture Surrogate'!$F:$F),ExistingTreatments!$A:$A,ExistingTreatments!T:T)</f>
        <v>BL</v>
      </c>
      <c r="U98">
        <f>LOOKUP(LOOKUP($D98&amp;$G98,'BEC Silviculture Surrogate'!$A:$A,'BEC Silviculture Surrogate'!$F:$F),ExistingTreatments!$A:$A,ExistingTreatments!U:U)</f>
        <v>9</v>
      </c>
      <c r="V98">
        <f>LOOKUP(LOOKUP($D98&amp;$G98,'BEC Silviculture Surrogate'!$A:$A,'BEC Silviculture Surrogate'!$F:$F),ExistingTreatments!$A:$A,ExistingTreatments!V:V)</f>
        <v>13343</v>
      </c>
      <c r="W98">
        <v>12.5</v>
      </c>
      <c r="X98">
        <v>15</v>
      </c>
      <c r="Y98">
        <v>5</v>
      </c>
    </row>
    <row r="99" spans="1:25">
      <c r="A99" t="str">
        <f>LOOKUP($D99&amp;$I99,RegulationSilvCosts!$A:$A,RegulationSilvCosts!I:I)</f>
        <v>y</v>
      </c>
      <c r="B99" t="s">
        <v>1</v>
      </c>
      <c r="C99" t="s">
        <v>138</v>
      </c>
      <c r="D99" t="s">
        <v>14</v>
      </c>
      <c r="E99" t="s">
        <v>97</v>
      </c>
      <c r="F99" t="s">
        <v>191</v>
      </c>
      <c r="G99" t="s">
        <v>37</v>
      </c>
      <c r="H99" t="str">
        <f t="shared" ref="H99:H130" si="3">D99&amp;"."&amp;E99&amp;"."&amp;C99&amp;"."&amp;RIGHT(F99,1)&amp;"."&amp;B99&amp;"."&amp;G99</f>
        <v>ICHmk3.CC.Horsefly.A.Reg.P</v>
      </c>
      <c r="I99" t="str">
        <f>LOOKUP($D99&amp;$E99&amp;$G99,RegulationSilvCosts!C:C,RegulationSilvCosts!G:G)</f>
        <v>P</v>
      </c>
      <c r="J99">
        <f>LOOKUP($D99&amp;$E99&amp;$G99,RegulationSilvCosts!C:C,RegulationSilvCosts!J:J)</f>
        <v>2</v>
      </c>
      <c r="K99">
        <f ca="1">LOOKUP($C99&amp;$D99&amp;$E99&amp;$F99,InventoryLU_Blk!$A$2:$A$118,InventoryLU_Blk!$J$2:$J$1118)</f>
        <v>21.3</v>
      </c>
      <c r="L99" t="str">
        <f>LOOKUP(LOOKUP($D99&amp;$G99,'BEC Silviculture Surrogate'!$A:$A,'BEC Silviculture Surrogate'!$F:$F),ExistingTreatments!$A:$A,ExistingTreatments!L:L)</f>
        <v>PLI</v>
      </c>
      <c r="M99">
        <f>LOOKUP(LOOKUP($D99&amp;$G99,'BEC Silviculture Surrogate'!$A:$A,'BEC Silviculture Surrogate'!$F:$F),ExistingTreatments!$A:$A,ExistingTreatments!M:M)</f>
        <v>45</v>
      </c>
      <c r="N99" t="str">
        <f>LOOKUP(LOOKUP($D99&amp;$G99,'BEC Silviculture Surrogate'!$A:$A,'BEC Silviculture Surrogate'!$F:$F),ExistingTreatments!$A:$A,ExistingTreatments!N:N)</f>
        <v>FDI</v>
      </c>
      <c r="O99">
        <f>LOOKUP(LOOKUP($D99&amp;$G99,'BEC Silviculture Surrogate'!$A:$A,'BEC Silviculture Surrogate'!$F:$F),ExistingTreatments!$A:$A,ExistingTreatments!O:O)</f>
        <v>24</v>
      </c>
      <c r="P99" t="str">
        <f>LOOKUP(LOOKUP($D99&amp;$G99,'BEC Silviculture Surrogate'!$A:$A,'BEC Silviculture Surrogate'!$F:$F),ExistingTreatments!$A:$A,ExistingTreatments!P:P)</f>
        <v>SX</v>
      </c>
      <c r="Q99">
        <f>LOOKUP(LOOKUP($D99&amp;$G99,'BEC Silviculture Surrogate'!$A:$A,'BEC Silviculture Surrogate'!$F:$F),ExistingTreatments!$A:$A,ExistingTreatments!Q:Q)</f>
        <v>24</v>
      </c>
      <c r="R99" t="str">
        <f>LOOKUP(LOOKUP($D99&amp;$G99,'BEC Silviculture Surrogate'!$A:$A,'BEC Silviculture Surrogate'!$F:$F),ExistingTreatments!$A:$A,ExistingTreatments!R:R)</f>
        <v>AE</v>
      </c>
      <c r="S99">
        <f>LOOKUP(LOOKUP($D99&amp;$G99,'BEC Silviculture Surrogate'!$A:$A,'BEC Silviculture Surrogate'!$F:$F),ExistingTreatments!$A:$A,ExistingTreatments!S:S)</f>
        <v>7</v>
      </c>
      <c r="T99">
        <f>LOOKUP(LOOKUP($D99&amp;$G99,'BEC Silviculture Surrogate'!$A:$A,'BEC Silviculture Surrogate'!$F:$F),ExistingTreatments!$A:$A,ExistingTreatments!T:T)</f>
        <v>0</v>
      </c>
      <c r="U99">
        <f>LOOKUP(LOOKUP($D99&amp;$G99,'BEC Silviculture Surrogate'!$A:$A,'BEC Silviculture Surrogate'!$F:$F),ExistingTreatments!$A:$A,ExistingTreatments!U:U)</f>
        <v>0</v>
      </c>
      <c r="V99">
        <f>LOOKUP(LOOKUP($D99&amp;$G99,'BEC Silviculture Surrogate'!$A:$A,'BEC Silviculture Surrogate'!$F:$F),ExistingTreatments!$A:$A,ExistingTreatments!V:V)</f>
        <v>4444</v>
      </c>
      <c r="W99">
        <v>12.5</v>
      </c>
      <c r="X99">
        <v>15</v>
      </c>
      <c r="Y99">
        <v>5</v>
      </c>
    </row>
    <row r="100" spans="1:25">
      <c r="A100" t="str">
        <f>LOOKUP($D100&amp;$I100,RegulationSilvCosts!$A:$A,RegulationSilvCosts!I:I)</f>
        <v>y</v>
      </c>
      <c r="B100" t="s">
        <v>1</v>
      </c>
      <c r="C100" t="s">
        <v>138</v>
      </c>
      <c r="D100" t="s">
        <v>14</v>
      </c>
      <c r="E100" t="s">
        <v>97</v>
      </c>
      <c r="F100" t="s">
        <v>192</v>
      </c>
      <c r="G100" t="s">
        <v>36</v>
      </c>
      <c r="H100" t="str">
        <f t="shared" si="3"/>
        <v>ICHmk3.CC.Horsefly.B.Reg.N</v>
      </c>
      <c r="I100" t="str">
        <f>LOOKUP($D100&amp;$E100&amp;$G100,RegulationSilvCosts!C:C,RegulationSilvCosts!G:G)</f>
        <v>N</v>
      </c>
      <c r="J100">
        <f>LOOKUP($D100&amp;$E100&amp;$G100,RegulationSilvCosts!C:C,RegulationSilvCosts!J:J)</f>
        <v>4</v>
      </c>
      <c r="K100">
        <f ca="1">LOOKUP($C100&amp;$D100&amp;$E100&amp;$F100,InventoryLU_Blk!$A$2:$A$118,InventoryLU_Blk!$J$2:$J$1118)</f>
        <v>20.9</v>
      </c>
      <c r="L100" t="str">
        <f>LOOKUP(LOOKUP($D100&amp;$G100,'BEC Silviculture Surrogate'!$A:$A,'BEC Silviculture Surrogate'!$F:$F),ExistingTreatments!$A:$A,ExistingTreatments!L:L)</f>
        <v>PLI</v>
      </c>
      <c r="M100">
        <f>LOOKUP(LOOKUP($D100&amp;$G100,'BEC Silviculture Surrogate'!$A:$A,'BEC Silviculture Surrogate'!$F:$F),ExistingTreatments!$A:$A,ExistingTreatments!M:M)</f>
        <v>43</v>
      </c>
      <c r="N100" t="str">
        <f>LOOKUP(LOOKUP($D100&amp;$G100,'BEC Silviculture Surrogate'!$A:$A,'BEC Silviculture Surrogate'!$F:$F),ExistingTreatments!$A:$A,ExistingTreatments!N:N)</f>
        <v>CWI</v>
      </c>
      <c r="O100">
        <f>LOOKUP(LOOKUP($D100&amp;$G100,'BEC Silviculture Surrogate'!$A:$A,'BEC Silviculture Surrogate'!$F:$F),ExistingTreatments!$A:$A,ExistingTreatments!O:O)</f>
        <v>27</v>
      </c>
      <c r="P100" t="str">
        <f>LOOKUP(LOOKUP($D100&amp;$G100,'BEC Silviculture Surrogate'!$A:$A,'BEC Silviculture Surrogate'!$F:$F),ExistingTreatments!$A:$A,ExistingTreatments!P:P)</f>
        <v>SX</v>
      </c>
      <c r="Q100">
        <f>LOOKUP(LOOKUP($D100&amp;$G100,'BEC Silviculture Surrogate'!$A:$A,'BEC Silviculture Surrogate'!$F:$F),ExistingTreatments!$A:$A,ExistingTreatments!Q:Q)</f>
        <v>12</v>
      </c>
      <c r="R100" t="str">
        <f>LOOKUP(LOOKUP($D100&amp;$G100,'BEC Silviculture Surrogate'!$A:$A,'BEC Silviculture Surrogate'!$F:$F),ExistingTreatments!$A:$A,ExistingTreatments!R:R)</f>
        <v>AE</v>
      </c>
      <c r="S100">
        <f>LOOKUP(LOOKUP($D100&amp;$G100,'BEC Silviculture Surrogate'!$A:$A,'BEC Silviculture Surrogate'!$F:$F),ExistingTreatments!$A:$A,ExistingTreatments!S:S)</f>
        <v>9</v>
      </c>
      <c r="T100" t="str">
        <f>LOOKUP(LOOKUP($D100&amp;$G100,'BEC Silviculture Surrogate'!$A:$A,'BEC Silviculture Surrogate'!$F:$F),ExistingTreatments!$A:$A,ExistingTreatments!T:T)</f>
        <v>BL</v>
      </c>
      <c r="U100">
        <f>LOOKUP(LOOKUP($D100&amp;$G100,'BEC Silviculture Surrogate'!$A:$A,'BEC Silviculture Surrogate'!$F:$F),ExistingTreatments!$A:$A,ExistingTreatments!U:U)</f>
        <v>9</v>
      </c>
      <c r="V100">
        <f>LOOKUP(LOOKUP($D100&amp;$G100,'BEC Silviculture Surrogate'!$A:$A,'BEC Silviculture Surrogate'!$F:$F),ExistingTreatments!$A:$A,ExistingTreatments!V:V)</f>
        <v>13343</v>
      </c>
      <c r="W100">
        <v>12.5</v>
      </c>
      <c r="X100">
        <v>15</v>
      </c>
      <c r="Y100">
        <v>5</v>
      </c>
    </row>
    <row r="101" spans="1:25">
      <c r="A101" t="str">
        <f>LOOKUP($D101&amp;$I101,RegulationSilvCosts!$A:$A,RegulationSilvCosts!I:I)</f>
        <v>y</v>
      </c>
      <c r="B101" t="s">
        <v>1</v>
      </c>
      <c r="C101" t="s">
        <v>138</v>
      </c>
      <c r="D101" t="s">
        <v>14</v>
      </c>
      <c r="E101" t="s">
        <v>97</v>
      </c>
      <c r="F101" t="s">
        <v>192</v>
      </c>
      <c r="G101" t="s">
        <v>37</v>
      </c>
      <c r="H101" t="str">
        <f t="shared" si="3"/>
        <v>ICHmk3.CC.Horsefly.B.Reg.P</v>
      </c>
      <c r="I101" t="str">
        <f>LOOKUP($D101&amp;$E101&amp;$G101,RegulationSilvCosts!C:C,RegulationSilvCosts!G:G)</f>
        <v>P</v>
      </c>
      <c r="J101">
        <f>LOOKUP($D101&amp;$E101&amp;$G101,RegulationSilvCosts!C:C,RegulationSilvCosts!J:J)</f>
        <v>2</v>
      </c>
      <c r="K101">
        <f ca="1">LOOKUP($C101&amp;$D101&amp;$E101&amp;$F101,InventoryLU_Blk!$A$2:$A$118,InventoryLU_Blk!$J$2:$J$1118)</f>
        <v>20.9</v>
      </c>
      <c r="L101" t="str">
        <f>LOOKUP(LOOKUP($D101&amp;$G101,'BEC Silviculture Surrogate'!$A:$A,'BEC Silviculture Surrogate'!$F:$F),ExistingTreatments!$A:$A,ExistingTreatments!L:L)</f>
        <v>PLI</v>
      </c>
      <c r="M101">
        <f>LOOKUP(LOOKUP($D101&amp;$G101,'BEC Silviculture Surrogate'!$A:$A,'BEC Silviculture Surrogate'!$F:$F),ExistingTreatments!$A:$A,ExistingTreatments!M:M)</f>
        <v>45</v>
      </c>
      <c r="N101" t="str">
        <f>LOOKUP(LOOKUP($D101&amp;$G101,'BEC Silviculture Surrogate'!$A:$A,'BEC Silviculture Surrogate'!$F:$F),ExistingTreatments!$A:$A,ExistingTreatments!N:N)</f>
        <v>FDI</v>
      </c>
      <c r="O101">
        <f>LOOKUP(LOOKUP($D101&amp;$G101,'BEC Silviculture Surrogate'!$A:$A,'BEC Silviculture Surrogate'!$F:$F),ExistingTreatments!$A:$A,ExistingTreatments!O:O)</f>
        <v>24</v>
      </c>
      <c r="P101" t="str">
        <f>LOOKUP(LOOKUP($D101&amp;$G101,'BEC Silviculture Surrogate'!$A:$A,'BEC Silviculture Surrogate'!$F:$F),ExistingTreatments!$A:$A,ExistingTreatments!P:P)</f>
        <v>SX</v>
      </c>
      <c r="Q101">
        <f>LOOKUP(LOOKUP($D101&amp;$G101,'BEC Silviculture Surrogate'!$A:$A,'BEC Silviculture Surrogate'!$F:$F),ExistingTreatments!$A:$A,ExistingTreatments!Q:Q)</f>
        <v>24</v>
      </c>
      <c r="R101" t="str">
        <f>LOOKUP(LOOKUP($D101&amp;$G101,'BEC Silviculture Surrogate'!$A:$A,'BEC Silviculture Surrogate'!$F:$F),ExistingTreatments!$A:$A,ExistingTreatments!R:R)</f>
        <v>AE</v>
      </c>
      <c r="S101">
        <f>LOOKUP(LOOKUP($D101&amp;$G101,'BEC Silviculture Surrogate'!$A:$A,'BEC Silviculture Surrogate'!$F:$F),ExistingTreatments!$A:$A,ExistingTreatments!S:S)</f>
        <v>7</v>
      </c>
      <c r="T101">
        <f>LOOKUP(LOOKUP($D101&amp;$G101,'BEC Silviculture Surrogate'!$A:$A,'BEC Silviculture Surrogate'!$F:$F),ExistingTreatments!$A:$A,ExistingTreatments!T:T)</f>
        <v>0</v>
      </c>
      <c r="U101">
        <f>LOOKUP(LOOKUP($D101&amp;$G101,'BEC Silviculture Surrogate'!$A:$A,'BEC Silviculture Surrogate'!$F:$F),ExistingTreatments!$A:$A,ExistingTreatments!U:U)</f>
        <v>0</v>
      </c>
      <c r="V101">
        <f>LOOKUP(LOOKUP($D101&amp;$G101,'BEC Silviculture Surrogate'!$A:$A,'BEC Silviculture Surrogate'!$F:$F),ExistingTreatments!$A:$A,ExistingTreatments!V:V)</f>
        <v>4444</v>
      </c>
      <c r="W101">
        <v>12.5</v>
      </c>
      <c r="X101">
        <v>15</v>
      </c>
      <c r="Y101">
        <v>5</v>
      </c>
    </row>
    <row r="102" spans="1:25">
      <c r="A102" t="str">
        <f>LOOKUP($D102&amp;$I102,RegulationSilvCosts!$A:$A,RegulationSilvCosts!I:I)</f>
        <v>y</v>
      </c>
      <c r="B102" t="s">
        <v>1</v>
      </c>
      <c r="C102" t="s">
        <v>138</v>
      </c>
      <c r="D102" t="s">
        <v>14</v>
      </c>
      <c r="E102" t="s">
        <v>97</v>
      </c>
      <c r="F102" t="s">
        <v>193</v>
      </c>
      <c r="G102" t="s">
        <v>36</v>
      </c>
      <c r="H102" t="str">
        <f t="shared" si="3"/>
        <v>ICHmk3.CC.Horsefly.C.Reg.N</v>
      </c>
      <c r="I102" t="str">
        <f>LOOKUP($D102&amp;$E102&amp;$G102,RegulationSilvCosts!C:C,RegulationSilvCosts!G:G)</f>
        <v>N</v>
      </c>
      <c r="J102">
        <f>LOOKUP($D102&amp;$E102&amp;$G102,RegulationSilvCosts!C:C,RegulationSilvCosts!J:J)</f>
        <v>4</v>
      </c>
      <c r="K102">
        <f ca="1">LOOKUP($C102&amp;$D102&amp;$E102&amp;$F102,InventoryLU_Blk!$A$2:$A$118,InventoryLU_Blk!$J$2:$J$1118)</f>
        <v>22.5</v>
      </c>
      <c r="L102" t="str">
        <f>LOOKUP(LOOKUP($D102&amp;$G102,'BEC Silviculture Surrogate'!$A:$A,'BEC Silviculture Surrogate'!$F:$F),ExistingTreatments!$A:$A,ExistingTreatments!L:L)</f>
        <v>PLI</v>
      </c>
      <c r="M102">
        <f>LOOKUP(LOOKUP($D102&amp;$G102,'BEC Silviculture Surrogate'!$A:$A,'BEC Silviculture Surrogate'!$F:$F),ExistingTreatments!$A:$A,ExistingTreatments!M:M)</f>
        <v>43</v>
      </c>
      <c r="N102" t="str">
        <f>LOOKUP(LOOKUP($D102&amp;$G102,'BEC Silviculture Surrogate'!$A:$A,'BEC Silviculture Surrogate'!$F:$F),ExistingTreatments!$A:$A,ExistingTreatments!N:N)</f>
        <v>CWI</v>
      </c>
      <c r="O102">
        <f>LOOKUP(LOOKUP($D102&amp;$G102,'BEC Silviculture Surrogate'!$A:$A,'BEC Silviculture Surrogate'!$F:$F),ExistingTreatments!$A:$A,ExistingTreatments!O:O)</f>
        <v>27</v>
      </c>
      <c r="P102" t="str">
        <f>LOOKUP(LOOKUP($D102&amp;$G102,'BEC Silviculture Surrogate'!$A:$A,'BEC Silviculture Surrogate'!$F:$F),ExistingTreatments!$A:$A,ExistingTreatments!P:P)</f>
        <v>SX</v>
      </c>
      <c r="Q102">
        <f>LOOKUP(LOOKUP($D102&amp;$G102,'BEC Silviculture Surrogate'!$A:$A,'BEC Silviculture Surrogate'!$F:$F),ExistingTreatments!$A:$A,ExistingTreatments!Q:Q)</f>
        <v>12</v>
      </c>
      <c r="R102" t="str">
        <f>LOOKUP(LOOKUP($D102&amp;$G102,'BEC Silviculture Surrogate'!$A:$A,'BEC Silviculture Surrogate'!$F:$F),ExistingTreatments!$A:$A,ExistingTreatments!R:R)</f>
        <v>AE</v>
      </c>
      <c r="S102">
        <f>LOOKUP(LOOKUP($D102&amp;$G102,'BEC Silviculture Surrogate'!$A:$A,'BEC Silviculture Surrogate'!$F:$F),ExistingTreatments!$A:$A,ExistingTreatments!S:S)</f>
        <v>9</v>
      </c>
      <c r="T102" t="str">
        <f>LOOKUP(LOOKUP($D102&amp;$G102,'BEC Silviculture Surrogate'!$A:$A,'BEC Silviculture Surrogate'!$F:$F),ExistingTreatments!$A:$A,ExistingTreatments!T:T)</f>
        <v>BL</v>
      </c>
      <c r="U102">
        <f>LOOKUP(LOOKUP($D102&amp;$G102,'BEC Silviculture Surrogate'!$A:$A,'BEC Silviculture Surrogate'!$F:$F),ExistingTreatments!$A:$A,ExistingTreatments!U:U)</f>
        <v>9</v>
      </c>
      <c r="V102">
        <f>LOOKUP(LOOKUP($D102&amp;$G102,'BEC Silviculture Surrogate'!$A:$A,'BEC Silviculture Surrogate'!$F:$F),ExistingTreatments!$A:$A,ExistingTreatments!V:V)</f>
        <v>13343</v>
      </c>
      <c r="W102">
        <v>12.5</v>
      </c>
      <c r="X102">
        <v>15</v>
      </c>
      <c r="Y102">
        <v>5</v>
      </c>
    </row>
    <row r="103" spans="1:25">
      <c r="A103" t="str">
        <f>LOOKUP($D103&amp;$I103,RegulationSilvCosts!$A:$A,RegulationSilvCosts!I:I)</f>
        <v>y</v>
      </c>
      <c r="B103" t="s">
        <v>1</v>
      </c>
      <c r="C103" t="s">
        <v>138</v>
      </c>
      <c r="D103" t="s">
        <v>14</v>
      </c>
      <c r="E103" t="s">
        <v>97</v>
      </c>
      <c r="F103" t="s">
        <v>193</v>
      </c>
      <c r="G103" t="s">
        <v>37</v>
      </c>
      <c r="H103" t="str">
        <f t="shared" si="3"/>
        <v>ICHmk3.CC.Horsefly.C.Reg.P</v>
      </c>
      <c r="I103" t="str">
        <f>LOOKUP($D103&amp;$E103&amp;$G103,RegulationSilvCosts!C:C,RegulationSilvCosts!G:G)</f>
        <v>P</v>
      </c>
      <c r="J103">
        <f>LOOKUP($D103&amp;$E103&amp;$G103,RegulationSilvCosts!C:C,RegulationSilvCosts!J:J)</f>
        <v>2</v>
      </c>
      <c r="K103">
        <f ca="1">LOOKUP($C103&amp;$D103&amp;$E103&amp;$F103,InventoryLU_Blk!$A$2:$A$118,InventoryLU_Blk!$J$2:$J$1118)</f>
        <v>22.5</v>
      </c>
      <c r="L103" t="str">
        <f>LOOKUP(LOOKUP($D103&amp;$G103,'BEC Silviculture Surrogate'!$A:$A,'BEC Silviculture Surrogate'!$F:$F),ExistingTreatments!$A:$A,ExistingTreatments!L:L)</f>
        <v>PLI</v>
      </c>
      <c r="M103">
        <f>LOOKUP(LOOKUP($D103&amp;$G103,'BEC Silviculture Surrogate'!$A:$A,'BEC Silviculture Surrogate'!$F:$F),ExistingTreatments!$A:$A,ExistingTreatments!M:M)</f>
        <v>45</v>
      </c>
      <c r="N103" t="str">
        <f>LOOKUP(LOOKUP($D103&amp;$G103,'BEC Silviculture Surrogate'!$A:$A,'BEC Silviculture Surrogate'!$F:$F),ExistingTreatments!$A:$A,ExistingTreatments!N:N)</f>
        <v>FDI</v>
      </c>
      <c r="O103">
        <f>LOOKUP(LOOKUP($D103&amp;$G103,'BEC Silviculture Surrogate'!$A:$A,'BEC Silviculture Surrogate'!$F:$F),ExistingTreatments!$A:$A,ExistingTreatments!O:O)</f>
        <v>24</v>
      </c>
      <c r="P103" t="str">
        <f>LOOKUP(LOOKUP($D103&amp;$G103,'BEC Silviculture Surrogate'!$A:$A,'BEC Silviculture Surrogate'!$F:$F),ExistingTreatments!$A:$A,ExistingTreatments!P:P)</f>
        <v>SX</v>
      </c>
      <c r="Q103">
        <f>LOOKUP(LOOKUP($D103&amp;$G103,'BEC Silviculture Surrogate'!$A:$A,'BEC Silviculture Surrogate'!$F:$F),ExistingTreatments!$A:$A,ExistingTreatments!Q:Q)</f>
        <v>24</v>
      </c>
      <c r="R103" t="str">
        <f>LOOKUP(LOOKUP($D103&amp;$G103,'BEC Silviculture Surrogate'!$A:$A,'BEC Silviculture Surrogate'!$F:$F),ExistingTreatments!$A:$A,ExistingTreatments!R:R)</f>
        <v>AE</v>
      </c>
      <c r="S103">
        <f>LOOKUP(LOOKUP($D103&amp;$G103,'BEC Silviculture Surrogate'!$A:$A,'BEC Silviculture Surrogate'!$F:$F),ExistingTreatments!$A:$A,ExistingTreatments!S:S)</f>
        <v>7</v>
      </c>
      <c r="T103">
        <f>LOOKUP(LOOKUP($D103&amp;$G103,'BEC Silviculture Surrogate'!$A:$A,'BEC Silviculture Surrogate'!$F:$F),ExistingTreatments!$A:$A,ExistingTreatments!T:T)</f>
        <v>0</v>
      </c>
      <c r="U103">
        <f>LOOKUP(LOOKUP($D103&amp;$G103,'BEC Silviculture Surrogate'!$A:$A,'BEC Silviculture Surrogate'!$F:$F),ExistingTreatments!$A:$A,ExistingTreatments!U:U)</f>
        <v>0</v>
      </c>
      <c r="V103">
        <f>LOOKUP(LOOKUP($D103&amp;$G103,'BEC Silviculture Surrogate'!$A:$A,'BEC Silviculture Surrogate'!$F:$F),ExistingTreatments!$A:$A,ExistingTreatments!V:V)</f>
        <v>4444</v>
      </c>
      <c r="W103">
        <v>12.5</v>
      </c>
      <c r="X103">
        <v>15</v>
      </c>
      <c r="Y103">
        <v>5</v>
      </c>
    </row>
    <row r="104" spans="1:25">
      <c r="A104" t="str">
        <f>LOOKUP($D104&amp;$I104,RegulationSilvCosts!$A:$A,RegulationSilvCosts!I:I)</f>
        <v>y</v>
      </c>
      <c r="B104" t="s">
        <v>1</v>
      </c>
      <c r="C104" t="s">
        <v>138</v>
      </c>
      <c r="D104" t="s">
        <v>14</v>
      </c>
      <c r="E104" t="s">
        <v>97</v>
      </c>
      <c r="F104" t="s">
        <v>194</v>
      </c>
      <c r="G104" t="s">
        <v>36</v>
      </c>
      <c r="H104" t="str">
        <f t="shared" si="3"/>
        <v>ICHmk3.CC.Horsefly.D.Reg.N</v>
      </c>
      <c r="I104" t="str">
        <f>LOOKUP($D104&amp;$E104&amp;$G104,RegulationSilvCosts!C:C,RegulationSilvCosts!G:G)</f>
        <v>N</v>
      </c>
      <c r="J104">
        <f>LOOKUP($D104&amp;$E104&amp;$G104,RegulationSilvCosts!C:C,RegulationSilvCosts!J:J)</f>
        <v>4</v>
      </c>
      <c r="K104">
        <f ca="1">LOOKUP($C104&amp;$D104&amp;$E104&amp;$F104,InventoryLU_Blk!$A$2:$A$118,InventoryLU_Blk!$J$2:$J$1118)</f>
        <v>22.4</v>
      </c>
      <c r="L104" t="str">
        <f>LOOKUP(LOOKUP($D104&amp;$G104,'BEC Silviculture Surrogate'!$A:$A,'BEC Silviculture Surrogate'!$F:$F),ExistingTreatments!$A:$A,ExistingTreatments!L:L)</f>
        <v>PLI</v>
      </c>
      <c r="M104">
        <f>LOOKUP(LOOKUP($D104&amp;$G104,'BEC Silviculture Surrogate'!$A:$A,'BEC Silviculture Surrogate'!$F:$F),ExistingTreatments!$A:$A,ExistingTreatments!M:M)</f>
        <v>43</v>
      </c>
      <c r="N104" t="str">
        <f>LOOKUP(LOOKUP($D104&amp;$G104,'BEC Silviculture Surrogate'!$A:$A,'BEC Silviculture Surrogate'!$F:$F),ExistingTreatments!$A:$A,ExistingTreatments!N:N)</f>
        <v>CWI</v>
      </c>
      <c r="O104">
        <f>LOOKUP(LOOKUP($D104&amp;$G104,'BEC Silviculture Surrogate'!$A:$A,'BEC Silviculture Surrogate'!$F:$F),ExistingTreatments!$A:$A,ExistingTreatments!O:O)</f>
        <v>27</v>
      </c>
      <c r="P104" t="str">
        <f>LOOKUP(LOOKUP($D104&amp;$G104,'BEC Silviculture Surrogate'!$A:$A,'BEC Silviculture Surrogate'!$F:$F),ExistingTreatments!$A:$A,ExistingTreatments!P:P)</f>
        <v>SX</v>
      </c>
      <c r="Q104">
        <f>LOOKUP(LOOKUP($D104&amp;$G104,'BEC Silviculture Surrogate'!$A:$A,'BEC Silviculture Surrogate'!$F:$F),ExistingTreatments!$A:$A,ExistingTreatments!Q:Q)</f>
        <v>12</v>
      </c>
      <c r="R104" t="str">
        <f>LOOKUP(LOOKUP($D104&amp;$G104,'BEC Silviculture Surrogate'!$A:$A,'BEC Silviculture Surrogate'!$F:$F),ExistingTreatments!$A:$A,ExistingTreatments!R:R)</f>
        <v>AE</v>
      </c>
      <c r="S104">
        <f>LOOKUP(LOOKUP($D104&amp;$G104,'BEC Silviculture Surrogate'!$A:$A,'BEC Silviculture Surrogate'!$F:$F),ExistingTreatments!$A:$A,ExistingTreatments!S:S)</f>
        <v>9</v>
      </c>
      <c r="T104" t="str">
        <f>LOOKUP(LOOKUP($D104&amp;$G104,'BEC Silviculture Surrogate'!$A:$A,'BEC Silviculture Surrogate'!$F:$F),ExistingTreatments!$A:$A,ExistingTreatments!T:T)</f>
        <v>BL</v>
      </c>
      <c r="U104">
        <f>LOOKUP(LOOKUP($D104&amp;$G104,'BEC Silviculture Surrogate'!$A:$A,'BEC Silviculture Surrogate'!$F:$F),ExistingTreatments!$A:$A,ExistingTreatments!U:U)</f>
        <v>9</v>
      </c>
      <c r="V104">
        <f>LOOKUP(LOOKUP($D104&amp;$G104,'BEC Silviculture Surrogate'!$A:$A,'BEC Silviculture Surrogate'!$F:$F),ExistingTreatments!$A:$A,ExistingTreatments!V:V)</f>
        <v>13343</v>
      </c>
      <c r="W104">
        <v>12.5</v>
      </c>
      <c r="X104">
        <v>15</v>
      </c>
      <c r="Y104">
        <v>5</v>
      </c>
    </row>
    <row r="105" spans="1:25">
      <c r="A105" t="str">
        <f>LOOKUP($D105&amp;$I105,RegulationSilvCosts!$A:$A,RegulationSilvCosts!I:I)</f>
        <v>y</v>
      </c>
      <c r="B105" t="s">
        <v>1</v>
      </c>
      <c r="C105" t="s">
        <v>138</v>
      </c>
      <c r="D105" t="s">
        <v>14</v>
      </c>
      <c r="E105" t="s">
        <v>97</v>
      </c>
      <c r="F105" t="s">
        <v>194</v>
      </c>
      <c r="G105" t="s">
        <v>37</v>
      </c>
      <c r="H105" t="str">
        <f t="shared" si="3"/>
        <v>ICHmk3.CC.Horsefly.D.Reg.P</v>
      </c>
      <c r="I105" t="str">
        <f>LOOKUP($D105&amp;$E105&amp;$G105,RegulationSilvCosts!C:C,RegulationSilvCosts!G:G)</f>
        <v>P</v>
      </c>
      <c r="J105">
        <f>LOOKUP($D105&amp;$E105&amp;$G105,RegulationSilvCosts!C:C,RegulationSilvCosts!J:J)</f>
        <v>2</v>
      </c>
      <c r="K105">
        <f ca="1">LOOKUP($C105&amp;$D105&amp;$E105&amp;$F105,InventoryLU_Blk!$A$2:$A$118,InventoryLU_Blk!$J$2:$J$1118)</f>
        <v>22.4</v>
      </c>
      <c r="L105" t="str">
        <f>LOOKUP(LOOKUP($D105&amp;$G105,'BEC Silviculture Surrogate'!$A:$A,'BEC Silviculture Surrogate'!$F:$F),ExistingTreatments!$A:$A,ExistingTreatments!L:L)</f>
        <v>PLI</v>
      </c>
      <c r="M105">
        <f>LOOKUP(LOOKUP($D105&amp;$G105,'BEC Silviculture Surrogate'!$A:$A,'BEC Silviculture Surrogate'!$F:$F),ExistingTreatments!$A:$A,ExistingTreatments!M:M)</f>
        <v>45</v>
      </c>
      <c r="N105" t="str">
        <f>LOOKUP(LOOKUP($D105&amp;$G105,'BEC Silviculture Surrogate'!$A:$A,'BEC Silviculture Surrogate'!$F:$F),ExistingTreatments!$A:$A,ExistingTreatments!N:N)</f>
        <v>FDI</v>
      </c>
      <c r="O105">
        <f>LOOKUP(LOOKUP($D105&amp;$G105,'BEC Silviculture Surrogate'!$A:$A,'BEC Silviculture Surrogate'!$F:$F),ExistingTreatments!$A:$A,ExistingTreatments!O:O)</f>
        <v>24</v>
      </c>
      <c r="P105" t="str">
        <f>LOOKUP(LOOKUP($D105&amp;$G105,'BEC Silviculture Surrogate'!$A:$A,'BEC Silviculture Surrogate'!$F:$F),ExistingTreatments!$A:$A,ExistingTreatments!P:P)</f>
        <v>SX</v>
      </c>
      <c r="Q105">
        <f>LOOKUP(LOOKUP($D105&amp;$G105,'BEC Silviculture Surrogate'!$A:$A,'BEC Silviculture Surrogate'!$F:$F),ExistingTreatments!$A:$A,ExistingTreatments!Q:Q)</f>
        <v>24</v>
      </c>
      <c r="R105" t="str">
        <f>LOOKUP(LOOKUP($D105&amp;$G105,'BEC Silviculture Surrogate'!$A:$A,'BEC Silviculture Surrogate'!$F:$F),ExistingTreatments!$A:$A,ExistingTreatments!R:R)</f>
        <v>AE</v>
      </c>
      <c r="S105">
        <f>LOOKUP(LOOKUP($D105&amp;$G105,'BEC Silviculture Surrogate'!$A:$A,'BEC Silviculture Surrogate'!$F:$F),ExistingTreatments!$A:$A,ExistingTreatments!S:S)</f>
        <v>7</v>
      </c>
      <c r="T105">
        <f>LOOKUP(LOOKUP($D105&amp;$G105,'BEC Silviculture Surrogate'!$A:$A,'BEC Silviculture Surrogate'!$F:$F),ExistingTreatments!$A:$A,ExistingTreatments!T:T)</f>
        <v>0</v>
      </c>
      <c r="U105">
        <f>LOOKUP(LOOKUP($D105&amp;$G105,'BEC Silviculture Surrogate'!$A:$A,'BEC Silviculture Surrogate'!$F:$F),ExistingTreatments!$A:$A,ExistingTreatments!U:U)</f>
        <v>0</v>
      </c>
      <c r="V105">
        <f>LOOKUP(LOOKUP($D105&amp;$G105,'BEC Silviculture Surrogate'!$A:$A,'BEC Silviculture Surrogate'!$F:$F),ExistingTreatments!$A:$A,ExistingTreatments!V:V)</f>
        <v>4444</v>
      </c>
      <c r="W105">
        <v>12.5</v>
      </c>
      <c r="X105">
        <v>15</v>
      </c>
      <c r="Y105">
        <v>5</v>
      </c>
    </row>
    <row r="106" spans="1:25">
      <c r="A106" t="str">
        <f>LOOKUP($D106&amp;$I106,RegulationSilvCosts!$A:$A,RegulationSilvCosts!I:I)</f>
        <v>y</v>
      </c>
      <c r="B106" t="s">
        <v>1</v>
      </c>
      <c r="C106" t="s">
        <v>138</v>
      </c>
      <c r="D106" t="s">
        <v>41</v>
      </c>
      <c r="E106" t="s">
        <v>97</v>
      </c>
      <c r="F106" t="s">
        <v>191</v>
      </c>
      <c r="G106" t="s">
        <v>37</v>
      </c>
      <c r="H106" t="str">
        <f t="shared" si="3"/>
        <v>ICHwk2.CC.Horsefly.A.Reg.P</v>
      </c>
      <c r="I106" t="str">
        <f>LOOKUP($D106&amp;$E106&amp;$G106,RegulationSilvCosts!C:C,RegulationSilvCosts!G:G)</f>
        <v>P</v>
      </c>
      <c r="J106">
        <f>LOOKUP($D106&amp;$E106&amp;$G106,RegulationSilvCosts!C:C,RegulationSilvCosts!J:J)</f>
        <v>2</v>
      </c>
      <c r="K106">
        <f ca="1">LOOKUP($C106&amp;$D106&amp;$E106&amp;$F106,InventoryLU_Blk!$A$2:$A$118,InventoryLU_Blk!$J$2:$J$1118)</f>
        <v>19.7</v>
      </c>
      <c r="L106" t="str">
        <f>LOOKUP(LOOKUP($D106&amp;$G106,'BEC Silviculture Surrogate'!$A:$A,'BEC Silviculture Surrogate'!$F:$F),ExistingTreatments!$A:$A,ExistingTreatments!L:L)</f>
        <v>SX</v>
      </c>
      <c r="M106">
        <f>LOOKUP(LOOKUP($D106&amp;$G106,'BEC Silviculture Surrogate'!$A:$A,'BEC Silviculture Surrogate'!$F:$F),ExistingTreatments!$A:$A,ExistingTreatments!M:M)</f>
        <v>42</v>
      </c>
      <c r="N106" t="str">
        <f>LOOKUP(LOOKUP($D106&amp;$G106,'BEC Silviculture Surrogate'!$A:$A,'BEC Silviculture Surrogate'!$F:$F),ExistingTreatments!$A:$A,ExistingTreatments!N:N)</f>
        <v>PLI</v>
      </c>
      <c r="O106">
        <f>LOOKUP(LOOKUP($D106&amp;$G106,'BEC Silviculture Surrogate'!$A:$A,'BEC Silviculture Surrogate'!$F:$F),ExistingTreatments!$A:$A,ExistingTreatments!O:O)</f>
        <v>33</v>
      </c>
      <c r="P106" t="str">
        <f>LOOKUP(LOOKUP($D106&amp;$G106,'BEC Silviculture Surrogate'!$A:$A,'BEC Silviculture Surrogate'!$F:$F),ExistingTreatments!$A:$A,ExistingTreatments!P:P)</f>
        <v>FDI</v>
      </c>
      <c r="Q106">
        <f>LOOKUP(LOOKUP($D106&amp;$G106,'BEC Silviculture Surrogate'!$A:$A,'BEC Silviculture Surrogate'!$F:$F),ExistingTreatments!$A:$A,ExistingTreatments!Q:Q)</f>
        <v>14</v>
      </c>
      <c r="R106" t="str">
        <f>LOOKUP(LOOKUP($D106&amp;$G106,'BEC Silviculture Surrogate'!$A:$A,'BEC Silviculture Surrogate'!$F:$F),ExistingTreatments!$A:$A,ExistingTreatments!R:R)</f>
        <v>CWI</v>
      </c>
      <c r="S106">
        <f>LOOKUP(LOOKUP($D106&amp;$G106,'BEC Silviculture Surrogate'!$A:$A,'BEC Silviculture Surrogate'!$F:$F),ExistingTreatments!$A:$A,ExistingTreatments!S:S)</f>
        <v>6</v>
      </c>
      <c r="T106" t="str">
        <f>LOOKUP(LOOKUP($D106&amp;$G106,'BEC Silviculture Surrogate'!$A:$A,'BEC Silviculture Surrogate'!$F:$F),ExistingTreatments!$A:$A,ExistingTreatments!T:T)</f>
        <v>HWI</v>
      </c>
      <c r="U106">
        <f>LOOKUP(LOOKUP($D106&amp;$G106,'BEC Silviculture Surrogate'!$A:$A,'BEC Silviculture Surrogate'!$F:$F),ExistingTreatments!$A:$A,ExistingTreatments!U:U)</f>
        <v>5</v>
      </c>
      <c r="V106">
        <f>LOOKUP(LOOKUP($D106&amp;$G106,'BEC Silviculture Surrogate'!$A:$A,'BEC Silviculture Surrogate'!$F:$F),ExistingTreatments!$A:$A,ExistingTreatments!V:V)</f>
        <v>3904</v>
      </c>
      <c r="W106">
        <v>12.5</v>
      </c>
      <c r="X106">
        <v>15</v>
      </c>
      <c r="Y106">
        <v>5</v>
      </c>
    </row>
    <row r="107" spans="1:25">
      <c r="A107" t="str">
        <f>LOOKUP($D107&amp;$I107,RegulationSilvCosts!$A:$A,RegulationSilvCosts!I:I)</f>
        <v>y</v>
      </c>
      <c r="B107" t="s">
        <v>1</v>
      </c>
      <c r="C107" t="s">
        <v>138</v>
      </c>
      <c r="D107" t="s">
        <v>41</v>
      </c>
      <c r="E107" t="s">
        <v>97</v>
      </c>
      <c r="F107" t="s">
        <v>192</v>
      </c>
      <c r="G107" t="s">
        <v>37</v>
      </c>
      <c r="H107" t="str">
        <f t="shared" si="3"/>
        <v>ICHwk2.CC.Horsefly.B.Reg.P</v>
      </c>
      <c r="I107" t="str">
        <f>LOOKUP($D107&amp;$E107&amp;$G107,RegulationSilvCosts!C:C,RegulationSilvCosts!G:G)</f>
        <v>P</v>
      </c>
      <c r="J107">
        <f>LOOKUP($D107&amp;$E107&amp;$G107,RegulationSilvCosts!C:C,RegulationSilvCosts!J:J)</f>
        <v>2</v>
      </c>
      <c r="K107">
        <f ca="1">LOOKUP($C107&amp;$D107&amp;$E107&amp;$F107,InventoryLU_Blk!$A$2:$A$118,InventoryLU_Blk!$J$2:$J$1118)</f>
        <v>20.399999999999999</v>
      </c>
      <c r="L107" t="str">
        <f>LOOKUP(LOOKUP($D107&amp;$G107,'BEC Silviculture Surrogate'!$A:$A,'BEC Silviculture Surrogate'!$F:$F),ExistingTreatments!$A:$A,ExistingTreatments!L:L)</f>
        <v>SX</v>
      </c>
      <c r="M107">
        <f>LOOKUP(LOOKUP($D107&amp;$G107,'BEC Silviculture Surrogate'!$A:$A,'BEC Silviculture Surrogate'!$F:$F),ExistingTreatments!$A:$A,ExistingTreatments!M:M)</f>
        <v>42</v>
      </c>
      <c r="N107" t="str">
        <f>LOOKUP(LOOKUP($D107&amp;$G107,'BEC Silviculture Surrogate'!$A:$A,'BEC Silviculture Surrogate'!$F:$F),ExistingTreatments!$A:$A,ExistingTreatments!N:N)</f>
        <v>PLI</v>
      </c>
      <c r="O107">
        <f>LOOKUP(LOOKUP($D107&amp;$G107,'BEC Silviculture Surrogate'!$A:$A,'BEC Silviculture Surrogate'!$F:$F),ExistingTreatments!$A:$A,ExistingTreatments!O:O)</f>
        <v>33</v>
      </c>
      <c r="P107" t="str">
        <f>LOOKUP(LOOKUP($D107&amp;$G107,'BEC Silviculture Surrogate'!$A:$A,'BEC Silviculture Surrogate'!$F:$F),ExistingTreatments!$A:$A,ExistingTreatments!P:P)</f>
        <v>FDI</v>
      </c>
      <c r="Q107">
        <f>LOOKUP(LOOKUP($D107&amp;$G107,'BEC Silviculture Surrogate'!$A:$A,'BEC Silviculture Surrogate'!$F:$F),ExistingTreatments!$A:$A,ExistingTreatments!Q:Q)</f>
        <v>14</v>
      </c>
      <c r="R107" t="str">
        <f>LOOKUP(LOOKUP($D107&amp;$G107,'BEC Silviculture Surrogate'!$A:$A,'BEC Silviculture Surrogate'!$F:$F),ExistingTreatments!$A:$A,ExistingTreatments!R:R)</f>
        <v>CWI</v>
      </c>
      <c r="S107">
        <f>LOOKUP(LOOKUP($D107&amp;$G107,'BEC Silviculture Surrogate'!$A:$A,'BEC Silviculture Surrogate'!$F:$F),ExistingTreatments!$A:$A,ExistingTreatments!S:S)</f>
        <v>6</v>
      </c>
      <c r="T107" t="str">
        <f>LOOKUP(LOOKUP($D107&amp;$G107,'BEC Silviculture Surrogate'!$A:$A,'BEC Silviculture Surrogate'!$F:$F),ExistingTreatments!$A:$A,ExistingTreatments!T:T)</f>
        <v>HWI</v>
      </c>
      <c r="U107">
        <f>LOOKUP(LOOKUP($D107&amp;$G107,'BEC Silviculture Surrogate'!$A:$A,'BEC Silviculture Surrogate'!$F:$F),ExistingTreatments!$A:$A,ExistingTreatments!U:U)</f>
        <v>5</v>
      </c>
      <c r="V107">
        <f>LOOKUP(LOOKUP($D107&amp;$G107,'BEC Silviculture Surrogate'!$A:$A,'BEC Silviculture Surrogate'!$F:$F),ExistingTreatments!$A:$A,ExistingTreatments!V:V)</f>
        <v>3904</v>
      </c>
      <c r="W107">
        <v>12.5</v>
      </c>
      <c r="X107">
        <v>15</v>
      </c>
      <c r="Y107">
        <v>5</v>
      </c>
    </row>
    <row r="108" spans="1:25">
      <c r="A108" t="str">
        <f>LOOKUP($D108&amp;$I108,RegulationSilvCosts!$A:$A,RegulationSilvCosts!I:I)</f>
        <v>y</v>
      </c>
      <c r="B108" t="s">
        <v>1</v>
      </c>
      <c r="C108" t="s">
        <v>138</v>
      </c>
      <c r="D108" t="s">
        <v>41</v>
      </c>
      <c r="E108" t="s">
        <v>97</v>
      </c>
      <c r="F108" t="s">
        <v>193</v>
      </c>
      <c r="G108" t="s">
        <v>37</v>
      </c>
      <c r="H108" t="str">
        <f t="shared" si="3"/>
        <v>ICHwk2.CC.Horsefly.C.Reg.P</v>
      </c>
      <c r="I108" t="str">
        <f>LOOKUP($D108&amp;$E108&amp;$G108,RegulationSilvCosts!C:C,RegulationSilvCosts!G:G)</f>
        <v>P</v>
      </c>
      <c r="J108">
        <f>LOOKUP($D108&amp;$E108&amp;$G108,RegulationSilvCosts!C:C,RegulationSilvCosts!J:J)</f>
        <v>2</v>
      </c>
      <c r="K108">
        <f ca="1">LOOKUP($C108&amp;$D108&amp;$E108&amp;$F108,InventoryLU_Blk!$A$2:$A$118,InventoryLU_Blk!$J$2:$J$1118)</f>
        <v>20.7</v>
      </c>
      <c r="L108" t="str">
        <f>LOOKUP(LOOKUP($D108&amp;$G108,'BEC Silviculture Surrogate'!$A:$A,'BEC Silviculture Surrogate'!$F:$F),ExistingTreatments!$A:$A,ExistingTreatments!L:L)</f>
        <v>SX</v>
      </c>
      <c r="M108">
        <f>LOOKUP(LOOKUP($D108&amp;$G108,'BEC Silviculture Surrogate'!$A:$A,'BEC Silviculture Surrogate'!$F:$F),ExistingTreatments!$A:$A,ExistingTreatments!M:M)</f>
        <v>42</v>
      </c>
      <c r="N108" t="str">
        <f>LOOKUP(LOOKUP($D108&amp;$G108,'BEC Silviculture Surrogate'!$A:$A,'BEC Silviculture Surrogate'!$F:$F),ExistingTreatments!$A:$A,ExistingTreatments!N:N)</f>
        <v>PLI</v>
      </c>
      <c r="O108">
        <f>LOOKUP(LOOKUP($D108&amp;$G108,'BEC Silviculture Surrogate'!$A:$A,'BEC Silviculture Surrogate'!$F:$F),ExistingTreatments!$A:$A,ExistingTreatments!O:O)</f>
        <v>33</v>
      </c>
      <c r="P108" t="str">
        <f>LOOKUP(LOOKUP($D108&amp;$G108,'BEC Silviculture Surrogate'!$A:$A,'BEC Silviculture Surrogate'!$F:$F),ExistingTreatments!$A:$A,ExistingTreatments!P:P)</f>
        <v>FDI</v>
      </c>
      <c r="Q108">
        <f>LOOKUP(LOOKUP($D108&amp;$G108,'BEC Silviculture Surrogate'!$A:$A,'BEC Silviculture Surrogate'!$F:$F),ExistingTreatments!$A:$A,ExistingTreatments!Q:Q)</f>
        <v>14</v>
      </c>
      <c r="R108" t="str">
        <f>LOOKUP(LOOKUP($D108&amp;$G108,'BEC Silviculture Surrogate'!$A:$A,'BEC Silviculture Surrogate'!$F:$F),ExistingTreatments!$A:$A,ExistingTreatments!R:R)</f>
        <v>CWI</v>
      </c>
      <c r="S108">
        <f>LOOKUP(LOOKUP($D108&amp;$G108,'BEC Silviculture Surrogate'!$A:$A,'BEC Silviculture Surrogate'!$F:$F),ExistingTreatments!$A:$A,ExistingTreatments!S:S)</f>
        <v>6</v>
      </c>
      <c r="T108" t="str">
        <f>LOOKUP(LOOKUP($D108&amp;$G108,'BEC Silviculture Surrogate'!$A:$A,'BEC Silviculture Surrogate'!$F:$F),ExistingTreatments!$A:$A,ExistingTreatments!T:T)</f>
        <v>HWI</v>
      </c>
      <c r="U108">
        <f>LOOKUP(LOOKUP($D108&amp;$G108,'BEC Silviculture Surrogate'!$A:$A,'BEC Silviculture Surrogate'!$F:$F),ExistingTreatments!$A:$A,ExistingTreatments!U:U)</f>
        <v>5</v>
      </c>
      <c r="V108">
        <f>LOOKUP(LOOKUP($D108&amp;$G108,'BEC Silviculture Surrogate'!$A:$A,'BEC Silviculture Surrogate'!$F:$F),ExistingTreatments!$A:$A,ExistingTreatments!V:V)</f>
        <v>3904</v>
      </c>
      <c r="W108">
        <v>12.5</v>
      </c>
      <c r="X108">
        <v>15</v>
      </c>
      <c r="Y108">
        <v>5</v>
      </c>
    </row>
    <row r="109" spans="1:25">
      <c r="A109" t="str">
        <f>LOOKUP($D109&amp;$I109,RegulationSilvCosts!$A:$A,RegulationSilvCosts!I:I)</f>
        <v>y</v>
      </c>
      <c r="B109" t="s">
        <v>1</v>
      </c>
      <c r="C109" t="s">
        <v>138</v>
      </c>
      <c r="D109" t="s">
        <v>41</v>
      </c>
      <c r="E109" t="s">
        <v>97</v>
      </c>
      <c r="F109" t="s">
        <v>194</v>
      </c>
      <c r="G109" t="s">
        <v>37</v>
      </c>
      <c r="H109" t="str">
        <f t="shared" si="3"/>
        <v>ICHwk2.CC.Horsefly.D.Reg.P</v>
      </c>
      <c r="I109" t="str">
        <f>LOOKUP($D109&amp;$E109&amp;$G109,RegulationSilvCosts!C:C,RegulationSilvCosts!G:G)</f>
        <v>P</v>
      </c>
      <c r="J109">
        <f>LOOKUP($D109&amp;$E109&amp;$G109,RegulationSilvCosts!C:C,RegulationSilvCosts!J:J)</f>
        <v>2</v>
      </c>
      <c r="K109">
        <f ca="1">LOOKUP($C109&amp;$D109&amp;$E109&amp;$F109,InventoryLU_Blk!$A$2:$A$118,InventoryLU_Blk!$J$2:$J$1118)</f>
        <v>21.7</v>
      </c>
      <c r="L109" t="str">
        <f>LOOKUP(LOOKUP($D109&amp;$G109,'BEC Silviculture Surrogate'!$A:$A,'BEC Silviculture Surrogate'!$F:$F),ExistingTreatments!$A:$A,ExistingTreatments!L:L)</f>
        <v>SX</v>
      </c>
      <c r="M109">
        <f>LOOKUP(LOOKUP($D109&amp;$G109,'BEC Silviculture Surrogate'!$A:$A,'BEC Silviculture Surrogate'!$F:$F),ExistingTreatments!$A:$A,ExistingTreatments!M:M)</f>
        <v>42</v>
      </c>
      <c r="N109" t="str">
        <f>LOOKUP(LOOKUP($D109&amp;$G109,'BEC Silviculture Surrogate'!$A:$A,'BEC Silviculture Surrogate'!$F:$F),ExistingTreatments!$A:$A,ExistingTreatments!N:N)</f>
        <v>PLI</v>
      </c>
      <c r="O109">
        <f>LOOKUP(LOOKUP($D109&amp;$G109,'BEC Silviculture Surrogate'!$A:$A,'BEC Silviculture Surrogate'!$F:$F),ExistingTreatments!$A:$A,ExistingTreatments!O:O)</f>
        <v>33</v>
      </c>
      <c r="P109" t="str">
        <f>LOOKUP(LOOKUP($D109&amp;$G109,'BEC Silviculture Surrogate'!$A:$A,'BEC Silviculture Surrogate'!$F:$F),ExistingTreatments!$A:$A,ExistingTreatments!P:P)</f>
        <v>FDI</v>
      </c>
      <c r="Q109">
        <f>LOOKUP(LOOKUP($D109&amp;$G109,'BEC Silviculture Surrogate'!$A:$A,'BEC Silviculture Surrogate'!$F:$F),ExistingTreatments!$A:$A,ExistingTreatments!Q:Q)</f>
        <v>14</v>
      </c>
      <c r="R109" t="str">
        <f>LOOKUP(LOOKUP($D109&amp;$G109,'BEC Silviculture Surrogate'!$A:$A,'BEC Silviculture Surrogate'!$F:$F),ExistingTreatments!$A:$A,ExistingTreatments!R:R)</f>
        <v>CWI</v>
      </c>
      <c r="S109">
        <f>LOOKUP(LOOKUP($D109&amp;$G109,'BEC Silviculture Surrogate'!$A:$A,'BEC Silviculture Surrogate'!$F:$F),ExistingTreatments!$A:$A,ExistingTreatments!S:S)</f>
        <v>6</v>
      </c>
      <c r="T109" t="str">
        <f>LOOKUP(LOOKUP($D109&amp;$G109,'BEC Silviculture Surrogate'!$A:$A,'BEC Silviculture Surrogate'!$F:$F),ExistingTreatments!$A:$A,ExistingTreatments!T:T)</f>
        <v>HWI</v>
      </c>
      <c r="U109">
        <f>LOOKUP(LOOKUP($D109&amp;$G109,'BEC Silviculture Surrogate'!$A:$A,'BEC Silviculture Surrogate'!$F:$F),ExistingTreatments!$A:$A,ExistingTreatments!U:U)</f>
        <v>5</v>
      </c>
      <c r="V109">
        <f>LOOKUP(LOOKUP($D109&amp;$G109,'BEC Silviculture Surrogate'!$A:$A,'BEC Silviculture Surrogate'!$F:$F),ExistingTreatments!$A:$A,ExistingTreatments!V:V)</f>
        <v>3904</v>
      </c>
      <c r="W109">
        <v>12.5</v>
      </c>
      <c r="X109">
        <v>15</v>
      </c>
      <c r="Y109">
        <v>5</v>
      </c>
    </row>
    <row r="110" spans="1:25">
      <c r="A110" t="str">
        <f>LOOKUP($D110&amp;$I110,RegulationSilvCosts!$A:$A,RegulationSilvCosts!I:I)</f>
        <v>y</v>
      </c>
      <c r="B110" t="s">
        <v>1</v>
      </c>
      <c r="C110" t="s">
        <v>138</v>
      </c>
      <c r="D110" t="s">
        <v>41</v>
      </c>
      <c r="E110" t="s">
        <v>97</v>
      </c>
      <c r="F110" t="s">
        <v>195</v>
      </c>
      <c r="G110" t="s">
        <v>37</v>
      </c>
      <c r="H110" t="str">
        <f t="shared" si="3"/>
        <v>ICHwk2.CC.Horsefly.E.Reg.P</v>
      </c>
      <c r="I110" t="str">
        <f>LOOKUP($D110&amp;$E110&amp;$G110,RegulationSilvCosts!C:C,RegulationSilvCosts!G:G)</f>
        <v>P</v>
      </c>
      <c r="J110">
        <f>LOOKUP($D110&amp;$E110&amp;$G110,RegulationSilvCosts!C:C,RegulationSilvCosts!J:J)</f>
        <v>2</v>
      </c>
      <c r="K110">
        <f ca="1">LOOKUP($C110&amp;$D110&amp;$E110&amp;$F110,InventoryLU_Blk!$A$2:$A$118,InventoryLU_Blk!$J$2:$J$1118)</f>
        <v>21.4</v>
      </c>
      <c r="L110" t="str">
        <f>LOOKUP(LOOKUP($D110&amp;$G110,'BEC Silviculture Surrogate'!$A:$A,'BEC Silviculture Surrogate'!$F:$F),ExistingTreatments!$A:$A,ExistingTreatments!L:L)</f>
        <v>SX</v>
      </c>
      <c r="M110">
        <f>LOOKUP(LOOKUP($D110&amp;$G110,'BEC Silviculture Surrogate'!$A:$A,'BEC Silviculture Surrogate'!$F:$F),ExistingTreatments!$A:$A,ExistingTreatments!M:M)</f>
        <v>42</v>
      </c>
      <c r="N110" t="str">
        <f>LOOKUP(LOOKUP($D110&amp;$G110,'BEC Silviculture Surrogate'!$A:$A,'BEC Silviculture Surrogate'!$F:$F),ExistingTreatments!$A:$A,ExistingTreatments!N:N)</f>
        <v>PLI</v>
      </c>
      <c r="O110">
        <f>LOOKUP(LOOKUP($D110&amp;$G110,'BEC Silviculture Surrogate'!$A:$A,'BEC Silviculture Surrogate'!$F:$F),ExistingTreatments!$A:$A,ExistingTreatments!O:O)</f>
        <v>33</v>
      </c>
      <c r="P110" t="str">
        <f>LOOKUP(LOOKUP($D110&amp;$G110,'BEC Silviculture Surrogate'!$A:$A,'BEC Silviculture Surrogate'!$F:$F),ExistingTreatments!$A:$A,ExistingTreatments!P:P)</f>
        <v>FDI</v>
      </c>
      <c r="Q110">
        <f>LOOKUP(LOOKUP($D110&amp;$G110,'BEC Silviculture Surrogate'!$A:$A,'BEC Silviculture Surrogate'!$F:$F),ExistingTreatments!$A:$A,ExistingTreatments!Q:Q)</f>
        <v>14</v>
      </c>
      <c r="R110" t="str">
        <f>LOOKUP(LOOKUP($D110&amp;$G110,'BEC Silviculture Surrogate'!$A:$A,'BEC Silviculture Surrogate'!$F:$F),ExistingTreatments!$A:$A,ExistingTreatments!R:R)</f>
        <v>CWI</v>
      </c>
      <c r="S110">
        <f>LOOKUP(LOOKUP($D110&amp;$G110,'BEC Silviculture Surrogate'!$A:$A,'BEC Silviculture Surrogate'!$F:$F),ExistingTreatments!$A:$A,ExistingTreatments!S:S)</f>
        <v>6</v>
      </c>
      <c r="T110" t="str">
        <f>LOOKUP(LOOKUP($D110&amp;$G110,'BEC Silviculture Surrogate'!$A:$A,'BEC Silviculture Surrogate'!$F:$F),ExistingTreatments!$A:$A,ExistingTreatments!T:T)</f>
        <v>HWI</v>
      </c>
      <c r="U110">
        <f>LOOKUP(LOOKUP($D110&amp;$G110,'BEC Silviculture Surrogate'!$A:$A,'BEC Silviculture Surrogate'!$F:$F),ExistingTreatments!$A:$A,ExistingTreatments!U:U)</f>
        <v>5</v>
      </c>
      <c r="V110">
        <f>LOOKUP(LOOKUP($D110&amp;$G110,'BEC Silviculture Surrogate'!$A:$A,'BEC Silviculture Surrogate'!$F:$F),ExistingTreatments!$A:$A,ExistingTreatments!V:V)</f>
        <v>3904</v>
      </c>
      <c r="W110">
        <v>12.5</v>
      </c>
      <c r="X110">
        <v>15</v>
      </c>
      <c r="Y110">
        <v>5</v>
      </c>
    </row>
    <row r="111" spans="1:25">
      <c r="A111" t="str">
        <f>LOOKUP($D111&amp;$I111,RegulationSilvCosts!$A:$A,RegulationSilvCosts!I:I)</f>
        <v>y</v>
      </c>
      <c r="B111" t="s">
        <v>1</v>
      </c>
      <c r="C111" t="s">
        <v>138</v>
      </c>
      <c r="D111" t="s">
        <v>41</v>
      </c>
      <c r="E111" t="s">
        <v>97</v>
      </c>
      <c r="F111" t="s">
        <v>196</v>
      </c>
      <c r="G111" t="s">
        <v>37</v>
      </c>
      <c r="H111" t="str">
        <f t="shared" si="3"/>
        <v>ICHwk2.CC.Horsefly.F.Reg.P</v>
      </c>
      <c r="I111" t="str">
        <f>LOOKUP($D111&amp;$E111&amp;$G111,RegulationSilvCosts!C:C,RegulationSilvCosts!G:G)</f>
        <v>P</v>
      </c>
      <c r="J111">
        <f>LOOKUP($D111&amp;$E111&amp;$G111,RegulationSilvCosts!C:C,RegulationSilvCosts!J:J)</f>
        <v>2</v>
      </c>
      <c r="K111">
        <f ca="1">LOOKUP($C111&amp;$D111&amp;$E111&amp;$F111,InventoryLU_Blk!$A$2:$A$118,InventoryLU_Blk!$J$2:$J$1118)</f>
        <v>21.2</v>
      </c>
      <c r="L111" t="str">
        <f>LOOKUP(LOOKUP($D111&amp;$G111,'BEC Silviculture Surrogate'!$A:$A,'BEC Silviculture Surrogate'!$F:$F),ExistingTreatments!$A:$A,ExistingTreatments!L:L)</f>
        <v>SX</v>
      </c>
      <c r="M111">
        <f>LOOKUP(LOOKUP($D111&amp;$G111,'BEC Silviculture Surrogate'!$A:$A,'BEC Silviculture Surrogate'!$F:$F),ExistingTreatments!$A:$A,ExistingTreatments!M:M)</f>
        <v>42</v>
      </c>
      <c r="N111" t="str">
        <f>LOOKUP(LOOKUP($D111&amp;$G111,'BEC Silviculture Surrogate'!$A:$A,'BEC Silviculture Surrogate'!$F:$F),ExistingTreatments!$A:$A,ExistingTreatments!N:N)</f>
        <v>PLI</v>
      </c>
      <c r="O111">
        <f>LOOKUP(LOOKUP($D111&amp;$G111,'BEC Silviculture Surrogate'!$A:$A,'BEC Silviculture Surrogate'!$F:$F),ExistingTreatments!$A:$A,ExistingTreatments!O:O)</f>
        <v>33</v>
      </c>
      <c r="P111" t="str">
        <f>LOOKUP(LOOKUP($D111&amp;$G111,'BEC Silviculture Surrogate'!$A:$A,'BEC Silviculture Surrogate'!$F:$F),ExistingTreatments!$A:$A,ExistingTreatments!P:P)</f>
        <v>FDI</v>
      </c>
      <c r="Q111">
        <f>LOOKUP(LOOKUP($D111&amp;$G111,'BEC Silviculture Surrogate'!$A:$A,'BEC Silviculture Surrogate'!$F:$F),ExistingTreatments!$A:$A,ExistingTreatments!Q:Q)</f>
        <v>14</v>
      </c>
      <c r="R111" t="str">
        <f>LOOKUP(LOOKUP($D111&amp;$G111,'BEC Silviculture Surrogate'!$A:$A,'BEC Silviculture Surrogate'!$F:$F),ExistingTreatments!$A:$A,ExistingTreatments!R:R)</f>
        <v>CWI</v>
      </c>
      <c r="S111">
        <f>LOOKUP(LOOKUP($D111&amp;$G111,'BEC Silviculture Surrogate'!$A:$A,'BEC Silviculture Surrogate'!$F:$F),ExistingTreatments!$A:$A,ExistingTreatments!S:S)</f>
        <v>6</v>
      </c>
      <c r="T111" t="str">
        <f>LOOKUP(LOOKUP($D111&amp;$G111,'BEC Silviculture Surrogate'!$A:$A,'BEC Silviculture Surrogate'!$F:$F),ExistingTreatments!$A:$A,ExistingTreatments!T:T)</f>
        <v>HWI</v>
      </c>
      <c r="U111">
        <f>LOOKUP(LOOKUP($D111&amp;$G111,'BEC Silviculture Surrogate'!$A:$A,'BEC Silviculture Surrogate'!$F:$F),ExistingTreatments!$A:$A,ExistingTreatments!U:U)</f>
        <v>5</v>
      </c>
      <c r="V111">
        <f>LOOKUP(LOOKUP($D111&amp;$G111,'BEC Silviculture Surrogate'!$A:$A,'BEC Silviculture Surrogate'!$F:$F),ExistingTreatments!$A:$A,ExistingTreatments!V:V)</f>
        <v>3904</v>
      </c>
      <c r="W111">
        <v>12.5</v>
      </c>
      <c r="X111">
        <v>15</v>
      </c>
      <c r="Y111">
        <v>5</v>
      </c>
    </row>
    <row r="112" spans="1:25">
      <c r="A112" t="str">
        <f>LOOKUP($D112&amp;$I112,RegulationSilvCosts!$A:$A,RegulationSilvCosts!I:I)</f>
        <v>y</v>
      </c>
      <c r="B112" t="s">
        <v>1</v>
      </c>
      <c r="C112" t="s">
        <v>138</v>
      </c>
      <c r="D112" t="s">
        <v>28</v>
      </c>
      <c r="E112" t="s">
        <v>97</v>
      </c>
      <c r="F112" t="s">
        <v>191</v>
      </c>
      <c r="G112" t="s">
        <v>36</v>
      </c>
      <c r="H112" t="str">
        <f t="shared" si="3"/>
        <v>SBSdw1.CC.Horsefly.A.Reg.N</v>
      </c>
      <c r="I112" t="str">
        <f>LOOKUP($D112&amp;$E112&amp;$G112,RegulationSilvCosts!C:C,RegulationSilvCosts!G:G)</f>
        <v>N</v>
      </c>
      <c r="J112">
        <f>LOOKUP($D112&amp;$E112&amp;$G112,RegulationSilvCosts!C:C,RegulationSilvCosts!J:J)</f>
        <v>4</v>
      </c>
      <c r="K112">
        <f ca="1">LOOKUP($C112&amp;$D112&amp;$E112&amp;$F112,InventoryLU_Blk!$A$2:$A$118,InventoryLU_Blk!$J$2:$J$1118)</f>
        <v>20.2</v>
      </c>
      <c r="L112" t="str">
        <f>LOOKUP(LOOKUP($D112&amp;$G112,'BEC Silviculture Surrogate'!$A:$A,'BEC Silviculture Surrogate'!$F:$F),ExistingTreatments!$A:$A,ExistingTreatments!L:L)</f>
        <v>PLI</v>
      </c>
      <c r="M112">
        <f>LOOKUP(LOOKUP($D112&amp;$G112,'BEC Silviculture Surrogate'!$A:$A,'BEC Silviculture Surrogate'!$F:$F),ExistingTreatments!$A:$A,ExistingTreatments!M:M)</f>
        <v>52</v>
      </c>
      <c r="N112" t="str">
        <f>LOOKUP(LOOKUP($D112&amp;$G112,'BEC Silviculture Surrogate'!$A:$A,'BEC Silviculture Surrogate'!$F:$F),ExistingTreatments!$A:$A,ExistingTreatments!N:N)</f>
        <v>BL</v>
      </c>
      <c r="O112">
        <f>LOOKUP(LOOKUP($D112&amp;$G112,'BEC Silviculture Surrogate'!$A:$A,'BEC Silviculture Surrogate'!$F:$F),ExistingTreatments!$A:$A,ExistingTreatments!O:O)</f>
        <v>13</v>
      </c>
      <c r="P112" t="str">
        <f>LOOKUP(LOOKUP($D112&amp;$G112,'BEC Silviculture Surrogate'!$A:$A,'BEC Silviculture Surrogate'!$F:$F),ExistingTreatments!$A:$A,ExistingTreatments!P:P)</f>
        <v>SX</v>
      </c>
      <c r="Q112">
        <f>LOOKUP(LOOKUP($D112&amp;$G112,'BEC Silviculture Surrogate'!$A:$A,'BEC Silviculture Surrogate'!$F:$F),ExistingTreatments!$A:$A,ExistingTreatments!Q:Q)</f>
        <v>13</v>
      </c>
      <c r="R112" t="str">
        <f>LOOKUP(LOOKUP($D112&amp;$G112,'BEC Silviculture Surrogate'!$A:$A,'BEC Silviculture Surrogate'!$F:$F),ExistingTreatments!$A:$A,ExistingTreatments!R:R)</f>
        <v>FDI</v>
      </c>
      <c r="S112">
        <f>LOOKUP(LOOKUP($D112&amp;$G112,'BEC Silviculture Surrogate'!$A:$A,'BEC Silviculture Surrogate'!$F:$F),ExistingTreatments!$A:$A,ExistingTreatments!S:S)</f>
        <v>11</v>
      </c>
      <c r="T112" t="str">
        <f>LOOKUP(LOOKUP($D112&amp;$G112,'BEC Silviculture Surrogate'!$A:$A,'BEC Silviculture Surrogate'!$F:$F),ExistingTreatments!$A:$A,ExistingTreatments!T:T)</f>
        <v>AE</v>
      </c>
      <c r="U112">
        <f>LOOKUP(LOOKUP($D112&amp;$G112,'BEC Silviculture Surrogate'!$A:$A,'BEC Silviculture Surrogate'!$F:$F),ExistingTreatments!$A:$A,ExistingTreatments!U:U)</f>
        <v>11</v>
      </c>
      <c r="V112">
        <f>LOOKUP(LOOKUP($D112&amp;$G112,'BEC Silviculture Surrogate'!$A:$A,'BEC Silviculture Surrogate'!$F:$F),ExistingTreatments!$A:$A,ExistingTreatments!V:V)</f>
        <v>5553</v>
      </c>
      <c r="W112">
        <v>12.5</v>
      </c>
      <c r="X112">
        <v>15</v>
      </c>
      <c r="Y112">
        <v>5</v>
      </c>
    </row>
    <row r="113" spans="1:25">
      <c r="A113" t="str">
        <f>LOOKUP($D113&amp;$I113,RegulationSilvCosts!$A:$A,RegulationSilvCosts!I:I)</f>
        <v>y</v>
      </c>
      <c r="B113" t="s">
        <v>1</v>
      </c>
      <c r="C113" t="s">
        <v>138</v>
      </c>
      <c r="D113" t="s">
        <v>28</v>
      </c>
      <c r="E113" t="s">
        <v>97</v>
      </c>
      <c r="F113" t="s">
        <v>191</v>
      </c>
      <c r="G113" t="s">
        <v>37</v>
      </c>
      <c r="H113" t="str">
        <f t="shared" si="3"/>
        <v>SBSdw1.CC.Horsefly.A.Reg.P</v>
      </c>
      <c r="I113" t="str">
        <f>LOOKUP($D113&amp;$E113&amp;$G113,RegulationSilvCosts!C:C,RegulationSilvCosts!G:G)</f>
        <v>P</v>
      </c>
      <c r="J113">
        <f>LOOKUP($D113&amp;$E113&amp;$G113,RegulationSilvCosts!C:C,RegulationSilvCosts!J:J)</f>
        <v>2</v>
      </c>
      <c r="K113">
        <f ca="1">LOOKUP($C113&amp;$D113&amp;$E113&amp;$F113,InventoryLU_Blk!$A$2:$A$118,InventoryLU_Blk!$J$2:$J$1118)</f>
        <v>20.2</v>
      </c>
      <c r="L113" t="str">
        <f>LOOKUP(LOOKUP($D113&amp;$G113,'BEC Silviculture Surrogate'!$A:$A,'BEC Silviculture Surrogate'!$F:$F),ExistingTreatments!$A:$A,ExistingTreatments!L:L)</f>
        <v>PLI</v>
      </c>
      <c r="M113">
        <f>LOOKUP(LOOKUP($D113&amp;$G113,'BEC Silviculture Surrogate'!$A:$A,'BEC Silviculture Surrogate'!$F:$F),ExistingTreatments!$A:$A,ExistingTreatments!M:M)</f>
        <v>45</v>
      </c>
      <c r="N113" t="str">
        <f>LOOKUP(LOOKUP($D113&amp;$G113,'BEC Silviculture Surrogate'!$A:$A,'BEC Silviculture Surrogate'!$F:$F),ExistingTreatments!$A:$A,ExistingTreatments!N:N)</f>
        <v>AE</v>
      </c>
      <c r="O113">
        <f>LOOKUP(LOOKUP($D113&amp;$G113,'BEC Silviculture Surrogate'!$A:$A,'BEC Silviculture Surrogate'!$F:$F),ExistingTreatments!$A:$A,ExistingTreatments!O:O)</f>
        <v>20</v>
      </c>
      <c r="P113" t="str">
        <f>LOOKUP(LOOKUP($D113&amp;$G113,'BEC Silviculture Surrogate'!$A:$A,'BEC Silviculture Surrogate'!$F:$F),ExistingTreatments!$A:$A,ExistingTreatments!P:P)</f>
        <v>SX</v>
      </c>
      <c r="Q113">
        <f>LOOKUP(LOOKUP($D113&amp;$G113,'BEC Silviculture Surrogate'!$A:$A,'BEC Silviculture Surrogate'!$F:$F),ExistingTreatments!$A:$A,ExistingTreatments!Q:Q)</f>
        <v>18</v>
      </c>
      <c r="R113" t="str">
        <f>LOOKUP(LOOKUP($D113&amp;$G113,'BEC Silviculture Surrogate'!$A:$A,'BEC Silviculture Surrogate'!$F:$F),ExistingTreatments!$A:$A,ExistingTreatments!R:R)</f>
        <v>FDI</v>
      </c>
      <c r="S113">
        <f>LOOKUP(LOOKUP($D113&amp;$G113,'BEC Silviculture Surrogate'!$A:$A,'BEC Silviculture Surrogate'!$F:$F),ExistingTreatments!$A:$A,ExistingTreatments!S:S)</f>
        <v>12</v>
      </c>
      <c r="T113" t="str">
        <f>LOOKUP(LOOKUP($D113&amp;$G113,'BEC Silviculture Surrogate'!$A:$A,'BEC Silviculture Surrogate'!$F:$F),ExistingTreatments!$A:$A,ExistingTreatments!T:T)</f>
        <v>BL</v>
      </c>
      <c r="U113">
        <f>LOOKUP(LOOKUP($D113&amp;$G113,'BEC Silviculture Surrogate'!$A:$A,'BEC Silviculture Surrogate'!$F:$F),ExistingTreatments!$A:$A,ExistingTreatments!U:U)</f>
        <v>5</v>
      </c>
      <c r="V113">
        <f>LOOKUP(LOOKUP($D113&amp;$G113,'BEC Silviculture Surrogate'!$A:$A,'BEC Silviculture Surrogate'!$F:$F),ExistingTreatments!$A:$A,ExistingTreatments!V:V)</f>
        <v>4444</v>
      </c>
      <c r="W113">
        <v>12.5</v>
      </c>
      <c r="X113">
        <v>15</v>
      </c>
      <c r="Y113">
        <v>5</v>
      </c>
    </row>
    <row r="114" spans="1:25">
      <c r="A114" t="str">
        <f>LOOKUP($D114&amp;$I114,RegulationSilvCosts!$A:$A,RegulationSilvCosts!I:I)</f>
        <v>y</v>
      </c>
      <c r="B114" t="s">
        <v>1</v>
      </c>
      <c r="C114" t="s">
        <v>138</v>
      </c>
      <c r="D114" t="s">
        <v>28</v>
      </c>
      <c r="E114" t="s">
        <v>97</v>
      </c>
      <c r="F114" t="s">
        <v>192</v>
      </c>
      <c r="G114" t="s">
        <v>36</v>
      </c>
      <c r="H114" t="str">
        <f t="shared" si="3"/>
        <v>SBSdw1.CC.Horsefly.B.Reg.N</v>
      </c>
      <c r="I114" t="str">
        <f>LOOKUP($D114&amp;$E114&amp;$G114,RegulationSilvCosts!C:C,RegulationSilvCosts!G:G)</f>
        <v>N</v>
      </c>
      <c r="J114">
        <f>LOOKUP($D114&amp;$E114&amp;$G114,RegulationSilvCosts!C:C,RegulationSilvCosts!J:J)</f>
        <v>4</v>
      </c>
      <c r="K114">
        <f ca="1">LOOKUP($C114&amp;$D114&amp;$E114&amp;$F114,InventoryLU_Blk!$A$2:$A$118,InventoryLU_Blk!$J$2:$J$1118)</f>
        <v>20.6</v>
      </c>
      <c r="L114" t="str">
        <f>LOOKUP(LOOKUP($D114&amp;$G114,'BEC Silviculture Surrogate'!$A:$A,'BEC Silviculture Surrogate'!$F:$F),ExistingTreatments!$A:$A,ExistingTreatments!L:L)</f>
        <v>PLI</v>
      </c>
      <c r="M114">
        <f>LOOKUP(LOOKUP($D114&amp;$G114,'BEC Silviculture Surrogate'!$A:$A,'BEC Silviculture Surrogate'!$F:$F),ExistingTreatments!$A:$A,ExistingTreatments!M:M)</f>
        <v>52</v>
      </c>
      <c r="N114" t="str">
        <f>LOOKUP(LOOKUP($D114&amp;$G114,'BEC Silviculture Surrogate'!$A:$A,'BEC Silviculture Surrogate'!$F:$F),ExistingTreatments!$A:$A,ExistingTreatments!N:N)</f>
        <v>BL</v>
      </c>
      <c r="O114">
        <f>LOOKUP(LOOKUP($D114&amp;$G114,'BEC Silviculture Surrogate'!$A:$A,'BEC Silviculture Surrogate'!$F:$F),ExistingTreatments!$A:$A,ExistingTreatments!O:O)</f>
        <v>13</v>
      </c>
      <c r="P114" t="str">
        <f>LOOKUP(LOOKUP($D114&amp;$G114,'BEC Silviculture Surrogate'!$A:$A,'BEC Silviculture Surrogate'!$F:$F),ExistingTreatments!$A:$A,ExistingTreatments!P:P)</f>
        <v>SX</v>
      </c>
      <c r="Q114">
        <f>LOOKUP(LOOKUP($D114&amp;$G114,'BEC Silviculture Surrogate'!$A:$A,'BEC Silviculture Surrogate'!$F:$F),ExistingTreatments!$A:$A,ExistingTreatments!Q:Q)</f>
        <v>13</v>
      </c>
      <c r="R114" t="str">
        <f>LOOKUP(LOOKUP($D114&amp;$G114,'BEC Silviculture Surrogate'!$A:$A,'BEC Silviculture Surrogate'!$F:$F),ExistingTreatments!$A:$A,ExistingTreatments!R:R)</f>
        <v>FDI</v>
      </c>
      <c r="S114">
        <f>LOOKUP(LOOKUP($D114&amp;$G114,'BEC Silviculture Surrogate'!$A:$A,'BEC Silviculture Surrogate'!$F:$F),ExistingTreatments!$A:$A,ExistingTreatments!S:S)</f>
        <v>11</v>
      </c>
      <c r="T114" t="str">
        <f>LOOKUP(LOOKUP($D114&amp;$G114,'BEC Silviculture Surrogate'!$A:$A,'BEC Silviculture Surrogate'!$F:$F),ExistingTreatments!$A:$A,ExistingTreatments!T:T)</f>
        <v>AE</v>
      </c>
      <c r="U114">
        <f>LOOKUP(LOOKUP($D114&amp;$G114,'BEC Silviculture Surrogate'!$A:$A,'BEC Silviculture Surrogate'!$F:$F),ExistingTreatments!$A:$A,ExistingTreatments!U:U)</f>
        <v>11</v>
      </c>
      <c r="V114">
        <f>LOOKUP(LOOKUP($D114&amp;$G114,'BEC Silviculture Surrogate'!$A:$A,'BEC Silviculture Surrogate'!$F:$F),ExistingTreatments!$A:$A,ExistingTreatments!V:V)</f>
        <v>5553</v>
      </c>
      <c r="W114">
        <v>12.5</v>
      </c>
      <c r="X114">
        <v>15</v>
      </c>
      <c r="Y114">
        <v>5</v>
      </c>
    </row>
    <row r="115" spans="1:25">
      <c r="A115" t="str">
        <f>LOOKUP($D115&amp;$I115,RegulationSilvCosts!$A:$A,RegulationSilvCosts!I:I)</f>
        <v>y</v>
      </c>
      <c r="B115" t="s">
        <v>1</v>
      </c>
      <c r="C115" t="s">
        <v>138</v>
      </c>
      <c r="D115" t="s">
        <v>28</v>
      </c>
      <c r="E115" t="s">
        <v>97</v>
      </c>
      <c r="F115" t="s">
        <v>192</v>
      </c>
      <c r="G115" t="s">
        <v>37</v>
      </c>
      <c r="H115" t="str">
        <f t="shared" si="3"/>
        <v>SBSdw1.CC.Horsefly.B.Reg.P</v>
      </c>
      <c r="I115" t="str">
        <f>LOOKUP($D115&amp;$E115&amp;$G115,RegulationSilvCosts!C:C,RegulationSilvCosts!G:G)</f>
        <v>P</v>
      </c>
      <c r="J115">
        <f>LOOKUP($D115&amp;$E115&amp;$G115,RegulationSilvCosts!C:C,RegulationSilvCosts!J:J)</f>
        <v>2</v>
      </c>
      <c r="K115">
        <f ca="1">LOOKUP($C115&amp;$D115&amp;$E115&amp;$F115,InventoryLU_Blk!$A$2:$A$118,InventoryLU_Blk!$J$2:$J$1118)</f>
        <v>20.6</v>
      </c>
      <c r="L115" t="str">
        <f>LOOKUP(LOOKUP($D115&amp;$G115,'BEC Silviculture Surrogate'!$A:$A,'BEC Silviculture Surrogate'!$F:$F),ExistingTreatments!$A:$A,ExistingTreatments!L:L)</f>
        <v>PLI</v>
      </c>
      <c r="M115">
        <f>LOOKUP(LOOKUP($D115&amp;$G115,'BEC Silviculture Surrogate'!$A:$A,'BEC Silviculture Surrogate'!$F:$F),ExistingTreatments!$A:$A,ExistingTreatments!M:M)</f>
        <v>45</v>
      </c>
      <c r="N115" t="str">
        <f>LOOKUP(LOOKUP($D115&amp;$G115,'BEC Silviculture Surrogate'!$A:$A,'BEC Silviculture Surrogate'!$F:$F),ExistingTreatments!$A:$A,ExistingTreatments!N:N)</f>
        <v>AE</v>
      </c>
      <c r="O115">
        <f>LOOKUP(LOOKUP($D115&amp;$G115,'BEC Silviculture Surrogate'!$A:$A,'BEC Silviculture Surrogate'!$F:$F),ExistingTreatments!$A:$A,ExistingTreatments!O:O)</f>
        <v>20</v>
      </c>
      <c r="P115" t="str">
        <f>LOOKUP(LOOKUP($D115&amp;$G115,'BEC Silviculture Surrogate'!$A:$A,'BEC Silviculture Surrogate'!$F:$F),ExistingTreatments!$A:$A,ExistingTreatments!P:P)</f>
        <v>SX</v>
      </c>
      <c r="Q115">
        <f>LOOKUP(LOOKUP($D115&amp;$G115,'BEC Silviculture Surrogate'!$A:$A,'BEC Silviculture Surrogate'!$F:$F),ExistingTreatments!$A:$A,ExistingTreatments!Q:Q)</f>
        <v>18</v>
      </c>
      <c r="R115" t="str">
        <f>LOOKUP(LOOKUP($D115&amp;$G115,'BEC Silviculture Surrogate'!$A:$A,'BEC Silviculture Surrogate'!$F:$F),ExistingTreatments!$A:$A,ExistingTreatments!R:R)</f>
        <v>FDI</v>
      </c>
      <c r="S115">
        <f>LOOKUP(LOOKUP($D115&amp;$G115,'BEC Silviculture Surrogate'!$A:$A,'BEC Silviculture Surrogate'!$F:$F),ExistingTreatments!$A:$A,ExistingTreatments!S:S)</f>
        <v>12</v>
      </c>
      <c r="T115" t="str">
        <f>LOOKUP(LOOKUP($D115&amp;$G115,'BEC Silviculture Surrogate'!$A:$A,'BEC Silviculture Surrogate'!$F:$F),ExistingTreatments!$A:$A,ExistingTreatments!T:T)</f>
        <v>BL</v>
      </c>
      <c r="U115">
        <f>LOOKUP(LOOKUP($D115&amp;$G115,'BEC Silviculture Surrogate'!$A:$A,'BEC Silviculture Surrogate'!$F:$F),ExistingTreatments!$A:$A,ExistingTreatments!U:U)</f>
        <v>5</v>
      </c>
      <c r="V115">
        <f>LOOKUP(LOOKUP($D115&amp;$G115,'BEC Silviculture Surrogate'!$A:$A,'BEC Silviculture Surrogate'!$F:$F),ExistingTreatments!$A:$A,ExistingTreatments!V:V)</f>
        <v>4444</v>
      </c>
      <c r="W115">
        <v>12.5</v>
      </c>
      <c r="X115">
        <v>15</v>
      </c>
      <c r="Y115">
        <v>5</v>
      </c>
    </row>
    <row r="116" spans="1:25">
      <c r="A116" t="str">
        <f>LOOKUP($D116&amp;$I116,RegulationSilvCosts!$A:$A,RegulationSilvCosts!I:I)</f>
        <v>y</v>
      </c>
      <c r="B116" t="s">
        <v>1</v>
      </c>
      <c r="C116" t="s">
        <v>138</v>
      </c>
      <c r="D116" t="s">
        <v>28</v>
      </c>
      <c r="E116" t="s">
        <v>98</v>
      </c>
      <c r="F116" t="s">
        <v>192</v>
      </c>
      <c r="G116" t="s">
        <v>86</v>
      </c>
      <c r="H116" t="str">
        <f t="shared" si="3"/>
        <v>SBSdw1.Sel.Horsefly.B.Reg.S</v>
      </c>
      <c r="I116" t="str">
        <f>LOOKUP($D116&amp;$E116&amp;$G116,RegulationSilvCosts!C:C,RegulationSilvCosts!G:G)</f>
        <v>N</v>
      </c>
      <c r="J116">
        <f>LOOKUP($D116&amp;$E116&amp;$G116,RegulationSilvCosts!C:C,RegulationSilvCosts!J:J)</f>
        <v>4</v>
      </c>
      <c r="K116">
        <f ca="1">LOOKUP($C116&amp;$D116&amp;$E116&amp;$F116,InventoryLU_Blk!$A$2:$A$118,InventoryLU_Blk!$J$2:$J$1118)</f>
        <v>19.600000000000001</v>
      </c>
      <c r="L116" t="str">
        <f>LOOKUP(LOOKUP($D116&amp;$G116,'BEC Silviculture Surrogate'!$A:$A,'BEC Silviculture Surrogate'!$F:$F),ExistingTreatments!$A:$A,ExistingTreatments!L:L)</f>
        <v>FDI</v>
      </c>
      <c r="M116">
        <f>LOOKUP(LOOKUP($D116&amp;$G116,'BEC Silviculture Surrogate'!$A:$A,'BEC Silviculture Surrogate'!$F:$F),ExistingTreatments!$A:$A,ExistingTreatments!M:M)</f>
        <v>35</v>
      </c>
      <c r="N116" t="str">
        <f>LOOKUP(LOOKUP($D116&amp;$G116,'BEC Silviculture Surrogate'!$A:$A,'BEC Silviculture Surrogate'!$F:$F),ExistingTreatments!$A:$A,ExistingTreatments!N:N)</f>
        <v>SX</v>
      </c>
      <c r="O116">
        <f>LOOKUP(LOOKUP($D116&amp;$G116,'BEC Silviculture Surrogate'!$A:$A,'BEC Silviculture Surrogate'!$F:$F),ExistingTreatments!$A:$A,ExistingTreatments!O:O)</f>
        <v>22</v>
      </c>
      <c r="P116" t="str">
        <f>LOOKUP(LOOKUP($D116&amp;$G116,'BEC Silviculture Surrogate'!$A:$A,'BEC Silviculture Surrogate'!$F:$F),ExistingTreatments!$A:$A,ExistingTreatments!P:P)</f>
        <v>BL</v>
      </c>
      <c r="Q116">
        <f>LOOKUP(LOOKUP($D116&amp;$G116,'BEC Silviculture Surrogate'!$A:$A,'BEC Silviculture Surrogate'!$F:$F),ExistingTreatments!$A:$A,ExistingTreatments!Q:Q)</f>
        <v>15</v>
      </c>
      <c r="R116" t="str">
        <f>LOOKUP(LOOKUP($D116&amp;$G116,'BEC Silviculture Surrogate'!$A:$A,'BEC Silviculture Surrogate'!$F:$F),ExistingTreatments!$A:$A,ExistingTreatments!R:R)</f>
        <v>PLI</v>
      </c>
      <c r="S116">
        <f>LOOKUP(LOOKUP($D116&amp;$G116,'BEC Silviculture Surrogate'!$A:$A,'BEC Silviculture Surrogate'!$F:$F),ExistingTreatments!$A:$A,ExistingTreatments!S:S)</f>
        <v>14</v>
      </c>
      <c r="T116" t="str">
        <f>LOOKUP(LOOKUP($D116&amp;$G116,'BEC Silviculture Surrogate'!$A:$A,'BEC Silviculture Surrogate'!$F:$F),ExistingTreatments!$A:$A,ExistingTreatments!T:T)</f>
        <v>AE</v>
      </c>
      <c r="U116">
        <f>LOOKUP(LOOKUP($D116&amp;$G116,'BEC Silviculture Surrogate'!$A:$A,'BEC Silviculture Surrogate'!$F:$F),ExistingTreatments!$A:$A,ExistingTreatments!U:U)</f>
        <v>14</v>
      </c>
      <c r="V116">
        <f>LOOKUP(LOOKUP($D116&amp;$G116,'BEC Silviculture Surrogate'!$A:$A,'BEC Silviculture Surrogate'!$F:$F),ExistingTreatments!$A:$A,ExistingTreatments!V:V)</f>
        <v>2759</v>
      </c>
      <c r="W116">
        <v>12.5</v>
      </c>
      <c r="X116">
        <v>15</v>
      </c>
      <c r="Y116">
        <v>5</v>
      </c>
    </row>
    <row r="117" spans="1:25">
      <c r="A117" t="str">
        <f>LOOKUP($D117&amp;$I117,RegulationSilvCosts!$A:$A,RegulationSilvCosts!I:I)</f>
        <v>y</v>
      </c>
      <c r="B117" t="s">
        <v>1</v>
      </c>
      <c r="C117" t="s">
        <v>138</v>
      </c>
      <c r="D117" t="s">
        <v>28</v>
      </c>
      <c r="E117" t="s">
        <v>97</v>
      </c>
      <c r="F117" t="s">
        <v>193</v>
      </c>
      <c r="G117" t="s">
        <v>36</v>
      </c>
      <c r="H117" t="str">
        <f t="shared" si="3"/>
        <v>SBSdw1.CC.Horsefly.C.Reg.N</v>
      </c>
      <c r="I117" t="str">
        <f>LOOKUP($D117&amp;$E117&amp;$G117,RegulationSilvCosts!C:C,RegulationSilvCosts!G:G)</f>
        <v>N</v>
      </c>
      <c r="J117">
        <f>LOOKUP($D117&amp;$E117&amp;$G117,RegulationSilvCosts!C:C,RegulationSilvCosts!J:J)</f>
        <v>4</v>
      </c>
      <c r="K117">
        <f ca="1">LOOKUP($C117&amp;$D117&amp;$E117&amp;$F117,InventoryLU_Blk!$A$2:$A$118,InventoryLU_Blk!$J$2:$J$1118)</f>
        <v>21</v>
      </c>
      <c r="L117" t="str">
        <f>LOOKUP(LOOKUP($D117&amp;$G117,'BEC Silviculture Surrogate'!$A:$A,'BEC Silviculture Surrogate'!$F:$F),ExistingTreatments!$A:$A,ExistingTreatments!L:L)</f>
        <v>PLI</v>
      </c>
      <c r="M117">
        <f>LOOKUP(LOOKUP($D117&amp;$G117,'BEC Silviculture Surrogate'!$A:$A,'BEC Silviculture Surrogate'!$F:$F),ExistingTreatments!$A:$A,ExistingTreatments!M:M)</f>
        <v>52</v>
      </c>
      <c r="N117" t="str">
        <f>LOOKUP(LOOKUP($D117&amp;$G117,'BEC Silviculture Surrogate'!$A:$A,'BEC Silviculture Surrogate'!$F:$F),ExistingTreatments!$A:$A,ExistingTreatments!N:N)</f>
        <v>BL</v>
      </c>
      <c r="O117">
        <f>LOOKUP(LOOKUP($D117&amp;$G117,'BEC Silviculture Surrogate'!$A:$A,'BEC Silviculture Surrogate'!$F:$F),ExistingTreatments!$A:$A,ExistingTreatments!O:O)</f>
        <v>13</v>
      </c>
      <c r="P117" t="str">
        <f>LOOKUP(LOOKUP($D117&amp;$G117,'BEC Silviculture Surrogate'!$A:$A,'BEC Silviculture Surrogate'!$F:$F),ExistingTreatments!$A:$A,ExistingTreatments!P:P)</f>
        <v>SX</v>
      </c>
      <c r="Q117">
        <f>LOOKUP(LOOKUP($D117&amp;$G117,'BEC Silviculture Surrogate'!$A:$A,'BEC Silviculture Surrogate'!$F:$F),ExistingTreatments!$A:$A,ExistingTreatments!Q:Q)</f>
        <v>13</v>
      </c>
      <c r="R117" t="str">
        <f>LOOKUP(LOOKUP($D117&amp;$G117,'BEC Silviculture Surrogate'!$A:$A,'BEC Silviculture Surrogate'!$F:$F),ExistingTreatments!$A:$A,ExistingTreatments!R:R)</f>
        <v>FDI</v>
      </c>
      <c r="S117">
        <f>LOOKUP(LOOKUP($D117&amp;$G117,'BEC Silviculture Surrogate'!$A:$A,'BEC Silviculture Surrogate'!$F:$F),ExistingTreatments!$A:$A,ExistingTreatments!S:S)</f>
        <v>11</v>
      </c>
      <c r="T117" t="str">
        <f>LOOKUP(LOOKUP($D117&amp;$G117,'BEC Silviculture Surrogate'!$A:$A,'BEC Silviculture Surrogate'!$F:$F),ExistingTreatments!$A:$A,ExistingTreatments!T:T)</f>
        <v>AE</v>
      </c>
      <c r="U117">
        <f>LOOKUP(LOOKUP($D117&amp;$G117,'BEC Silviculture Surrogate'!$A:$A,'BEC Silviculture Surrogate'!$F:$F),ExistingTreatments!$A:$A,ExistingTreatments!U:U)</f>
        <v>11</v>
      </c>
      <c r="V117">
        <f>LOOKUP(LOOKUP($D117&amp;$G117,'BEC Silviculture Surrogate'!$A:$A,'BEC Silviculture Surrogate'!$F:$F),ExistingTreatments!$A:$A,ExistingTreatments!V:V)</f>
        <v>5553</v>
      </c>
      <c r="W117">
        <v>12.5</v>
      </c>
      <c r="X117">
        <v>15</v>
      </c>
      <c r="Y117">
        <v>5</v>
      </c>
    </row>
    <row r="118" spans="1:25">
      <c r="A118" t="str">
        <f>LOOKUP($D118&amp;$I118,RegulationSilvCosts!$A:$A,RegulationSilvCosts!I:I)</f>
        <v>y</v>
      </c>
      <c r="B118" t="s">
        <v>1</v>
      </c>
      <c r="C118" t="s">
        <v>138</v>
      </c>
      <c r="D118" t="s">
        <v>28</v>
      </c>
      <c r="E118" t="s">
        <v>97</v>
      </c>
      <c r="F118" t="s">
        <v>193</v>
      </c>
      <c r="G118" t="s">
        <v>37</v>
      </c>
      <c r="H118" t="str">
        <f t="shared" si="3"/>
        <v>SBSdw1.CC.Horsefly.C.Reg.P</v>
      </c>
      <c r="I118" t="str">
        <f>LOOKUP($D118&amp;$E118&amp;$G118,RegulationSilvCosts!C:C,RegulationSilvCosts!G:G)</f>
        <v>P</v>
      </c>
      <c r="J118">
        <f>LOOKUP($D118&amp;$E118&amp;$G118,RegulationSilvCosts!C:C,RegulationSilvCosts!J:J)</f>
        <v>2</v>
      </c>
      <c r="K118">
        <f ca="1">LOOKUP($C118&amp;$D118&amp;$E118&amp;$F118,InventoryLU_Blk!$A$2:$A$118,InventoryLU_Blk!$J$2:$J$1118)</f>
        <v>21</v>
      </c>
      <c r="L118" t="str">
        <f>LOOKUP(LOOKUP($D118&amp;$G118,'BEC Silviculture Surrogate'!$A:$A,'BEC Silviculture Surrogate'!$F:$F),ExistingTreatments!$A:$A,ExistingTreatments!L:L)</f>
        <v>PLI</v>
      </c>
      <c r="M118">
        <f>LOOKUP(LOOKUP($D118&amp;$G118,'BEC Silviculture Surrogate'!$A:$A,'BEC Silviculture Surrogate'!$F:$F),ExistingTreatments!$A:$A,ExistingTreatments!M:M)</f>
        <v>45</v>
      </c>
      <c r="N118" t="str">
        <f>LOOKUP(LOOKUP($D118&amp;$G118,'BEC Silviculture Surrogate'!$A:$A,'BEC Silviculture Surrogate'!$F:$F),ExistingTreatments!$A:$A,ExistingTreatments!N:N)</f>
        <v>AE</v>
      </c>
      <c r="O118">
        <f>LOOKUP(LOOKUP($D118&amp;$G118,'BEC Silviculture Surrogate'!$A:$A,'BEC Silviculture Surrogate'!$F:$F),ExistingTreatments!$A:$A,ExistingTreatments!O:O)</f>
        <v>20</v>
      </c>
      <c r="P118" t="str">
        <f>LOOKUP(LOOKUP($D118&amp;$G118,'BEC Silviculture Surrogate'!$A:$A,'BEC Silviculture Surrogate'!$F:$F),ExistingTreatments!$A:$A,ExistingTreatments!P:P)</f>
        <v>SX</v>
      </c>
      <c r="Q118">
        <f>LOOKUP(LOOKUP($D118&amp;$G118,'BEC Silviculture Surrogate'!$A:$A,'BEC Silviculture Surrogate'!$F:$F),ExistingTreatments!$A:$A,ExistingTreatments!Q:Q)</f>
        <v>18</v>
      </c>
      <c r="R118" t="str">
        <f>LOOKUP(LOOKUP($D118&amp;$G118,'BEC Silviculture Surrogate'!$A:$A,'BEC Silviculture Surrogate'!$F:$F),ExistingTreatments!$A:$A,ExistingTreatments!R:R)</f>
        <v>FDI</v>
      </c>
      <c r="S118">
        <f>LOOKUP(LOOKUP($D118&amp;$G118,'BEC Silviculture Surrogate'!$A:$A,'BEC Silviculture Surrogate'!$F:$F),ExistingTreatments!$A:$A,ExistingTreatments!S:S)</f>
        <v>12</v>
      </c>
      <c r="T118" t="str">
        <f>LOOKUP(LOOKUP($D118&amp;$G118,'BEC Silviculture Surrogate'!$A:$A,'BEC Silviculture Surrogate'!$F:$F),ExistingTreatments!$A:$A,ExistingTreatments!T:T)</f>
        <v>BL</v>
      </c>
      <c r="U118">
        <f>LOOKUP(LOOKUP($D118&amp;$G118,'BEC Silviculture Surrogate'!$A:$A,'BEC Silviculture Surrogate'!$F:$F),ExistingTreatments!$A:$A,ExistingTreatments!U:U)</f>
        <v>5</v>
      </c>
      <c r="V118">
        <f>LOOKUP(LOOKUP($D118&amp;$G118,'BEC Silviculture Surrogate'!$A:$A,'BEC Silviculture Surrogate'!$F:$F),ExistingTreatments!$A:$A,ExistingTreatments!V:V)</f>
        <v>4444</v>
      </c>
      <c r="W118">
        <v>12.5</v>
      </c>
      <c r="X118">
        <v>15</v>
      </c>
      <c r="Y118">
        <v>5</v>
      </c>
    </row>
    <row r="119" spans="1:25">
      <c r="A119" t="str">
        <f>LOOKUP($D119&amp;$I119,RegulationSilvCosts!$A:$A,RegulationSilvCosts!I:I)</f>
        <v>y</v>
      </c>
      <c r="B119" t="s">
        <v>1</v>
      </c>
      <c r="C119" t="s">
        <v>138</v>
      </c>
      <c r="D119" t="s">
        <v>28</v>
      </c>
      <c r="E119" t="s">
        <v>98</v>
      </c>
      <c r="F119" t="s">
        <v>193</v>
      </c>
      <c r="G119" t="s">
        <v>86</v>
      </c>
      <c r="H119" t="str">
        <f t="shared" si="3"/>
        <v>SBSdw1.Sel.Horsefly.C.Reg.S</v>
      </c>
      <c r="I119" t="str">
        <f>LOOKUP($D119&amp;$E119&amp;$G119,RegulationSilvCosts!C:C,RegulationSilvCosts!G:G)</f>
        <v>N</v>
      </c>
      <c r="J119">
        <f>LOOKUP($D119&amp;$E119&amp;$G119,RegulationSilvCosts!C:C,RegulationSilvCosts!J:J)</f>
        <v>4</v>
      </c>
      <c r="K119">
        <f ca="1">LOOKUP($C119&amp;$D119&amp;$E119&amp;$F119,InventoryLU_Blk!$A$2:$A$118,InventoryLU_Blk!$J$2:$J$1118)</f>
        <v>18.8</v>
      </c>
      <c r="L119" t="str">
        <f>LOOKUP(LOOKUP($D119&amp;$G119,'BEC Silviculture Surrogate'!$A:$A,'BEC Silviculture Surrogate'!$F:$F),ExistingTreatments!$A:$A,ExistingTreatments!L:L)</f>
        <v>FDI</v>
      </c>
      <c r="M119">
        <f>LOOKUP(LOOKUP($D119&amp;$G119,'BEC Silviculture Surrogate'!$A:$A,'BEC Silviculture Surrogate'!$F:$F),ExistingTreatments!$A:$A,ExistingTreatments!M:M)</f>
        <v>35</v>
      </c>
      <c r="N119" t="str">
        <f>LOOKUP(LOOKUP($D119&amp;$G119,'BEC Silviculture Surrogate'!$A:$A,'BEC Silviculture Surrogate'!$F:$F),ExistingTreatments!$A:$A,ExistingTreatments!N:N)</f>
        <v>SX</v>
      </c>
      <c r="O119">
        <f>LOOKUP(LOOKUP($D119&amp;$G119,'BEC Silviculture Surrogate'!$A:$A,'BEC Silviculture Surrogate'!$F:$F),ExistingTreatments!$A:$A,ExistingTreatments!O:O)</f>
        <v>22</v>
      </c>
      <c r="P119" t="str">
        <f>LOOKUP(LOOKUP($D119&amp;$G119,'BEC Silviculture Surrogate'!$A:$A,'BEC Silviculture Surrogate'!$F:$F),ExistingTreatments!$A:$A,ExistingTreatments!P:P)</f>
        <v>BL</v>
      </c>
      <c r="Q119">
        <f>LOOKUP(LOOKUP($D119&amp;$G119,'BEC Silviculture Surrogate'!$A:$A,'BEC Silviculture Surrogate'!$F:$F),ExistingTreatments!$A:$A,ExistingTreatments!Q:Q)</f>
        <v>15</v>
      </c>
      <c r="R119" t="str">
        <f>LOOKUP(LOOKUP($D119&amp;$G119,'BEC Silviculture Surrogate'!$A:$A,'BEC Silviculture Surrogate'!$F:$F),ExistingTreatments!$A:$A,ExistingTreatments!R:R)</f>
        <v>PLI</v>
      </c>
      <c r="S119">
        <f>LOOKUP(LOOKUP($D119&amp;$G119,'BEC Silviculture Surrogate'!$A:$A,'BEC Silviculture Surrogate'!$F:$F),ExistingTreatments!$A:$A,ExistingTreatments!S:S)</f>
        <v>14</v>
      </c>
      <c r="T119" t="str">
        <f>LOOKUP(LOOKUP($D119&amp;$G119,'BEC Silviculture Surrogate'!$A:$A,'BEC Silviculture Surrogate'!$F:$F),ExistingTreatments!$A:$A,ExistingTreatments!T:T)</f>
        <v>AE</v>
      </c>
      <c r="U119">
        <f>LOOKUP(LOOKUP($D119&amp;$G119,'BEC Silviculture Surrogate'!$A:$A,'BEC Silviculture Surrogate'!$F:$F),ExistingTreatments!$A:$A,ExistingTreatments!U:U)</f>
        <v>14</v>
      </c>
      <c r="V119">
        <f>LOOKUP(LOOKUP($D119&amp;$G119,'BEC Silviculture Surrogate'!$A:$A,'BEC Silviculture Surrogate'!$F:$F),ExistingTreatments!$A:$A,ExistingTreatments!V:V)</f>
        <v>2759</v>
      </c>
      <c r="W119">
        <v>12.5</v>
      </c>
      <c r="X119">
        <v>15</v>
      </c>
      <c r="Y119">
        <v>5</v>
      </c>
    </row>
    <row r="120" spans="1:25">
      <c r="A120" t="str">
        <f>LOOKUP($D120&amp;$I120,RegulationSilvCosts!$A:$A,RegulationSilvCosts!I:I)</f>
        <v>y</v>
      </c>
      <c r="B120" t="s">
        <v>1</v>
      </c>
      <c r="C120" t="s">
        <v>153</v>
      </c>
      <c r="D120" t="s">
        <v>17</v>
      </c>
      <c r="E120" t="s">
        <v>97</v>
      </c>
      <c r="F120" t="s">
        <v>191</v>
      </c>
      <c r="G120" t="s">
        <v>36</v>
      </c>
      <c r="H120" t="str">
        <f t="shared" si="3"/>
        <v>IDFdk4.CC.Minton.A.Reg.N</v>
      </c>
      <c r="I120" t="str">
        <f>LOOKUP($D120&amp;$E120&amp;$G120,RegulationSilvCosts!C:C,RegulationSilvCosts!G:G)</f>
        <v>N</v>
      </c>
      <c r="J120">
        <f>LOOKUP($D120&amp;$E120&amp;$G120,RegulationSilvCosts!C:C,RegulationSilvCosts!J:J)</f>
        <v>4</v>
      </c>
      <c r="K120">
        <f ca="1">LOOKUP($C120&amp;$D120&amp;$E120&amp;$F120,InventoryLU_Blk!$A$2:$A$118,InventoryLU_Blk!$J$2:$J$1118)</f>
        <v>12.2</v>
      </c>
      <c r="L120" t="str">
        <f>LOOKUP(LOOKUP($D120&amp;$G120,'BEC Silviculture Surrogate'!$A:$A,'BEC Silviculture Surrogate'!$F:$F),ExistingTreatments!$A:$A,ExistingTreatments!L:L)</f>
        <v>PLI</v>
      </c>
      <c r="M120">
        <f>LOOKUP(LOOKUP($D120&amp;$G120,'BEC Silviculture Surrogate'!$A:$A,'BEC Silviculture Surrogate'!$F:$F),ExistingTreatments!$A:$A,ExistingTreatments!M:M)</f>
        <v>88</v>
      </c>
      <c r="N120" t="str">
        <f>LOOKUP(LOOKUP($D120&amp;$G120,'BEC Silviculture Surrogate'!$A:$A,'BEC Silviculture Surrogate'!$F:$F),ExistingTreatments!$A:$A,ExistingTreatments!N:N)</f>
        <v>AE</v>
      </c>
      <c r="O120">
        <f>LOOKUP(LOOKUP($D120&amp;$G120,'BEC Silviculture Surrogate'!$A:$A,'BEC Silviculture Surrogate'!$F:$F),ExistingTreatments!$A:$A,ExistingTreatments!O:O)</f>
        <v>12</v>
      </c>
      <c r="P120">
        <f>LOOKUP(LOOKUP($D120&amp;$G120,'BEC Silviculture Surrogate'!$A:$A,'BEC Silviculture Surrogate'!$F:$F),ExistingTreatments!$A:$A,ExistingTreatments!P:P)</f>
        <v>0</v>
      </c>
      <c r="Q120">
        <f>LOOKUP(LOOKUP($D120&amp;$G120,'BEC Silviculture Surrogate'!$A:$A,'BEC Silviculture Surrogate'!$F:$F),ExistingTreatments!$A:$A,ExistingTreatments!Q:Q)</f>
        <v>0</v>
      </c>
      <c r="R120">
        <f>LOOKUP(LOOKUP($D120&amp;$G120,'BEC Silviculture Surrogate'!$A:$A,'BEC Silviculture Surrogate'!$F:$F),ExistingTreatments!$A:$A,ExistingTreatments!R:R)</f>
        <v>0</v>
      </c>
      <c r="S120">
        <f>LOOKUP(LOOKUP($D120&amp;$G120,'BEC Silviculture Surrogate'!$A:$A,'BEC Silviculture Surrogate'!$F:$F),ExistingTreatments!$A:$A,ExistingTreatments!S:S)</f>
        <v>0</v>
      </c>
      <c r="T120">
        <f>LOOKUP(LOOKUP($D120&amp;$G120,'BEC Silviculture Surrogate'!$A:$A,'BEC Silviculture Surrogate'!$F:$F),ExistingTreatments!$A:$A,ExistingTreatments!T:T)</f>
        <v>0</v>
      </c>
      <c r="U120">
        <f>LOOKUP(LOOKUP($D120&amp;$G120,'BEC Silviculture Surrogate'!$A:$A,'BEC Silviculture Surrogate'!$F:$F),ExistingTreatments!$A:$A,ExistingTreatments!U:U)</f>
        <v>0</v>
      </c>
      <c r="V120">
        <f>LOOKUP(LOOKUP($D120&amp;$G120,'BEC Silviculture Surrogate'!$A:$A,'BEC Silviculture Surrogate'!$F:$F),ExistingTreatments!$A:$A,ExistingTreatments!V:V)</f>
        <v>8728</v>
      </c>
      <c r="W120">
        <v>12.5</v>
      </c>
      <c r="X120">
        <v>15</v>
      </c>
      <c r="Y120">
        <v>5</v>
      </c>
    </row>
    <row r="121" spans="1:25">
      <c r="A121" t="str">
        <f>LOOKUP($D121&amp;$I121,RegulationSilvCosts!$A:$A,RegulationSilvCosts!I:I)</f>
        <v>y</v>
      </c>
      <c r="B121" t="s">
        <v>1</v>
      </c>
      <c r="C121" t="s">
        <v>153</v>
      </c>
      <c r="D121" t="s">
        <v>17</v>
      </c>
      <c r="E121" t="s">
        <v>97</v>
      </c>
      <c r="F121" t="s">
        <v>191</v>
      </c>
      <c r="G121" t="s">
        <v>37</v>
      </c>
      <c r="H121" t="str">
        <f t="shared" si="3"/>
        <v>IDFdk4.CC.Minton.A.Reg.P</v>
      </c>
      <c r="I121" t="str">
        <f>LOOKUP($D121&amp;$E121&amp;$G121,RegulationSilvCosts!C:C,RegulationSilvCosts!G:G)</f>
        <v>P</v>
      </c>
      <c r="J121">
        <f>LOOKUP($D121&amp;$E121&amp;$G121,RegulationSilvCosts!C:C,RegulationSilvCosts!J:J)</f>
        <v>2</v>
      </c>
      <c r="K121">
        <f ca="1">LOOKUP($C121&amp;$D121&amp;$E121&amp;$F121,InventoryLU_Blk!$A$2:$A$118,InventoryLU_Blk!$J$2:$J$1118)</f>
        <v>12.2</v>
      </c>
      <c r="L121" t="str">
        <f>LOOKUP(LOOKUP($D121&amp;$G121,'BEC Silviculture Surrogate'!$A:$A,'BEC Silviculture Surrogate'!$F:$F),ExistingTreatments!$A:$A,ExistingTreatments!L:L)</f>
        <v>PLI</v>
      </c>
      <c r="M121">
        <f>LOOKUP(LOOKUP($D121&amp;$G121,'BEC Silviculture Surrogate'!$A:$A,'BEC Silviculture Surrogate'!$F:$F),ExistingTreatments!$A:$A,ExistingTreatments!M:M)</f>
        <v>80</v>
      </c>
      <c r="N121" t="str">
        <f>LOOKUP(LOOKUP($D121&amp;$G121,'BEC Silviculture Surrogate'!$A:$A,'BEC Silviculture Surrogate'!$F:$F),ExistingTreatments!$A:$A,ExistingTreatments!N:N)</f>
        <v>AE</v>
      </c>
      <c r="O121">
        <f>LOOKUP(LOOKUP($D121&amp;$G121,'BEC Silviculture Surrogate'!$A:$A,'BEC Silviculture Surrogate'!$F:$F),ExistingTreatments!$A:$A,ExistingTreatments!O:O)</f>
        <v>20</v>
      </c>
      <c r="P121">
        <f>LOOKUP(LOOKUP($D121&amp;$G121,'BEC Silviculture Surrogate'!$A:$A,'BEC Silviculture Surrogate'!$F:$F),ExistingTreatments!$A:$A,ExistingTreatments!P:P)</f>
        <v>0</v>
      </c>
      <c r="Q121">
        <f>LOOKUP(LOOKUP($D121&amp;$G121,'BEC Silviculture Surrogate'!$A:$A,'BEC Silviculture Surrogate'!$F:$F),ExistingTreatments!$A:$A,ExistingTreatments!Q:Q)</f>
        <v>0</v>
      </c>
      <c r="R121">
        <f>LOOKUP(LOOKUP($D121&amp;$G121,'BEC Silviculture Surrogate'!$A:$A,'BEC Silviculture Surrogate'!$F:$F),ExistingTreatments!$A:$A,ExistingTreatments!R:R)</f>
        <v>0</v>
      </c>
      <c r="S121">
        <f>LOOKUP(LOOKUP($D121&amp;$G121,'BEC Silviculture Surrogate'!$A:$A,'BEC Silviculture Surrogate'!$F:$F),ExistingTreatments!$A:$A,ExistingTreatments!S:S)</f>
        <v>0</v>
      </c>
      <c r="T121">
        <f>LOOKUP(LOOKUP($D121&amp;$G121,'BEC Silviculture Surrogate'!$A:$A,'BEC Silviculture Surrogate'!$F:$F),ExistingTreatments!$A:$A,ExistingTreatments!T:T)</f>
        <v>0</v>
      </c>
      <c r="U121">
        <f>LOOKUP(LOOKUP($D121&amp;$G121,'BEC Silviculture Surrogate'!$A:$A,'BEC Silviculture Surrogate'!$F:$F),ExistingTreatments!$A:$A,ExistingTreatments!U:U)</f>
        <v>0</v>
      </c>
      <c r="V121">
        <f>LOOKUP(LOOKUP($D121&amp;$G121,'BEC Silviculture Surrogate'!$A:$A,'BEC Silviculture Surrogate'!$F:$F),ExistingTreatments!$A:$A,ExistingTreatments!V:V)</f>
        <v>4444</v>
      </c>
      <c r="W121">
        <v>12.5</v>
      </c>
      <c r="X121">
        <v>15</v>
      </c>
      <c r="Y121">
        <v>5</v>
      </c>
    </row>
    <row r="122" spans="1:25">
      <c r="A122" t="str">
        <f>LOOKUP($D122&amp;$I122,RegulationSilvCosts!$A:$A,RegulationSilvCosts!I:I)</f>
        <v>y</v>
      </c>
      <c r="B122" t="s">
        <v>1</v>
      </c>
      <c r="C122" t="s">
        <v>153</v>
      </c>
      <c r="D122" t="s">
        <v>17</v>
      </c>
      <c r="E122" t="s">
        <v>98</v>
      </c>
      <c r="F122" t="s">
        <v>191</v>
      </c>
      <c r="G122" t="s">
        <v>86</v>
      </c>
      <c r="H122" t="str">
        <f t="shared" si="3"/>
        <v>IDFdk4.Sel.Minton.A.Reg.S</v>
      </c>
      <c r="I122" t="str">
        <f>LOOKUP($D122&amp;$E122&amp;$G122,RegulationSilvCosts!C:C,RegulationSilvCosts!G:G)</f>
        <v>N</v>
      </c>
      <c r="J122">
        <f>LOOKUP($D122&amp;$E122&amp;$G122,RegulationSilvCosts!C:C,RegulationSilvCosts!J:J)</f>
        <v>4</v>
      </c>
      <c r="K122">
        <f ca="1">LOOKUP($C122&amp;$D122&amp;$E122&amp;$F122,InventoryLU_Blk!$A$2:$A$118,InventoryLU_Blk!$J$2:$J$1118)</f>
        <v>15</v>
      </c>
      <c r="L122" t="str">
        <f>LOOKUP(LOOKUP($D122&amp;$G122,'BEC Silviculture Surrogate'!$A:$A,'BEC Silviculture Surrogate'!$F:$F),ExistingTreatments!$A:$A,ExistingTreatments!L:L)</f>
        <v>FDI</v>
      </c>
      <c r="M122">
        <f>LOOKUP(LOOKUP($D122&amp;$G122,'BEC Silviculture Surrogate'!$A:$A,'BEC Silviculture Surrogate'!$F:$F),ExistingTreatments!$A:$A,ExistingTreatments!M:M)</f>
        <v>85</v>
      </c>
      <c r="N122" t="str">
        <f>LOOKUP(LOOKUP($D122&amp;$G122,'BEC Silviculture Surrogate'!$A:$A,'BEC Silviculture Surrogate'!$F:$F),ExistingTreatments!$A:$A,ExistingTreatments!N:N)</f>
        <v>PLI</v>
      </c>
      <c r="O122">
        <f>LOOKUP(LOOKUP($D122&amp;$G122,'BEC Silviculture Surrogate'!$A:$A,'BEC Silviculture Surrogate'!$F:$F),ExistingTreatments!$A:$A,ExistingTreatments!O:O)</f>
        <v>15</v>
      </c>
      <c r="P122">
        <f>LOOKUP(LOOKUP($D122&amp;$G122,'BEC Silviculture Surrogate'!$A:$A,'BEC Silviculture Surrogate'!$F:$F),ExistingTreatments!$A:$A,ExistingTreatments!P:P)</f>
        <v>0</v>
      </c>
      <c r="Q122">
        <f>LOOKUP(LOOKUP($D122&amp;$G122,'BEC Silviculture Surrogate'!$A:$A,'BEC Silviculture Surrogate'!$F:$F),ExistingTreatments!$A:$A,ExistingTreatments!Q:Q)</f>
        <v>0</v>
      </c>
      <c r="R122">
        <f>LOOKUP(LOOKUP($D122&amp;$G122,'BEC Silviculture Surrogate'!$A:$A,'BEC Silviculture Surrogate'!$F:$F),ExistingTreatments!$A:$A,ExistingTreatments!R:R)</f>
        <v>0</v>
      </c>
      <c r="S122">
        <f>LOOKUP(LOOKUP($D122&amp;$G122,'BEC Silviculture Surrogate'!$A:$A,'BEC Silviculture Surrogate'!$F:$F),ExistingTreatments!$A:$A,ExistingTreatments!S:S)</f>
        <v>0</v>
      </c>
      <c r="T122">
        <f>LOOKUP(LOOKUP($D122&amp;$G122,'BEC Silviculture Surrogate'!$A:$A,'BEC Silviculture Surrogate'!$F:$F),ExistingTreatments!$A:$A,ExistingTreatments!T:T)</f>
        <v>0</v>
      </c>
      <c r="U122">
        <f>LOOKUP(LOOKUP($D122&amp;$G122,'BEC Silviculture Surrogate'!$A:$A,'BEC Silviculture Surrogate'!$F:$F),ExistingTreatments!$A:$A,ExistingTreatments!U:U)</f>
        <v>0</v>
      </c>
      <c r="V122">
        <f>LOOKUP(LOOKUP($D122&amp;$G122,'BEC Silviculture Surrogate'!$A:$A,'BEC Silviculture Surrogate'!$F:$F),ExistingTreatments!$A:$A,ExistingTreatments!V:V)</f>
        <v>2934</v>
      </c>
      <c r="W122">
        <v>12.5</v>
      </c>
      <c r="X122">
        <v>15</v>
      </c>
      <c r="Y122">
        <v>5</v>
      </c>
    </row>
    <row r="123" spans="1:25">
      <c r="A123" t="str">
        <f>LOOKUP($D123&amp;$I123,RegulationSilvCosts!$A:$A,RegulationSilvCosts!I:I)</f>
        <v>y</v>
      </c>
      <c r="B123" t="s">
        <v>1</v>
      </c>
      <c r="C123" t="s">
        <v>153</v>
      </c>
      <c r="D123" t="s">
        <v>17</v>
      </c>
      <c r="E123" t="s">
        <v>97</v>
      </c>
      <c r="F123" t="s">
        <v>192</v>
      </c>
      <c r="G123" t="s">
        <v>36</v>
      </c>
      <c r="H123" t="str">
        <f t="shared" si="3"/>
        <v>IDFdk4.CC.Minton.B.Reg.N</v>
      </c>
      <c r="I123" t="str">
        <f>LOOKUP($D123&amp;$E123&amp;$G123,RegulationSilvCosts!C:C,RegulationSilvCosts!G:G)</f>
        <v>N</v>
      </c>
      <c r="J123">
        <f>LOOKUP($D123&amp;$E123&amp;$G123,RegulationSilvCosts!C:C,RegulationSilvCosts!J:J)</f>
        <v>4</v>
      </c>
      <c r="K123">
        <f ca="1">LOOKUP($C123&amp;$D123&amp;$E123&amp;$F123,InventoryLU_Blk!$A$2:$A$118,InventoryLU_Blk!$J$2:$J$1118)</f>
        <v>12.2</v>
      </c>
      <c r="L123" t="str">
        <f>LOOKUP(LOOKUP($D123&amp;$G123,'BEC Silviculture Surrogate'!$A:$A,'BEC Silviculture Surrogate'!$F:$F),ExistingTreatments!$A:$A,ExistingTreatments!L:L)</f>
        <v>PLI</v>
      </c>
      <c r="M123">
        <f>LOOKUP(LOOKUP($D123&amp;$G123,'BEC Silviculture Surrogate'!$A:$A,'BEC Silviculture Surrogate'!$F:$F),ExistingTreatments!$A:$A,ExistingTreatments!M:M)</f>
        <v>88</v>
      </c>
      <c r="N123" t="str">
        <f>LOOKUP(LOOKUP($D123&amp;$G123,'BEC Silviculture Surrogate'!$A:$A,'BEC Silviculture Surrogate'!$F:$F),ExistingTreatments!$A:$A,ExistingTreatments!N:N)</f>
        <v>AE</v>
      </c>
      <c r="O123">
        <f>LOOKUP(LOOKUP($D123&amp;$G123,'BEC Silviculture Surrogate'!$A:$A,'BEC Silviculture Surrogate'!$F:$F),ExistingTreatments!$A:$A,ExistingTreatments!O:O)</f>
        <v>12</v>
      </c>
      <c r="P123">
        <f>LOOKUP(LOOKUP($D123&amp;$G123,'BEC Silviculture Surrogate'!$A:$A,'BEC Silviculture Surrogate'!$F:$F),ExistingTreatments!$A:$A,ExistingTreatments!P:P)</f>
        <v>0</v>
      </c>
      <c r="Q123">
        <f>LOOKUP(LOOKUP($D123&amp;$G123,'BEC Silviculture Surrogate'!$A:$A,'BEC Silviculture Surrogate'!$F:$F),ExistingTreatments!$A:$A,ExistingTreatments!Q:Q)</f>
        <v>0</v>
      </c>
      <c r="R123">
        <f>LOOKUP(LOOKUP($D123&amp;$G123,'BEC Silviculture Surrogate'!$A:$A,'BEC Silviculture Surrogate'!$F:$F),ExistingTreatments!$A:$A,ExistingTreatments!R:R)</f>
        <v>0</v>
      </c>
      <c r="S123">
        <f>LOOKUP(LOOKUP($D123&amp;$G123,'BEC Silviculture Surrogate'!$A:$A,'BEC Silviculture Surrogate'!$F:$F),ExistingTreatments!$A:$A,ExistingTreatments!S:S)</f>
        <v>0</v>
      </c>
      <c r="T123">
        <f>LOOKUP(LOOKUP($D123&amp;$G123,'BEC Silviculture Surrogate'!$A:$A,'BEC Silviculture Surrogate'!$F:$F),ExistingTreatments!$A:$A,ExistingTreatments!T:T)</f>
        <v>0</v>
      </c>
      <c r="U123">
        <f>LOOKUP(LOOKUP($D123&amp;$G123,'BEC Silviculture Surrogate'!$A:$A,'BEC Silviculture Surrogate'!$F:$F),ExistingTreatments!$A:$A,ExistingTreatments!U:U)</f>
        <v>0</v>
      </c>
      <c r="V123">
        <f>LOOKUP(LOOKUP($D123&amp;$G123,'BEC Silviculture Surrogate'!$A:$A,'BEC Silviculture Surrogate'!$F:$F),ExistingTreatments!$A:$A,ExistingTreatments!V:V)</f>
        <v>8728</v>
      </c>
      <c r="W123">
        <v>12.5</v>
      </c>
      <c r="X123">
        <v>15</v>
      </c>
      <c r="Y123">
        <v>5</v>
      </c>
    </row>
    <row r="124" spans="1:25">
      <c r="A124" t="str">
        <f>LOOKUP($D124&amp;$I124,RegulationSilvCosts!$A:$A,RegulationSilvCosts!I:I)</f>
        <v>y</v>
      </c>
      <c r="B124" t="s">
        <v>1</v>
      </c>
      <c r="C124" t="s">
        <v>153</v>
      </c>
      <c r="D124" t="s">
        <v>17</v>
      </c>
      <c r="E124" t="s">
        <v>97</v>
      </c>
      <c r="F124" t="s">
        <v>192</v>
      </c>
      <c r="G124" t="s">
        <v>37</v>
      </c>
      <c r="H124" t="str">
        <f t="shared" si="3"/>
        <v>IDFdk4.CC.Minton.B.Reg.P</v>
      </c>
      <c r="I124" t="str">
        <f>LOOKUP($D124&amp;$E124&amp;$G124,RegulationSilvCosts!C:C,RegulationSilvCosts!G:G)</f>
        <v>P</v>
      </c>
      <c r="J124">
        <f>LOOKUP($D124&amp;$E124&amp;$G124,RegulationSilvCosts!C:C,RegulationSilvCosts!J:J)</f>
        <v>2</v>
      </c>
      <c r="K124">
        <f ca="1">LOOKUP($C124&amp;$D124&amp;$E124&amp;$F124,InventoryLU_Blk!$A$2:$A$118,InventoryLU_Blk!$J$2:$J$1118)</f>
        <v>12.2</v>
      </c>
      <c r="L124" t="str">
        <f>LOOKUP(LOOKUP($D124&amp;$G124,'BEC Silviculture Surrogate'!$A:$A,'BEC Silviculture Surrogate'!$F:$F),ExistingTreatments!$A:$A,ExistingTreatments!L:L)</f>
        <v>PLI</v>
      </c>
      <c r="M124">
        <f>LOOKUP(LOOKUP($D124&amp;$G124,'BEC Silviculture Surrogate'!$A:$A,'BEC Silviculture Surrogate'!$F:$F),ExistingTreatments!$A:$A,ExistingTreatments!M:M)</f>
        <v>80</v>
      </c>
      <c r="N124" t="str">
        <f>LOOKUP(LOOKUP($D124&amp;$G124,'BEC Silviculture Surrogate'!$A:$A,'BEC Silviculture Surrogate'!$F:$F),ExistingTreatments!$A:$A,ExistingTreatments!N:N)</f>
        <v>AE</v>
      </c>
      <c r="O124">
        <f>LOOKUP(LOOKUP($D124&amp;$G124,'BEC Silviculture Surrogate'!$A:$A,'BEC Silviculture Surrogate'!$F:$F),ExistingTreatments!$A:$A,ExistingTreatments!O:O)</f>
        <v>20</v>
      </c>
      <c r="P124">
        <f>LOOKUP(LOOKUP($D124&amp;$G124,'BEC Silviculture Surrogate'!$A:$A,'BEC Silviculture Surrogate'!$F:$F),ExistingTreatments!$A:$A,ExistingTreatments!P:P)</f>
        <v>0</v>
      </c>
      <c r="Q124">
        <f>LOOKUP(LOOKUP($D124&amp;$G124,'BEC Silviculture Surrogate'!$A:$A,'BEC Silviculture Surrogate'!$F:$F),ExistingTreatments!$A:$A,ExistingTreatments!Q:Q)</f>
        <v>0</v>
      </c>
      <c r="R124">
        <f>LOOKUP(LOOKUP($D124&amp;$G124,'BEC Silviculture Surrogate'!$A:$A,'BEC Silviculture Surrogate'!$F:$F),ExistingTreatments!$A:$A,ExistingTreatments!R:R)</f>
        <v>0</v>
      </c>
      <c r="S124">
        <f>LOOKUP(LOOKUP($D124&amp;$G124,'BEC Silviculture Surrogate'!$A:$A,'BEC Silviculture Surrogate'!$F:$F),ExistingTreatments!$A:$A,ExistingTreatments!S:S)</f>
        <v>0</v>
      </c>
      <c r="T124">
        <f>LOOKUP(LOOKUP($D124&amp;$G124,'BEC Silviculture Surrogate'!$A:$A,'BEC Silviculture Surrogate'!$F:$F),ExistingTreatments!$A:$A,ExistingTreatments!T:T)</f>
        <v>0</v>
      </c>
      <c r="U124">
        <f>LOOKUP(LOOKUP($D124&amp;$G124,'BEC Silviculture Surrogate'!$A:$A,'BEC Silviculture Surrogate'!$F:$F),ExistingTreatments!$A:$A,ExistingTreatments!U:U)</f>
        <v>0</v>
      </c>
      <c r="V124">
        <f>LOOKUP(LOOKUP($D124&amp;$G124,'BEC Silviculture Surrogate'!$A:$A,'BEC Silviculture Surrogate'!$F:$F),ExistingTreatments!$A:$A,ExistingTreatments!V:V)</f>
        <v>4444</v>
      </c>
      <c r="W124">
        <v>12.5</v>
      </c>
      <c r="X124">
        <v>15</v>
      </c>
      <c r="Y124">
        <v>5</v>
      </c>
    </row>
    <row r="125" spans="1:25">
      <c r="A125" t="str">
        <f>LOOKUP($D125&amp;$I125,RegulationSilvCosts!$A:$A,RegulationSilvCosts!I:I)</f>
        <v>y</v>
      </c>
      <c r="B125" t="s">
        <v>1</v>
      </c>
      <c r="C125" t="s">
        <v>153</v>
      </c>
      <c r="D125" t="s">
        <v>17</v>
      </c>
      <c r="E125" t="s">
        <v>98</v>
      </c>
      <c r="F125" t="s">
        <v>192</v>
      </c>
      <c r="G125" t="s">
        <v>86</v>
      </c>
      <c r="H125" t="str">
        <f t="shared" si="3"/>
        <v>IDFdk4.Sel.Minton.B.Reg.S</v>
      </c>
      <c r="I125" t="str">
        <f>LOOKUP($D125&amp;$E125&amp;$G125,RegulationSilvCosts!C:C,RegulationSilvCosts!G:G)</f>
        <v>N</v>
      </c>
      <c r="J125">
        <f>LOOKUP($D125&amp;$E125&amp;$G125,RegulationSilvCosts!C:C,RegulationSilvCosts!J:J)</f>
        <v>4</v>
      </c>
      <c r="K125">
        <f ca="1">LOOKUP($C125&amp;$D125&amp;$E125&amp;$F125,InventoryLU_Blk!$A$2:$A$118,InventoryLU_Blk!$J$2:$J$1118)</f>
        <v>14.5</v>
      </c>
      <c r="L125" t="str">
        <f>LOOKUP(LOOKUP($D125&amp;$G125,'BEC Silviculture Surrogate'!$A:$A,'BEC Silviculture Surrogate'!$F:$F),ExistingTreatments!$A:$A,ExistingTreatments!L:L)</f>
        <v>FDI</v>
      </c>
      <c r="M125">
        <f>LOOKUP(LOOKUP($D125&amp;$G125,'BEC Silviculture Surrogate'!$A:$A,'BEC Silviculture Surrogate'!$F:$F),ExistingTreatments!$A:$A,ExistingTreatments!M:M)</f>
        <v>85</v>
      </c>
      <c r="N125" t="str">
        <f>LOOKUP(LOOKUP($D125&amp;$G125,'BEC Silviculture Surrogate'!$A:$A,'BEC Silviculture Surrogate'!$F:$F),ExistingTreatments!$A:$A,ExistingTreatments!N:N)</f>
        <v>PLI</v>
      </c>
      <c r="O125">
        <f>LOOKUP(LOOKUP($D125&amp;$G125,'BEC Silviculture Surrogate'!$A:$A,'BEC Silviculture Surrogate'!$F:$F),ExistingTreatments!$A:$A,ExistingTreatments!O:O)</f>
        <v>15</v>
      </c>
      <c r="P125">
        <f>LOOKUP(LOOKUP($D125&amp;$G125,'BEC Silviculture Surrogate'!$A:$A,'BEC Silviculture Surrogate'!$F:$F),ExistingTreatments!$A:$A,ExistingTreatments!P:P)</f>
        <v>0</v>
      </c>
      <c r="Q125">
        <f>LOOKUP(LOOKUP($D125&amp;$G125,'BEC Silviculture Surrogate'!$A:$A,'BEC Silviculture Surrogate'!$F:$F),ExistingTreatments!$A:$A,ExistingTreatments!Q:Q)</f>
        <v>0</v>
      </c>
      <c r="R125">
        <f>LOOKUP(LOOKUP($D125&amp;$G125,'BEC Silviculture Surrogate'!$A:$A,'BEC Silviculture Surrogate'!$F:$F),ExistingTreatments!$A:$A,ExistingTreatments!R:R)</f>
        <v>0</v>
      </c>
      <c r="S125">
        <f>LOOKUP(LOOKUP($D125&amp;$G125,'BEC Silviculture Surrogate'!$A:$A,'BEC Silviculture Surrogate'!$F:$F),ExistingTreatments!$A:$A,ExistingTreatments!S:S)</f>
        <v>0</v>
      </c>
      <c r="T125">
        <f>LOOKUP(LOOKUP($D125&amp;$G125,'BEC Silviculture Surrogate'!$A:$A,'BEC Silviculture Surrogate'!$F:$F),ExistingTreatments!$A:$A,ExistingTreatments!T:T)</f>
        <v>0</v>
      </c>
      <c r="U125">
        <f>LOOKUP(LOOKUP($D125&amp;$G125,'BEC Silviculture Surrogate'!$A:$A,'BEC Silviculture Surrogate'!$F:$F),ExistingTreatments!$A:$A,ExistingTreatments!U:U)</f>
        <v>0</v>
      </c>
      <c r="V125">
        <f>LOOKUP(LOOKUP($D125&amp;$G125,'BEC Silviculture Surrogate'!$A:$A,'BEC Silviculture Surrogate'!$F:$F),ExistingTreatments!$A:$A,ExistingTreatments!V:V)</f>
        <v>2934</v>
      </c>
      <c r="W125">
        <v>12.5</v>
      </c>
      <c r="X125">
        <v>15</v>
      </c>
      <c r="Y125">
        <v>5</v>
      </c>
    </row>
    <row r="126" spans="1:25">
      <c r="A126" t="str">
        <f>LOOKUP($D126&amp;$I126,RegulationSilvCosts!$A:$A,RegulationSilvCosts!I:I)</f>
        <v>y</v>
      </c>
      <c r="B126" t="s">
        <v>1</v>
      </c>
      <c r="C126" t="s">
        <v>153</v>
      </c>
      <c r="D126" t="s">
        <v>17</v>
      </c>
      <c r="E126" t="s">
        <v>97</v>
      </c>
      <c r="F126" t="s">
        <v>194</v>
      </c>
      <c r="G126" t="s">
        <v>36</v>
      </c>
      <c r="H126" t="str">
        <f t="shared" si="3"/>
        <v>IDFdk4.CC.Minton.D.Reg.N</v>
      </c>
      <c r="I126" t="str">
        <f>LOOKUP($D126&amp;$E126&amp;$G126,RegulationSilvCosts!C:C,RegulationSilvCosts!G:G)</f>
        <v>N</v>
      </c>
      <c r="J126">
        <f>LOOKUP($D126&amp;$E126&amp;$G126,RegulationSilvCosts!C:C,RegulationSilvCosts!J:J)</f>
        <v>4</v>
      </c>
      <c r="K126">
        <f ca="1">LOOKUP($C126&amp;$D126&amp;$E126&amp;$F126,InventoryLU_Blk!$A$2:$A$118,InventoryLU_Blk!$J$2:$J$1118)</f>
        <v>12.3</v>
      </c>
      <c r="L126" t="str">
        <f>LOOKUP(LOOKUP($D126&amp;$G126,'BEC Silviculture Surrogate'!$A:$A,'BEC Silviculture Surrogate'!$F:$F),ExistingTreatments!$A:$A,ExistingTreatments!L:L)</f>
        <v>PLI</v>
      </c>
      <c r="M126">
        <f>LOOKUP(LOOKUP($D126&amp;$G126,'BEC Silviculture Surrogate'!$A:$A,'BEC Silviculture Surrogate'!$F:$F),ExistingTreatments!$A:$A,ExistingTreatments!M:M)</f>
        <v>88</v>
      </c>
      <c r="N126" t="str">
        <f>LOOKUP(LOOKUP($D126&amp;$G126,'BEC Silviculture Surrogate'!$A:$A,'BEC Silviculture Surrogate'!$F:$F),ExistingTreatments!$A:$A,ExistingTreatments!N:N)</f>
        <v>AE</v>
      </c>
      <c r="O126">
        <f>LOOKUP(LOOKUP($D126&amp;$G126,'BEC Silviculture Surrogate'!$A:$A,'BEC Silviculture Surrogate'!$F:$F),ExistingTreatments!$A:$A,ExistingTreatments!O:O)</f>
        <v>12</v>
      </c>
      <c r="P126">
        <f>LOOKUP(LOOKUP($D126&amp;$G126,'BEC Silviculture Surrogate'!$A:$A,'BEC Silviculture Surrogate'!$F:$F),ExistingTreatments!$A:$A,ExistingTreatments!P:P)</f>
        <v>0</v>
      </c>
      <c r="Q126">
        <f>LOOKUP(LOOKUP($D126&amp;$G126,'BEC Silviculture Surrogate'!$A:$A,'BEC Silviculture Surrogate'!$F:$F),ExistingTreatments!$A:$A,ExistingTreatments!Q:Q)</f>
        <v>0</v>
      </c>
      <c r="R126">
        <f>LOOKUP(LOOKUP($D126&amp;$G126,'BEC Silviculture Surrogate'!$A:$A,'BEC Silviculture Surrogate'!$F:$F),ExistingTreatments!$A:$A,ExistingTreatments!R:R)</f>
        <v>0</v>
      </c>
      <c r="S126">
        <f>LOOKUP(LOOKUP($D126&amp;$G126,'BEC Silviculture Surrogate'!$A:$A,'BEC Silviculture Surrogate'!$F:$F),ExistingTreatments!$A:$A,ExistingTreatments!S:S)</f>
        <v>0</v>
      </c>
      <c r="T126">
        <f>LOOKUP(LOOKUP($D126&amp;$G126,'BEC Silviculture Surrogate'!$A:$A,'BEC Silviculture Surrogate'!$F:$F),ExistingTreatments!$A:$A,ExistingTreatments!T:T)</f>
        <v>0</v>
      </c>
      <c r="U126">
        <f>LOOKUP(LOOKUP($D126&amp;$G126,'BEC Silviculture Surrogate'!$A:$A,'BEC Silviculture Surrogate'!$F:$F),ExistingTreatments!$A:$A,ExistingTreatments!U:U)</f>
        <v>0</v>
      </c>
      <c r="V126">
        <f>LOOKUP(LOOKUP($D126&amp;$G126,'BEC Silviculture Surrogate'!$A:$A,'BEC Silviculture Surrogate'!$F:$F),ExistingTreatments!$A:$A,ExistingTreatments!V:V)</f>
        <v>8728</v>
      </c>
      <c r="W126">
        <v>12.5</v>
      </c>
      <c r="X126">
        <v>15</v>
      </c>
      <c r="Y126">
        <v>5</v>
      </c>
    </row>
    <row r="127" spans="1:25">
      <c r="A127" t="str">
        <f>LOOKUP($D127&amp;$I127,RegulationSilvCosts!$A:$A,RegulationSilvCosts!I:I)</f>
        <v>y</v>
      </c>
      <c r="B127" t="s">
        <v>1</v>
      </c>
      <c r="C127" t="s">
        <v>153</v>
      </c>
      <c r="D127" t="s">
        <v>17</v>
      </c>
      <c r="E127" t="s">
        <v>97</v>
      </c>
      <c r="F127" t="s">
        <v>194</v>
      </c>
      <c r="G127" t="s">
        <v>37</v>
      </c>
      <c r="H127" t="str">
        <f t="shared" si="3"/>
        <v>IDFdk4.CC.Minton.D.Reg.P</v>
      </c>
      <c r="I127" t="str">
        <f>LOOKUP($D127&amp;$E127&amp;$G127,RegulationSilvCosts!C:C,RegulationSilvCosts!G:G)</f>
        <v>P</v>
      </c>
      <c r="J127">
        <f>LOOKUP($D127&amp;$E127&amp;$G127,RegulationSilvCosts!C:C,RegulationSilvCosts!J:J)</f>
        <v>2</v>
      </c>
      <c r="K127">
        <f ca="1">LOOKUP($C127&amp;$D127&amp;$E127&amp;$F127,InventoryLU_Blk!$A$2:$A$118,InventoryLU_Blk!$J$2:$J$1118)</f>
        <v>12.3</v>
      </c>
      <c r="L127" t="str">
        <f>LOOKUP(LOOKUP($D127&amp;$G127,'BEC Silviculture Surrogate'!$A:$A,'BEC Silviculture Surrogate'!$F:$F),ExistingTreatments!$A:$A,ExistingTreatments!L:L)</f>
        <v>PLI</v>
      </c>
      <c r="M127">
        <f>LOOKUP(LOOKUP($D127&amp;$G127,'BEC Silviculture Surrogate'!$A:$A,'BEC Silviculture Surrogate'!$F:$F),ExistingTreatments!$A:$A,ExistingTreatments!M:M)</f>
        <v>80</v>
      </c>
      <c r="N127" t="str">
        <f>LOOKUP(LOOKUP($D127&amp;$G127,'BEC Silviculture Surrogate'!$A:$A,'BEC Silviculture Surrogate'!$F:$F),ExistingTreatments!$A:$A,ExistingTreatments!N:N)</f>
        <v>AE</v>
      </c>
      <c r="O127">
        <f>LOOKUP(LOOKUP($D127&amp;$G127,'BEC Silviculture Surrogate'!$A:$A,'BEC Silviculture Surrogate'!$F:$F),ExistingTreatments!$A:$A,ExistingTreatments!O:O)</f>
        <v>20</v>
      </c>
      <c r="P127">
        <f>LOOKUP(LOOKUP($D127&amp;$G127,'BEC Silviculture Surrogate'!$A:$A,'BEC Silviculture Surrogate'!$F:$F),ExistingTreatments!$A:$A,ExistingTreatments!P:P)</f>
        <v>0</v>
      </c>
      <c r="Q127">
        <f>LOOKUP(LOOKUP($D127&amp;$G127,'BEC Silviculture Surrogate'!$A:$A,'BEC Silviculture Surrogate'!$F:$F),ExistingTreatments!$A:$A,ExistingTreatments!Q:Q)</f>
        <v>0</v>
      </c>
      <c r="R127">
        <f>LOOKUP(LOOKUP($D127&amp;$G127,'BEC Silviculture Surrogate'!$A:$A,'BEC Silviculture Surrogate'!$F:$F),ExistingTreatments!$A:$A,ExistingTreatments!R:R)</f>
        <v>0</v>
      </c>
      <c r="S127">
        <f>LOOKUP(LOOKUP($D127&amp;$G127,'BEC Silviculture Surrogate'!$A:$A,'BEC Silviculture Surrogate'!$F:$F),ExistingTreatments!$A:$A,ExistingTreatments!S:S)</f>
        <v>0</v>
      </c>
      <c r="T127">
        <f>LOOKUP(LOOKUP($D127&amp;$G127,'BEC Silviculture Surrogate'!$A:$A,'BEC Silviculture Surrogate'!$F:$F),ExistingTreatments!$A:$A,ExistingTreatments!T:T)</f>
        <v>0</v>
      </c>
      <c r="U127">
        <f>LOOKUP(LOOKUP($D127&amp;$G127,'BEC Silviculture Surrogate'!$A:$A,'BEC Silviculture Surrogate'!$F:$F),ExistingTreatments!$A:$A,ExistingTreatments!U:U)</f>
        <v>0</v>
      </c>
      <c r="V127">
        <f>LOOKUP(LOOKUP($D127&amp;$G127,'BEC Silviculture Surrogate'!$A:$A,'BEC Silviculture Surrogate'!$F:$F),ExistingTreatments!$A:$A,ExistingTreatments!V:V)</f>
        <v>4444</v>
      </c>
      <c r="W127">
        <v>12.5</v>
      </c>
      <c r="X127">
        <v>15</v>
      </c>
      <c r="Y127">
        <v>5</v>
      </c>
    </row>
    <row r="128" spans="1:25">
      <c r="A128" t="str">
        <f>LOOKUP($D128&amp;$I128,RegulationSilvCosts!$A:$A,RegulationSilvCosts!I:I)</f>
        <v>y</v>
      </c>
      <c r="B128" t="s">
        <v>1</v>
      </c>
      <c r="C128" t="s">
        <v>153</v>
      </c>
      <c r="D128" t="s">
        <v>17</v>
      </c>
      <c r="E128" t="s">
        <v>98</v>
      </c>
      <c r="F128" t="s">
        <v>194</v>
      </c>
      <c r="G128" t="s">
        <v>86</v>
      </c>
      <c r="H128" t="str">
        <f t="shared" si="3"/>
        <v>IDFdk4.Sel.Minton.D.Reg.S</v>
      </c>
      <c r="I128" t="str">
        <f>LOOKUP($D128&amp;$E128&amp;$G128,RegulationSilvCosts!C:C,RegulationSilvCosts!G:G)</f>
        <v>N</v>
      </c>
      <c r="J128">
        <f>LOOKUP($D128&amp;$E128&amp;$G128,RegulationSilvCosts!C:C,RegulationSilvCosts!J:J)</f>
        <v>4</v>
      </c>
      <c r="K128">
        <f ca="1">LOOKUP($C128&amp;$D128&amp;$E128&amp;$F128,InventoryLU_Blk!$A$2:$A$118,InventoryLU_Blk!$J$2:$J$1118)</f>
        <v>14.9</v>
      </c>
      <c r="L128" t="str">
        <f>LOOKUP(LOOKUP($D128&amp;$G128,'BEC Silviculture Surrogate'!$A:$A,'BEC Silviculture Surrogate'!$F:$F),ExistingTreatments!$A:$A,ExistingTreatments!L:L)</f>
        <v>FDI</v>
      </c>
      <c r="M128">
        <f>LOOKUP(LOOKUP($D128&amp;$G128,'BEC Silviculture Surrogate'!$A:$A,'BEC Silviculture Surrogate'!$F:$F),ExistingTreatments!$A:$A,ExistingTreatments!M:M)</f>
        <v>85</v>
      </c>
      <c r="N128" t="str">
        <f>LOOKUP(LOOKUP($D128&amp;$G128,'BEC Silviculture Surrogate'!$A:$A,'BEC Silviculture Surrogate'!$F:$F),ExistingTreatments!$A:$A,ExistingTreatments!N:N)</f>
        <v>PLI</v>
      </c>
      <c r="O128">
        <f>LOOKUP(LOOKUP($D128&amp;$G128,'BEC Silviculture Surrogate'!$A:$A,'BEC Silviculture Surrogate'!$F:$F),ExistingTreatments!$A:$A,ExistingTreatments!O:O)</f>
        <v>15</v>
      </c>
      <c r="P128">
        <f>LOOKUP(LOOKUP($D128&amp;$G128,'BEC Silviculture Surrogate'!$A:$A,'BEC Silviculture Surrogate'!$F:$F),ExistingTreatments!$A:$A,ExistingTreatments!P:P)</f>
        <v>0</v>
      </c>
      <c r="Q128">
        <f>LOOKUP(LOOKUP($D128&amp;$G128,'BEC Silviculture Surrogate'!$A:$A,'BEC Silviculture Surrogate'!$F:$F),ExistingTreatments!$A:$A,ExistingTreatments!Q:Q)</f>
        <v>0</v>
      </c>
      <c r="R128">
        <f>LOOKUP(LOOKUP($D128&amp;$G128,'BEC Silviculture Surrogate'!$A:$A,'BEC Silviculture Surrogate'!$F:$F),ExistingTreatments!$A:$A,ExistingTreatments!R:R)</f>
        <v>0</v>
      </c>
      <c r="S128">
        <f>LOOKUP(LOOKUP($D128&amp;$G128,'BEC Silviculture Surrogate'!$A:$A,'BEC Silviculture Surrogate'!$F:$F),ExistingTreatments!$A:$A,ExistingTreatments!S:S)</f>
        <v>0</v>
      </c>
      <c r="T128">
        <f>LOOKUP(LOOKUP($D128&amp;$G128,'BEC Silviculture Surrogate'!$A:$A,'BEC Silviculture Surrogate'!$F:$F),ExistingTreatments!$A:$A,ExistingTreatments!T:T)</f>
        <v>0</v>
      </c>
      <c r="U128">
        <f>LOOKUP(LOOKUP($D128&amp;$G128,'BEC Silviculture Surrogate'!$A:$A,'BEC Silviculture Surrogate'!$F:$F),ExistingTreatments!$A:$A,ExistingTreatments!U:U)</f>
        <v>0</v>
      </c>
      <c r="V128">
        <f>LOOKUP(LOOKUP($D128&amp;$G128,'BEC Silviculture Surrogate'!$A:$A,'BEC Silviculture Surrogate'!$F:$F),ExistingTreatments!$A:$A,ExistingTreatments!V:V)</f>
        <v>2934</v>
      </c>
      <c r="W128">
        <v>12.5</v>
      </c>
      <c r="X128">
        <v>15</v>
      </c>
      <c r="Y128">
        <v>5</v>
      </c>
    </row>
    <row r="129" spans="1:25">
      <c r="A129" t="str">
        <f>LOOKUP($D129&amp;$I129,RegulationSilvCosts!$A:$A,RegulationSilvCosts!I:I)</f>
        <v>y</v>
      </c>
      <c r="B129" t="s">
        <v>1</v>
      </c>
      <c r="C129" t="s">
        <v>153</v>
      </c>
      <c r="D129" t="s">
        <v>19</v>
      </c>
      <c r="E129" t="s">
        <v>98</v>
      </c>
      <c r="F129" t="s">
        <v>192</v>
      </c>
      <c r="G129" t="s">
        <v>86</v>
      </c>
      <c r="H129" t="str">
        <f t="shared" si="3"/>
        <v>IDFxm.Sel.Minton.B.Reg.S</v>
      </c>
      <c r="I129" t="str">
        <f>LOOKUP($D129&amp;$E129&amp;$G129,RegulationSilvCosts!C:C,RegulationSilvCosts!G:G)</f>
        <v>N</v>
      </c>
      <c r="J129">
        <f>LOOKUP($D129&amp;$E129&amp;$G129,RegulationSilvCosts!C:C,RegulationSilvCosts!J:J)</f>
        <v>4</v>
      </c>
      <c r="K129">
        <f ca="1">LOOKUP($C129&amp;$D129&amp;$E129&amp;$F129,InventoryLU_Blk!$A$2:$A$118,InventoryLU_Blk!$J$2:$J$1118)</f>
        <v>15.1</v>
      </c>
      <c r="L129" t="str">
        <f>LOOKUP(LOOKUP($D129&amp;$G129,'BEC Silviculture Surrogate'!$A:$A,'BEC Silviculture Surrogate'!$F:$F),ExistingTreatments!$A:$A,ExistingTreatments!L:L)</f>
        <v>FDI</v>
      </c>
      <c r="M129">
        <f>LOOKUP(LOOKUP($D129&amp;$G129,'BEC Silviculture Surrogate'!$A:$A,'BEC Silviculture Surrogate'!$F:$F),ExistingTreatments!$A:$A,ExistingTreatments!M:M)</f>
        <v>84</v>
      </c>
      <c r="N129" t="str">
        <f>LOOKUP(LOOKUP($D129&amp;$G129,'BEC Silviculture Surrogate'!$A:$A,'BEC Silviculture Surrogate'!$F:$F),ExistingTreatments!$A:$A,ExistingTreatments!N:N)</f>
        <v>PLI</v>
      </c>
      <c r="O129">
        <f>LOOKUP(LOOKUP($D129&amp;$G129,'BEC Silviculture Surrogate'!$A:$A,'BEC Silviculture Surrogate'!$F:$F),ExistingTreatments!$A:$A,ExistingTreatments!O:O)</f>
        <v>9</v>
      </c>
      <c r="P129" t="str">
        <f>LOOKUP(LOOKUP($D129&amp;$G129,'BEC Silviculture Surrogate'!$A:$A,'BEC Silviculture Surrogate'!$F:$F),ExistingTreatments!$A:$A,ExistingTreatments!P:P)</f>
        <v>AE</v>
      </c>
      <c r="Q129">
        <f>LOOKUP(LOOKUP($D129&amp;$G129,'BEC Silviculture Surrogate'!$A:$A,'BEC Silviculture Surrogate'!$F:$F),ExistingTreatments!$A:$A,ExistingTreatments!Q:Q)</f>
        <v>7</v>
      </c>
      <c r="R129">
        <f>LOOKUP(LOOKUP($D129&amp;$G129,'BEC Silviculture Surrogate'!$A:$A,'BEC Silviculture Surrogate'!$F:$F),ExistingTreatments!$A:$A,ExistingTreatments!R:R)</f>
        <v>0</v>
      </c>
      <c r="S129">
        <f>LOOKUP(LOOKUP($D129&amp;$G129,'BEC Silviculture Surrogate'!$A:$A,'BEC Silviculture Surrogate'!$F:$F),ExistingTreatments!$A:$A,ExistingTreatments!S:S)</f>
        <v>0</v>
      </c>
      <c r="T129">
        <f>LOOKUP(LOOKUP($D129&amp;$G129,'BEC Silviculture Surrogate'!$A:$A,'BEC Silviculture Surrogate'!$F:$F),ExistingTreatments!$A:$A,ExistingTreatments!T:T)</f>
        <v>0</v>
      </c>
      <c r="U129">
        <f>LOOKUP(LOOKUP($D129&amp;$G129,'BEC Silviculture Surrogate'!$A:$A,'BEC Silviculture Surrogate'!$F:$F),ExistingTreatments!$A:$A,ExistingTreatments!U:U)</f>
        <v>0</v>
      </c>
      <c r="V129">
        <f>LOOKUP(LOOKUP($D129&amp;$G129,'BEC Silviculture Surrogate'!$A:$A,'BEC Silviculture Surrogate'!$F:$F),ExistingTreatments!$A:$A,ExistingTreatments!V:V)</f>
        <v>2947</v>
      </c>
      <c r="W129">
        <v>12.5</v>
      </c>
      <c r="X129">
        <v>15</v>
      </c>
      <c r="Y129">
        <v>5</v>
      </c>
    </row>
    <row r="130" spans="1:25">
      <c r="A130" t="str">
        <f>LOOKUP($D130&amp;$I130,RegulationSilvCosts!$A:$A,RegulationSilvCosts!I:I)</f>
        <v>y</v>
      </c>
      <c r="B130" t="s">
        <v>1</v>
      </c>
      <c r="C130" t="s">
        <v>153</v>
      </c>
      <c r="D130" t="s">
        <v>19</v>
      </c>
      <c r="E130" t="s">
        <v>98</v>
      </c>
      <c r="F130" t="s">
        <v>193</v>
      </c>
      <c r="G130" t="s">
        <v>86</v>
      </c>
      <c r="H130" t="str">
        <f t="shared" si="3"/>
        <v>IDFxm.Sel.Minton.C.Reg.S</v>
      </c>
      <c r="I130" t="str">
        <f>LOOKUP($D130&amp;$E130&amp;$G130,RegulationSilvCosts!C:C,RegulationSilvCosts!G:G)</f>
        <v>N</v>
      </c>
      <c r="J130">
        <f>LOOKUP($D130&amp;$E130&amp;$G130,RegulationSilvCosts!C:C,RegulationSilvCosts!J:J)</f>
        <v>4</v>
      </c>
      <c r="K130">
        <f ca="1">LOOKUP($C130&amp;$D130&amp;$E130&amp;$F130,InventoryLU_Blk!$A$2:$A$118,InventoryLU_Blk!$J$2:$J$1118)</f>
        <v>14.5</v>
      </c>
      <c r="L130" t="str">
        <f>LOOKUP(LOOKUP($D130&amp;$G130,'BEC Silviculture Surrogate'!$A:$A,'BEC Silviculture Surrogate'!$F:$F),ExistingTreatments!$A:$A,ExistingTreatments!L:L)</f>
        <v>FDI</v>
      </c>
      <c r="M130">
        <f>LOOKUP(LOOKUP($D130&amp;$G130,'BEC Silviculture Surrogate'!$A:$A,'BEC Silviculture Surrogate'!$F:$F),ExistingTreatments!$A:$A,ExistingTreatments!M:M)</f>
        <v>84</v>
      </c>
      <c r="N130" t="str">
        <f>LOOKUP(LOOKUP($D130&amp;$G130,'BEC Silviculture Surrogate'!$A:$A,'BEC Silviculture Surrogate'!$F:$F),ExistingTreatments!$A:$A,ExistingTreatments!N:N)</f>
        <v>PLI</v>
      </c>
      <c r="O130">
        <f>LOOKUP(LOOKUP($D130&amp;$G130,'BEC Silviculture Surrogate'!$A:$A,'BEC Silviculture Surrogate'!$F:$F),ExistingTreatments!$A:$A,ExistingTreatments!O:O)</f>
        <v>9</v>
      </c>
      <c r="P130" t="str">
        <f>LOOKUP(LOOKUP($D130&amp;$G130,'BEC Silviculture Surrogate'!$A:$A,'BEC Silviculture Surrogate'!$F:$F),ExistingTreatments!$A:$A,ExistingTreatments!P:P)</f>
        <v>AE</v>
      </c>
      <c r="Q130">
        <f>LOOKUP(LOOKUP($D130&amp;$G130,'BEC Silviculture Surrogate'!$A:$A,'BEC Silviculture Surrogate'!$F:$F),ExistingTreatments!$A:$A,ExistingTreatments!Q:Q)</f>
        <v>7</v>
      </c>
      <c r="R130">
        <f>LOOKUP(LOOKUP($D130&amp;$G130,'BEC Silviculture Surrogate'!$A:$A,'BEC Silviculture Surrogate'!$F:$F),ExistingTreatments!$A:$A,ExistingTreatments!R:R)</f>
        <v>0</v>
      </c>
      <c r="S130">
        <f>LOOKUP(LOOKUP($D130&amp;$G130,'BEC Silviculture Surrogate'!$A:$A,'BEC Silviculture Surrogate'!$F:$F),ExistingTreatments!$A:$A,ExistingTreatments!S:S)</f>
        <v>0</v>
      </c>
      <c r="T130">
        <f>LOOKUP(LOOKUP($D130&amp;$G130,'BEC Silviculture Surrogate'!$A:$A,'BEC Silviculture Surrogate'!$F:$F),ExistingTreatments!$A:$A,ExistingTreatments!T:T)</f>
        <v>0</v>
      </c>
      <c r="U130">
        <f>LOOKUP(LOOKUP($D130&amp;$G130,'BEC Silviculture Surrogate'!$A:$A,'BEC Silviculture Surrogate'!$F:$F),ExistingTreatments!$A:$A,ExistingTreatments!U:U)</f>
        <v>0</v>
      </c>
      <c r="V130">
        <f>LOOKUP(LOOKUP($D130&amp;$G130,'BEC Silviculture Surrogate'!$A:$A,'BEC Silviculture Surrogate'!$F:$F),ExistingTreatments!$A:$A,ExistingTreatments!V:V)</f>
        <v>2947</v>
      </c>
      <c r="W130">
        <v>12.5</v>
      </c>
      <c r="X130">
        <v>15</v>
      </c>
      <c r="Y130">
        <v>5</v>
      </c>
    </row>
    <row r="131" spans="1:25">
      <c r="A131" t="str">
        <f>LOOKUP($D131&amp;$I131,RegulationSilvCosts!$A:$A,RegulationSilvCosts!I:I)</f>
        <v>y</v>
      </c>
      <c r="B131" t="s">
        <v>1</v>
      </c>
      <c r="C131" t="s">
        <v>153</v>
      </c>
      <c r="D131" t="s">
        <v>19</v>
      </c>
      <c r="E131" t="s">
        <v>97</v>
      </c>
      <c r="F131" t="s">
        <v>194</v>
      </c>
      <c r="G131" t="s">
        <v>36</v>
      </c>
      <c r="H131" t="str">
        <f t="shared" ref="H131:H162" si="4">D131&amp;"."&amp;E131&amp;"."&amp;C131&amp;"."&amp;RIGHT(F131,1)&amp;"."&amp;B131&amp;"."&amp;G131</f>
        <v>IDFxm.CC.Minton.D.Reg.N</v>
      </c>
      <c r="I131" t="str">
        <f>LOOKUP($D131&amp;$E131&amp;$G131,RegulationSilvCosts!C:C,RegulationSilvCosts!G:G)</f>
        <v>N</v>
      </c>
      <c r="J131">
        <f>LOOKUP($D131&amp;$E131&amp;$G131,RegulationSilvCosts!C:C,RegulationSilvCosts!J:J)</f>
        <v>4</v>
      </c>
      <c r="K131">
        <f ca="1">LOOKUP($C131&amp;$D131&amp;$E131&amp;$F131,InventoryLU_Blk!$A$2:$A$118,InventoryLU_Blk!$J$2:$J$1118)</f>
        <v>15.6</v>
      </c>
      <c r="L131" t="str">
        <f>LOOKUP(LOOKUP($D131&amp;$G131,'BEC Silviculture Surrogate'!$A:$A,'BEC Silviculture Surrogate'!$F:$F),ExistingTreatments!$A:$A,ExistingTreatments!L:L)</f>
        <v>PLI</v>
      </c>
      <c r="M131">
        <f>LOOKUP(LOOKUP($D131&amp;$G131,'BEC Silviculture Surrogate'!$A:$A,'BEC Silviculture Surrogate'!$F:$F),ExistingTreatments!$A:$A,ExistingTreatments!M:M)</f>
        <v>67</v>
      </c>
      <c r="N131" t="str">
        <f>LOOKUP(LOOKUP($D131&amp;$G131,'BEC Silviculture Surrogate'!$A:$A,'BEC Silviculture Surrogate'!$F:$F),ExistingTreatments!$A:$A,ExistingTreatments!N:N)</f>
        <v>FDI</v>
      </c>
      <c r="O131">
        <f>LOOKUP(LOOKUP($D131&amp;$G131,'BEC Silviculture Surrogate'!$A:$A,'BEC Silviculture Surrogate'!$F:$F),ExistingTreatments!$A:$A,ExistingTreatments!O:O)</f>
        <v>23</v>
      </c>
      <c r="P131" t="str">
        <f>LOOKUP(LOOKUP($D131&amp;$G131,'BEC Silviculture Surrogate'!$A:$A,'BEC Silviculture Surrogate'!$F:$F),ExistingTreatments!$A:$A,ExistingTreatments!P:P)</f>
        <v>AE</v>
      </c>
      <c r="Q131">
        <f>LOOKUP(LOOKUP($D131&amp;$G131,'BEC Silviculture Surrogate'!$A:$A,'BEC Silviculture Surrogate'!$F:$F),ExistingTreatments!$A:$A,ExistingTreatments!Q:Q)</f>
        <v>10</v>
      </c>
      <c r="R131">
        <f>LOOKUP(LOOKUP($D131&amp;$G131,'BEC Silviculture Surrogate'!$A:$A,'BEC Silviculture Surrogate'!$F:$F),ExistingTreatments!$A:$A,ExistingTreatments!R:R)</f>
        <v>0</v>
      </c>
      <c r="S131">
        <f>LOOKUP(LOOKUP($D131&amp;$G131,'BEC Silviculture Surrogate'!$A:$A,'BEC Silviculture Surrogate'!$F:$F),ExistingTreatments!$A:$A,ExistingTreatments!S:S)</f>
        <v>0</v>
      </c>
      <c r="T131">
        <f>LOOKUP(LOOKUP($D131&amp;$G131,'BEC Silviculture Surrogate'!$A:$A,'BEC Silviculture Surrogate'!$F:$F),ExistingTreatments!$A:$A,ExistingTreatments!T:T)</f>
        <v>0</v>
      </c>
      <c r="U131">
        <f>LOOKUP(LOOKUP($D131&amp;$G131,'BEC Silviculture Surrogate'!$A:$A,'BEC Silviculture Surrogate'!$F:$F),ExistingTreatments!$A:$A,ExistingTreatments!U:U)</f>
        <v>0</v>
      </c>
      <c r="V131">
        <f>LOOKUP(LOOKUP($D131&amp;$G131,'BEC Silviculture Surrogate'!$A:$A,'BEC Silviculture Surrogate'!$F:$F),ExistingTreatments!$A:$A,ExistingTreatments!V:V)</f>
        <v>4988</v>
      </c>
      <c r="W131">
        <v>12.5</v>
      </c>
      <c r="X131">
        <v>15</v>
      </c>
      <c r="Y131">
        <v>5</v>
      </c>
    </row>
    <row r="132" spans="1:25">
      <c r="A132" t="str">
        <f>LOOKUP($D132&amp;$I132,RegulationSilvCosts!$A:$A,RegulationSilvCosts!I:I)</f>
        <v>y</v>
      </c>
      <c r="B132" t="s">
        <v>1</v>
      </c>
      <c r="C132" t="s">
        <v>153</v>
      </c>
      <c r="D132" t="s">
        <v>19</v>
      </c>
      <c r="E132" t="s">
        <v>97</v>
      </c>
      <c r="F132" t="s">
        <v>194</v>
      </c>
      <c r="G132" t="s">
        <v>37</v>
      </c>
      <c r="H132" t="str">
        <f t="shared" si="4"/>
        <v>IDFxm.CC.Minton.D.Reg.P</v>
      </c>
      <c r="I132" t="str">
        <f>LOOKUP($D132&amp;$E132&amp;$G132,RegulationSilvCosts!C:C,RegulationSilvCosts!G:G)</f>
        <v>P</v>
      </c>
      <c r="J132">
        <f>LOOKUP($D132&amp;$E132&amp;$G132,RegulationSilvCosts!C:C,RegulationSilvCosts!J:J)</f>
        <v>2</v>
      </c>
      <c r="K132">
        <f ca="1">LOOKUP($C132&amp;$D132&amp;$E132&amp;$F132,InventoryLU_Blk!$A$2:$A$118,InventoryLU_Blk!$J$2:$J$1118)</f>
        <v>15.6</v>
      </c>
      <c r="L132" t="str">
        <f>LOOKUP(LOOKUP($D132&amp;$G132,'BEC Silviculture Surrogate'!$A:$A,'BEC Silviculture Surrogate'!$F:$F),ExistingTreatments!$A:$A,ExistingTreatments!L:L)</f>
        <v>PLI</v>
      </c>
      <c r="M132">
        <f>LOOKUP(LOOKUP($D132&amp;$G132,'BEC Silviculture Surrogate'!$A:$A,'BEC Silviculture Surrogate'!$F:$F),ExistingTreatments!$A:$A,ExistingTreatments!M:M)</f>
        <v>59</v>
      </c>
      <c r="N132" t="str">
        <f>LOOKUP(LOOKUP($D132&amp;$G132,'BEC Silviculture Surrogate'!$A:$A,'BEC Silviculture Surrogate'!$F:$F),ExistingTreatments!$A:$A,ExistingTreatments!N:N)</f>
        <v>AE</v>
      </c>
      <c r="O132">
        <f>LOOKUP(LOOKUP($D132&amp;$G132,'BEC Silviculture Surrogate'!$A:$A,'BEC Silviculture Surrogate'!$F:$F),ExistingTreatments!$A:$A,ExistingTreatments!O:O)</f>
        <v>22</v>
      </c>
      <c r="P132" t="str">
        <f>LOOKUP(LOOKUP($D132&amp;$G132,'BEC Silviculture Surrogate'!$A:$A,'BEC Silviculture Surrogate'!$F:$F),ExistingTreatments!$A:$A,ExistingTreatments!P:P)</f>
        <v>FDI</v>
      </c>
      <c r="Q132">
        <f>LOOKUP(LOOKUP($D132&amp;$G132,'BEC Silviculture Surrogate'!$A:$A,'BEC Silviculture Surrogate'!$F:$F),ExistingTreatments!$A:$A,ExistingTreatments!Q:Q)</f>
        <v>13</v>
      </c>
      <c r="R132" t="str">
        <f>LOOKUP(LOOKUP($D132&amp;$G132,'BEC Silviculture Surrogate'!$A:$A,'BEC Silviculture Surrogate'!$F:$F),ExistingTreatments!$A:$A,ExistingTreatments!R:R)</f>
        <v>SX</v>
      </c>
      <c r="S132">
        <f>LOOKUP(LOOKUP($D132&amp;$G132,'BEC Silviculture Surrogate'!$A:$A,'BEC Silviculture Surrogate'!$F:$F),ExistingTreatments!$A:$A,ExistingTreatments!S:S)</f>
        <v>6</v>
      </c>
      <c r="T132">
        <f>LOOKUP(LOOKUP($D132&amp;$G132,'BEC Silviculture Surrogate'!$A:$A,'BEC Silviculture Surrogate'!$F:$F),ExistingTreatments!$A:$A,ExistingTreatments!T:T)</f>
        <v>0</v>
      </c>
      <c r="U132">
        <f>LOOKUP(LOOKUP($D132&amp;$G132,'BEC Silviculture Surrogate'!$A:$A,'BEC Silviculture Surrogate'!$F:$F),ExistingTreatments!$A:$A,ExistingTreatments!U:U)</f>
        <v>0</v>
      </c>
      <c r="V132">
        <f>LOOKUP(LOOKUP($D132&amp;$G132,'BEC Silviculture Surrogate'!$A:$A,'BEC Silviculture Surrogate'!$F:$F),ExistingTreatments!$A:$A,ExistingTreatments!V:V)</f>
        <v>3661</v>
      </c>
      <c r="W132">
        <v>12.5</v>
      </c>
      <c r="X132">
        <v>15</v>
      </c>
      <c r="Y132">
        <v>5</v>
      </c>
    </row>
    <row r="133" spans="1:25">
      <c r="A133" t="str">
        <f>LOOKUP($D133&amp;$I133,RegulationSilvCosts!$A:$A,RegulationSilvCosts!I:I)</f>
        <v>y</v>
      </c>
      <c r="B133" t="s">
        <v>1</v>
      </c>
      <c r="C133" t="s">
        <v>153</v>
      </c>
      <c r="D133" t="s">
        <v>19</v>
      </c>
      <c r="E133" t="s">
        <v>98</v>
      </c>
      <c r="F133" t="s">
        <v>194</v>
      </c>
      <c r="G133" t="s">
        <v>86</v>
      </c>
      <c r="H133" t="str">
        <f t="shared" si="4"/>
        <v>IDFxm.Sel.Minton.D.Reg.S</v>
      </c>
      <c r="I133" t="str">
        <f>LOOKUP($D133&amp;$E133&amp;$G133,RegulationSilvCosts!C:C,RegulationSilvCosts!G:G)</f>
        <v>N</v>
      </c>
      <c r="J133">
        <f>LOOKUP($D133&amp;$E133&amp;$G133,RegulationSilvCosts!C:C,RegulationSilvCosts!J:J)</f>
        <v>4</v>
      </c>
      <c r="K133">
        <f ca="1">LOOKUP($C133&amp;$D133&amp;$E133&amp;$F133,InventoryLU_Blk!$A$2:$A$118,InventoryLU_Blk!$J$2:$J$1118)</f>
        <v>15</v>
      </c>
      <c r="L133" t="str">
        <f>LOOKUP(LOOKUP($D133&amp;$G133,'BEC Silviculture Surrogate'!$A:$A,'BEC Silviculture Surrogate'!$F:$F),ExistingTreatments!$A:$A,ExistingTreatments!L:L)</f>
        <v>FDI</v>
      </c>
      <c r="M133">
        <f>LOOKUP(LOOKUP($D133&amp;$G133,'BEC Silviculture Surrogate'!$A:$A,'BEC Silviculture Surrogate'!$F:$F),ExistingTreatments!$A:$A,ExistingTreatments!M:M)</f>
        <v>84</v>
      </c>
      <c r="N133" t="str">
        <f>LOOKUP(LOOKUP($D133&amp;$G133,'BEC Silviculture Surrogate'!$A:$A,'BEC Silviculture Surrogate'!$F:$F),ExistingTreatments!$A:$A,ExistingTreatments!N:N)</f>
        <v>PLI</v>
      </c>
      <c r="O133">
        <f>LOOKUP(LOOKUP($D133&amp;$G133,'BEC Silviculture Surrogate'!$A:$A,'BEC Silviculture Surrogate'!$F:$F),ExistingTreatments!$A:$A,ExistingTreatments!O:O)</f>
        <v>9</v>
      </c>
      <c r="P133" t="str">
        <f>LOOKUP(LOOKUP($D133&amp;$G133,'BEC Silviculture Surrogate'!$A:$A,'BEC Silviculture Surrogate'!$F:$F),ExistingTreatments!$A:$A,ExistingTreatments!P:P)</f>
        <v>AE</v>
      </c>
      <c r="Q133">
        <f>LOOKUP(LOOKUP($D133&amp;$G133,'BEC Silviculture Surrogate'!$A:$A,'BEC Silviculture Surrogate'!$F:$F),ExistingTreatments!$A:$A,ExistingTreatments!Q:Q)</f>
        <v>7</v>
      </c>
      <c r="R133">
        <f>LOOKUP(LOOKUP($D133&amp;$G133,'BEC Silviculture Surrogate'!$A:$A,'BEC Silviculture Surrogate'!$F:$F),ExistingTreatments!$A:$A,ExistingTreatments!R:R)</f>
        <v>0</v>
      </c>
      <c r="S133">
        <f>LOOKUP(LOOKUP($D133&amp;$G133,'BEC Silviculture Surrogate'!$A:$A,'BEC Silviculture Surrogate'!$F:$F),ExistingTreatments!$A:$A,ExistingTreatments!S:S)</f>
        <v>0</v>
      </c>
      <c r="T133">
        <f>LOOKUP(LOOKUP($D133&amp;$G133,'BEC Silviculture Surrogate'!$A:$A,'BEC Silviculture Surrogate'!$F:$F),ExistingTreatments!$A:$A,ExistingTreatments!T:T)</f>
        <v>0</v>
      </c>
      <c r="U133">
        <f>LOOKUP(LOOKUP($D133&amp;$G133,'BEC Silviculture Surrogate'!$A:$A,'BEC Silviculture Surrogate'!$F:$F),ExistingTreatments!$A:$A,ExistingTreatments!U:U)</f>
        <v>0</v>
      </c>
      <c r="V133">
        <f>LOOKUP(LOOKUP($D133&amp;$G133,'BEC Silviculture Surrogate'!$A:$A,'BEC Silviculture Surrogate'!$F:$F),ExistingTreatments!$A:$A,ExistingTreatments!V:V)</f>
        <v>2947</v>
      </c>
      <c r="W133">
        <v>12.5</v>
      </c>
      <c r="X133">
        <v>15</v>
      </c>
      <c r="Y133">
        <v>5</v>
      </c>
    </row>
    <row r="134" spans="1:25">
      <c r="A134" t="str">
        <f>LOOKUP($D134&amp;$I134,RegulationSilvCosts!$A:$A,RegulationSilvCosts!I:I)</f>
        <v>y</v>
      </c>
      <c r="B134" t="s">
        <v>1</v>
      </c>
      <c r="C134" t="s">
        <v>153</v>
      </c>
      <c r="D134" t="s">
        <v>27</v>
      </c>
      <c r="E134" t="s">
        <v>97</v>
      </c>
      <c r="F134" t="s">
        <v>191</v>
      </c>
      <c r="G134" t="s">
        <v>36</v>
      </c>
      <c r="H134" t="str">
        <f t="shared" si="4"/>
        <v>SBPSxc.CC.Minton.A.Reg.N</v>
      </c>
      <c r="I134" t="str">
        <f>LOOKUP($D134&amp;$E134&amp;$G134,RegulationSilvCosts!C:C,RegulationSilvCosts!G:G)</f>
        <v>N</v>
      </c>
      <c r="J134">
        <f>LOOKUP($D134&amp;$E134&amp;$G134,RegulationSilvCosts!C:C,RegulationSilvCosts!J:J)</f>
        <v>4</v>
      </c>
      <c r="K134">
        <f ca="1">LOOKUP($C134&amp;$D134&amp;$E134&amp;$F134,InventoryLU_Blk!$A$2:$A$118,InventoryLU_Blk!$J$2:$J$1118)</f>
        <v>13.6</v>
      </c>
      <c r="L134" t="str">
        <f>LOOKUP(LOOKUP($D134&amp;$G134,'BEC Silviculture Surrogate'!$A:$A,'BEC Silviculture Surrogate'!$F:$F),ExistingTreatments!$A:$A,ExistingTreatments!L:L)</f>
        <v>PLI</v>
      </c>
      <c r="M134">
        <f>LOOKUP(LOOKUP($D134&amp;$G134,'BEC Silviculture Surrogate'!$A:$A,'BEC Silviculture Surrogate'!$F:$F),ExistingTreatments!$A:$A,ExistingTreatments!M:M)</f>
        <v>95</v>
      </c>
      <c r="N134" t="str">
        <f>LOOKUP(LOOKUP($D134&amp;$G134,'BEC Silviculture Surrogate'!$A:$A,'BEC Silviculture Surrogate'!$F:$F),ExistingTreatments!$A:$A,ExistingTreatments!N:N)</f>
        <v>AE</v>
      </c>
      <c r="O134">
        <f>LOOKUP(LOOKUP($D134&amp;$G134,'BEC Silviculture Surrogate'!$A:$A,'BEC Silviculture Surrogate'!$F:$F),ExistingTreatments!$A:$A,ExistingTreatments!O:O)</f>
        <v>5</v>
      </c>
      <c r="P134">
        <f>LOOKUP(LOOKUP($D134&amp;$G134,'BEC Silviculture Surrogate'!$A:$A,'BEC Silviculture Surrogate'!$F:$F),ExistingTreatments!$A:$A,ExistingTreatments!P:P)</f>
        <v>0</v>
      </c>
      <c r="Q134">
        <f>LOOKUP(LOOKUP($D134&amp;$G134,'BEC Silviculture Surrogate'!$A:$A,'BEC Silviculture Surrogate'!$F:$F),ExistingTreatments!$A:$A,ExistingTreatments!Q:Q)</f>
        <v>0</v>
      </c>
      <c r="R134">
        <f>LOOKUP(LOOKUP($D134&amp;$G134,'BEC Silviculture Surrogate'!$A:$A,'BEC Silviculture Surrogate'!$F:$F),ExistingTreatments!$A:$A,ExistingTreatments!R:R)</f>
        <v>0</v>
      </c>
      <c r="S134">
        <f>LOOKUP(LOOKUP($D134&amp;$G134,'BEC Silviculture Surrogate'!$A:$A,'BEC Silviculture Surrogate'!$F:$F),ExistingTreatments!$A:$A,ExistingTreatments!S:S)</f>
        <v>0</v>
      </c>
      <c r="T134">
        <f>LOOKUP(LOOKUP($D134&amp;$G134,'BEC Silviculture Surrogate'!$A:$A,'BEC Silviculture Surrogate'!$F:$F),ExistingTreatments!$A:$A,ExistingTreatments!T:T)</f>
        <v>0</v>
      </c>
      <c r="U134">
        <f>LOOKUP(LOOKUP($D134&amp;$G134,'BEC Silviculture Surrogate'!$A:$A,'BEC Silviculture Surrogate'!$F:$F),ExistingTreatments!$A:$A,ExistingTreatments!U:U)</f>
        <v>0</v>
      </c>
      <c r="V134">
        <f>LOOKUP(LOOKUP($D134&amp;$G134,'BEC Silviculture Surrogate'!$A:$A,'BEC Silviculture Surrogate'!$F:$F),ExistingTreatments!$A:$A,ExistingTreatments!V:V)</f>
        <v>9022</v>
      </c>
      <c r="W134">
        <v>12.5</v>
      </c>
      <c r="X134">
        <v>15</v>
      </c>
      <c r="Y134">
        <v>5</v>
      </c>
    </row>
    <row r="135" spans="1:25">
      <c r="A135" t="str">
        <f>LOOKUP($D135&amp;$I135,RegulationSilvCosts!$A:$A,RegulationSilvCosts!I:I)</f>
        <v>y</v>
      </c>
      <c r="B135" t="s">
        <v>1</v>
      </c>
      <c r="C135" t="s">
        <v>153</v>
      </c>
      <c r="D135" t="s">
        <v>27</v>
      </c>
      <c r="E135" t="s">
        <v>97</v>
      </c>
      <c r="F135" t="s">
        <v>191</v>
      </c>
      <c r="G135" t="s">
        <v>37</v>
      </c>
      <c r="H135" t="str">
        <f t="shared" si="4"/>
        <v>SBPSxc.CC.Minton.A.Reg.P</v>
      </c>
      <c r="I135" t="str">
        <f>LOOKUP($D135&amp;$E135&amp;$G135,RegulationSilvCosts!C:C,RegulationSilvCosts!G:G)</f>
        <v>P</v>
      </c>
      <c r="J135">
        <f>LOOKUP($D135&amp;$E135&amp;$G135,RegulationSilvCosts!C:C,RegulationSilvCosts!J:J)</f>
        <v>2</v>
      </c>
      <c r="K135">
        <f ca="1">LOOKUP($C135&amp;$D135&amp;$E135&amp;$F135,InventoryLU_Blk!$A$2:$A$118,InventoryLU_Blk!$J$2:$J$1118)</f>
        <v>13.6</v>
      </c>
      <c r="L135" t="str">
        <f>LOOKUP(LOOKUP($D135&amp;$G135,'BEC Silviculture Surrogate'!$A:$A,'BEC Silviculture Surrogate'!$F:$F),ExistingTreatments!$A:$A,ExistingTreatments!L:L)</f>
        <v>PLI</v>
      </c>
      <c r="M135">
        <f>LOOKUP(LOOKUP($D135&amp;$G135,'BEC Silviculture Surrogate'!$A:$A,'BEC Silviculture Surrogate'!$F:$F),ExistingTreatments!$A:$A,ExistingTreatments!M:M)</f>
        <v>83</v>
      </c>
      <c r="N135" t="str">
        <f>LOOKUP(LOOKUP($D135&amp;$G135,'BEC Silviculture Surrogate'!$A:$A,'BEC Silviculture Surrogate'!$F:$F),ExistingTreatments!$A:$A,ExistingTreatments!N:N)</f>
        <v>AE</v>
      </c>
      <c r="O135">
        <f>LOOKUP(LOOKUP($D135&amp;$G135,'BEC Silviculture Surrogate'!$A:$A,'BEC Silviculture Surrogate'!$F:$F),ExistingTreatments!$A:$A,ExistingTreatments!O:O)</f>
        <v>17</v>
      </c>
      <c r="P135">
        <f>LOOKUP(LOOKUP($D135&amp;$G135,'BEC Silviculture Surrogate'!$A:$A,'BEC Silviculture Surrogate'!$F:$F),ExistingTreatments!$A:$A,ExistingTreatments!P:P)</f>
        <v>0</v>
      </c>
      <c r="Q135">
        <f>LOOKUP(LOOKUP($D135&amp;$G135,'BEC Silviculture Surrogate'!$A:$A,'BEC Silviculture Surrogate'!$F:$F),ExistingTreatments!$A:$A,ExistingTreatments!Q:Q)</f>
        <v>0</v>
      </c>
      <c r="R135">
        <f>LOOKUP(LOOKUP($D135&amp;$G135,'BEC Silviculture Surrogate'!$A:$A,'BEC Silviculture Surrogate'!$F:$F),ExistingTreatments!$A:$A,ExistingTreatments!R:R)</f>
        <v>0</v>
      </c>
      <c r="S135">
        <f>LOOKUP(LOOKUP($D135&amp;$G135,'BEC Silviculture Surrogate'!$A:$A,'BEC Silviculture Surrogate'!$F:$F),ExistingTreatments!$A:$A,ExistingTreatments!S:S)</f>
        <v>0</v>
      </c>
      <c r="T135">
        <f>LOOKUP(LOOKUP($D135&amp;$G135,'BEC Silviculture Surrogate'!$A:$A,'BEC Silviculture Surrogate'!$F:$F),ExistingTreatments!$A:$A,ExistingTreatments!T:T)</f>
        <v>0</v>
      </c>
      <c r="U135">
        <f>LOOKUP(LOOKUP($D135&amp;$G135,'BEC Silviculture Surrogate'!$A:$A,'BEC Silviculture Surrogate'!$F:$F),ExistingTreatments!$A:$A,ExistingTreatments!U:U)</f>
        <v>0</v>
      </c>
      <c r="V135">
        <f>LOOKUP(LOOKUP($D135&amp;$G135,'BEC Silviculture Surrogate'!$A:$A,'BEC Silviculture Surrogate'!$F:$F),ExistingTreatments!$A:$A,ExistingTreatments!V:V)</f>
        <v>4444</v>
      </c>
      <c r="W135">
        <v>12.5</v>
      </c>
      <c r="X135">
        <v>15</v>
      </c>
      <c r="Y135">
        <v>5</v>
      </c>
    </row>
    <row r="136" spans="1:25">
      <c r="A136" t="str">
        <f>LOOKUP($D136&amp;$I136,RegulationSilvCosts!$A:$A,RegulationSilvCosts!I:I)</f>
        <v>y</v>
      </c>
      <c r="B136" t="s">
        <v>1</v>
      </c>
      <c r="C136" t="s">
        <v>153</v>
      </c>
      <c r="D136" t="s">
        <v>27</v>
      </c>
      <c r="E136" t="s">
        <v>97</v>
      </c>
      <c r="F136" t="s">
        <v>192</v>
      </c>
      <c r="G136" t="s">
        <v>36</v>
      </c>
      <c r="H136" t="str">
        <f t="shared" si="4"/>
        <v>SBPSxc.CC.Minton.B.Reg.N</v>
      </c>
      <c r="I136" t="str">
        <f>LOOKUP($D136&amp;$E136&amp;$G136,RegulationSilvCosts!C:C,RegulationSilvCosts!G:G)</f>
        <v>N</v>
      </c>
      <c r="J136">
        <f>LOOKUP($D136&amp;$E136&amp;$G136,RegulationSilvCosts!C:C,RegulationSilvCosts!J:J)</f>
        <v>4</v>
      </c>
      <c r="K136">
        <f ca="1">LOOKUP($C136&amp;$D136&amp;$E136&amp;$F136,InventoryLU_Blk!$A$2:$A$118,InventoryLU_Blk!$J$2:$J$1118)</f>
        <v>13.8</v>
      </c>
      <c r="L136" t="str">
        <f>LOOKUP(LOOKUP($D136&amp;$G136,'BEC Silviculture Surrogate'!$A:$A,'BEC Silviculture Surrogate'!$F:$F),ExistingTreatments!$A:$A,ExistingTreatments!L:L)</f>
        <v>PLI</v>
      </c>
      <c r="M136">
        <f>LOOKUP(LOOKUP($D136&amp;$G136,'BEC Silviculture Surrogate'!$A:$A,'BEC Silviculture Surrogate'!$F:$F),ExistingTreatments!$A:$A,ExistingTreatments!M:M)</f>
        <v>95</v>
      </c>
      <c r="N136" t="str">
        <f>LOOKUP(LOOKUP($D136&amp;$G136,'BEC Silviculture Surrogate'!$A:$A,'BEC Silviculture Surrogate'!$F:$F),ExistingTreatments!$A:$A,ExistingTreatments!N:N)</f>
        <v>AE</v>
      </c>
      <c r="O136">
        <f>LOOKUP(LOOKUP($D136&amp;$G136,'BEC Silviculture Surrogate'!$A:$A,'BEC Silviculture Surrogate'!$F:$F),ExistingTreatments!$A:$A,ExistingTreatments!O:O)</f>
        <v>5</v>
      </c>
      <c r="P136">
        <f>LOOKUP(LOOKUP($D136&amp;$G136,'BEC Silviculture Surrogate'!$A:$A,'BEC Silviculture Surrogate'!$F:$F),ExistingTreatments!$A:$A,ExistingTreatments!P:P)</f>
        <v>0</v>
      </c>
      <c r="Q136">
        <f>LOOKUP(LOOKUP($D136&amp;$G136,'BEC Silviculture Surrogate'!$A:$A,'BEC Silviculture Surrogate'!$F:$F),ExistingTreatments!$A:$A,ExistingTreatments!Q:Q)</f>
        <v>0</v>
      </c>
      <c r="R136">
        <f>LOOKUP(LOOKUP($D136&amp;$G136,'BEC Silviculture Surrogate'!$A:$A,'BEC Silviculture Surrogate'!$F:$F),ExistingTreatments!$A:$A,ExistingTreatments!R:R)</f>
        <v>0</v>
      </c>
      <c r="S136">
        <f>LOOKUP(LOOKUP($D136&amp;$G136,'BEC Silviculture Surrogate'!$A:$A,'BEC Silviculture Surrogate'!$F:$F),ExistingTreatments!$A:$A,ExistingTreatments!S:S)</f>
        <v>0</v>
      </c>
      <c r="T136">
        <f>LOOKUP(LOOKUP($D136&amp;$G136,'BEC Silviculture Surrogate'!$A:$A,'BEC Silviculture Surrogate'!$F:$F),ExistingTreatments!$A:$A,ExistingTreatments!T:T)</f>
        <v>0</v>
      </c>
      <c r="U136">
        <f>LOOKUP(LOOKUP($D136&amp;$G136,'BEC Silviculture Surrogate'!$A:$A,'BEC Silviculture Surrogate'!$F:$F),ExistingTreatments!$A:$A,ExistingTreatments!U:U)</f>
        <v>0</v>
      </c>
      <c r="V136">
        <f>LOOKUP(LOOKUP($D136&amp;$G136,'BEC Silviculture Surrogate'!$A:$A,'BEC Silviculture Surrogate'!$F:$F),ExistingTreatments!$A:$A,ExistingTreatments!V:V)</f>
        <v>9022</v>
      </c>
      <c r="W136">
        <v>12.5</v>
      </c>
      <c r="X136">
        <v>15</v>
      </c>
      <c r="Y136">
        <v>5</v>
      </c>
    </row>
    <row r="137" spans="1:25">
      <c r="A137" t="str">
        <f>LOOKUP($D137&amp;$I137,RegulationSilvCosts!$A:$A,RegulationSilvCosts!I:I)</f>
        <v>y</v>
      </c>
      <c r="B137" t="s">
        <v>1</v>
      </c>
      <c r="C137" t="s">
        <v>153</v>
      </c>
      <c r="D137" t="s">
        <v>27</v>
      </c>
      <c r="E137" t="s">
        <v>97</v>
      </c>
      <c r="F137" t="s">
        <v>192</v>
      </c>
      <c r="G137" t="s">
        <v>37</v>
      </c>
      <c r="H137" t="str">
        <f t="shared" si="4"/>
        <v>SBPSxc.CC.Minton.B.Reg.P</v>
      </c>
      <c r="I137" t="str">
        <f>LOOKUP($D137&amp;$E137&amp;$G137,RegulationSilvCosts!C:C,RegulationSilvCosts!G:G)</f>
        <v>P</v>
      </c>
      <c r="J137">
        <f>LOOKUP($D137&amp;$E137&amp;$G137,RegulationSilvCosts!C:C,RegulationSilvCosts!J:J)</f>
        <v>2</v>
      </c>
      <c r="K137">
        <f ca="1">LOOKUP($C137&amp;$D137&amp;$E137&amp;$F137,InventoryLU_Blk!$A$2:$A$118,InventoryLU_Blk!$J$2:$J$1118)</f>
        <v>13.8</v>
      </c>
      <c r="L137" t="str">
        <f>LOOKUP(LOOKUP($D137&amp;$G137,'BEC Silviculture Surrogate'!$A:$A,'BEC Silviculture Surrogate'!$F:$F),ExistingTreatments!$A:$A,ExistingTreatments!L:L)</f>
        <v>PLI</v>
      </c>
      <c r="M137">
        <f>LOOKUP(LOOKUP($D137&amp;$G137,'BEC Silviculture Surrogate'!$A:$A,'BEC Silviculture Surrogate'!$F:$F),ExistingTreatments!$A:$A,ExistingTreatments!M:M)</f>
        <v>83</v>
      </c>
      <c r="N137" t="str">
        <f>LOOKUP(LOOKUP($D137&amp;$G137,'BEC Silviculture Surrogate'!$A:$A,'BEC Silviculture Surrogate'!$F:$F),ExistingTreatments!$A:$A,ExistingTreatments!N:N)</f>
        <v>AE</v>
      </c>
      <c r="O137">
        <f>LOOKUP(LOOKUP($D137&amp;$G137,'BEC Silviculture Surrogate'!$A:$A,'BEC Silviculture Surrogate'!$F:$F),ExistingTreatments!$A:$A,ExistingTreatments!O:O)</f>
        <v>17</v>
      </c>
      <c r="P137">
        <f>LOOKUP(LOOKUP($D137&amp;$G137,'BEC Silviculture Surrogate'!$A:$A,'BEC Silviculture Surrogate'!$F:$F),ExistingTreatments!$A:$A,ExistingTreatments!P:P)</f>
        <v>0</v>
      </c>
      <c r="Q137">
        <f>LOOKUP(LOOKUP($D137&amp;$G137,'BEC Silviculture Surrogate'!$A:$A,'BEC Silviculture Surrogate'!$F:$F),ExistingTreatments!$A:$A,ExistingTreatments!Q:Q)</f>
        <v>0</v>
      </c>
      <c r="R137">
        <f>LOOKUP(LOOKUP($D137&amp;$G137,'BEC Silviculture Surrogate'!$A:$A,'BEC Silviculture Surrogate'!$F:$F),ExistingTreatments!$A:$A,ExistingTreatments!R:R)</f>
        <v>0</v>
      </c>
      <c r="S137">
        <f>LOOKUP(LOOKUP($D137&amp;$G137,'BEC Silviculture Surrogate'!$A:$A,'BEC Silviculture Surrogate'!$F:$F),ExistingTreatments!$A:$A,ExistingTreatments!S:S)</f>
        <v>0</v>
      </c>
      <c r="T137">
        <f>LOOKUP(LOOKUP($D137&amp;$G137,'BEC Silviculture Surrogate'!$A:$A,'BEC Silviculture Surrogate'!$F:$F),ExistingTreatments!$A:$A,ExistingTreatments!T:T)</f>
        <v>0</v>
      </c>
      <c r="U137">
        <f>LOOKUP(LOOKUP($D137&amp;$G137,'BEC Silviculture Surrogate'!$A:$A,'BEC Silviculture Surrogate'!$F:$F),ExistingTreatments!$A:$A,ExistingTreatments!U:U)</f>
        <v>0</v>
      </c>
      <c r="V137">
        <f>LOOKUP(LOOKUP($D137&amp;$G137,'BEC Silviculture Surrogate'!$A:$A,'BEC Silviculture Surrogate'!$F:$F),ExistingTreatments!$A:$A,ExistingTreatments!V:V)</f>
        <v>4444</v>
      </c>
      <c r="W137">
        <v>12.5</v>
      </c>
      <c r="X137">
        <v>15</v>
      </c>
      <c r="Y137">
        <v>5</v>
      </c>
    </row>
    <row r="138" spans="1:25">
      <c r="A138" t="str">
        <f>LOOKUP($D138&amp;$I138,RegulationSilvCosts!$A:$A,RegulationSilvCosts!I:I)</f>
        <v>y</v>
      </c>
      <c r="B138" t="s">
        <v>1</v>
      </c>
      <c r="C138" t="s">
        <v>169</v>
      </c>
      <c r="D138" t="s">
        <v>17</v>
      </c>
      <c r="E138" t="s">
        <v>97</v>
      </c>
      <c r="F138" t="s">
        <v>191</v>
      </c>
      <c r="G138" t="s">
        <v>36</v>
      </c>
      <c r="H138" t="str">
        <f t="shared" si="4"/>
        <v>IDFdk4.CC.Pyper.A.Reg.N</v>
      </c>
      <c r="I138" t="str">
        <f>LOOKUP($D138&amp;$E138&amp;$G138,RegulationSilvCosts!C:C,RegulationSilvCosts!G:G)</f>
        <v>N</v>
      </c>
      <c r="J138">
        <f>LOOKUP($D138&amp;$E138&amp;$G138,RegulationSilvCosts!C:C,RegulationSilvCosts!J:J)</f>
        <v>4</v>
      </c>
      <c r="K138">
        <f ca="1">LOOKUP($C138&amp;$D138&amp;$E138&amp;$F138,InventoryLU_Blk!$A$2:$A$118,InventoryLU_Blk!$J$2:$J$1118)</f>
        <v>9.5</v>
      </c>
      <c r="L138" t="str">
        <f>LOOKUP(LOOKUP($D138&amp;$G138,'BEC Silviculture Surrogate'!$A:$A,'BEC Silviculture Surrogate'!$F:$F),ExistingTreatments!$A:$A,ExistingTreatments!L:L)</f>
        <v>PLI</v>
      </c>
      <c r="M138">
        <f>LOOKUP(LOOKUP($D138&amp;$G138,'BEC Silviculture Surrogate'!$A:$A,'BEC Silviculture Surrogate'!$F:$F),ExistingTreatments!$A:$A,ExistingTreatments!M:M)</f>
        <v>88</v>
      </c>
      <c r="N138" t="str">
        <f>LOOKUP(LOOKUP($D138&amp;$G138,'BEC Silviculture Surrogate'!$A:$A,'BEC Silviculture Surrogate'!$F:$F),ExistingTreatments!$A:$A,ExistingTreatments!N:N)</f>
        <v>AE</v>
      </c>
      <c r="O138">
        <f>LOOKUP(LOOKUP($D138&amp;$G138,'BEC Silviculture Surrogate'!$A:$A,'BEC Silviculture Surrogate'!$F:$F),ExistingTreatments!$A:$A,ExistingTreatments!O:O)</f>
        <v>12</v>
      </c>
      <c r="P138">
        <f>LOOKUP(LOOKUP($D138&amp;$G138,'BEC Silviculture Surrogate'!$A:$A,'BEC Silviculture Surrogate'!$F:$F),ExistingTreatments!$A:$A,ExistingTreatments!P:P)</f>
        <v>0</v>
      </c>
      <c r="Q138">
        <f>LOOKUP(LOOKUP($D138&amp;$G138,'BEC Silviculture Surrogate'!$A:$A,'BEC Silviculture Surrogate'!$F:$F),ExistingTreatments!$A:$A,ExistingTreatments!Q:Q)</f>
        <v>0</v>
      </c>
      <c r="R138">
        <f>LOOKUP(LOOKUP($D138&amp;$G138,'BEC Silviculture Surrogate'!$A:$A,'BEC Silviculture Surrogate'!$F:$F),ExistingTreatments!$A:$A,ExistingTreatments!R:R)</f>
        <v>0</v>
      </c>
      <c r="S138">
        <f>LOOKUP(LOOKUP($D138&amp;$G138,'BEC Silviculture Surrogate'!$A:$A,'BEC Silviculture Surrogate'!$F:$F),ExistingTreatments!$A:$A,ExistingTreatments!S:S)</f>
        <v>0</v>
      </c>
      <c r="T138">
        <f>LOOKUP(LOOKUP($D138&amp;$G138,'BEC Silviculture Surrogate'!$A:$A,'BEC Silviculture Surrogate'!$F:$F),ExistingTreatments!$A:$A,ExistingTreatments!T:T)</f>
        <v>0</v>
      </c>
      <c r="U138">
        <f>LOOKUP(LOOKUP($D138&amp;$G138,'BEC Silviculture Surrogate'!$A:$A,'BEC Silviculture Surrogate'!$F:$F),ExistingTreatments!$A:$A,ExistingTreatments!U:U)</f>
        <v>0</v>
      </c>
      <c r="V138">
        <f>LOOKUP(LOOKUP($D138&amp;$G138,'BEC Silviculture Surrogate'!$A:$A,'BEC Silviculture Surrogate'!$F:$F),ExistingTreatments!$A:$A,ExistingTreatments!V:V)</f>
        <v>8728</v>
      </c>
      <c r="W138">
        <v>12.5</v>
      </c>
      <c r="X138">
        <v>15</v>
      </c>
      <c r="Y138">
        <v>5</v>
      </c>
    </row>
    <row r="139" spans="1:25">
      <c r="A139" t="str">
        <f>LOOKUP($D139&amp;$I139,RegulationSilvCosts!$A:$A,RegulationSilvCosts!I:I)</f>
        <v>y</v>
      </c>
      <c r="B139" t="s">
        <v>1</v>
      </c>
      <c r="C139" t="s">
        <v>169</v>
      </c>
      <c r="D139" t="s">
        <v>17</v>
      </c>
      <c r="E139" t="s">
        <v>97</v>
      </c>
      <c r="F139" t="s">
        <v>191</v>
      </c>
      <c r="G139" t="s">
        <v>37</v>
      </c>
      <c r="H139" t="str">
        <f t="shared" si="4"/>
        <v>IDFdk4.CC.Pyper.A.Reg.P</v>
      </c>
      <c r="I139" t="str">
        <f>LOOKUP($D139&amp;$E139&amp;$G139,RegulationSilvCosts!C:C,RegulationSilvCosts!G:G)</f>
        <v>P</v>
      </c>
      <c r="J139">
        <f>LOOKUP($D139&amp;$E139&amp;$G139,RegulationSilvCosts!C:C,RegulationSilvCosts!J:J)</f>
        <v>2</v>
      </c>
      <c r="K139">
        <f ca="1">LOOKUP($C139&amp;$D139&amp;$E139&amp;$F139,InventoryLU_Blk!$A$2:$A$118,InventoryLU_Blk!$J$2:$J$1118)</f>
        <v>9.5</v>
      </c>
      <c r="L139" t="str">
        <f>LOOKUP(LOOKUP($D139&amp;$G139,'BEC Silviculture Surrogate'!$A:$A,'BEC Silviculture Surrogate'!$F:$F),ExistingTreatments!$A:$A,ExistingTreatments!L:L)</f>
        <v>PLI</v>
      </c>
      <c r="M139">
        <f>LOOKUP(LOOKUP($D139&amp;$G139,'BEC Silviculture Surrogate'!$A:$A,'BEC Silviculture Surrogate'!$F:$F),ExistingTreatments!$A:$A,ExistingTreatments!M:M)</f>
        <v>80</v>
      </c>
      <c r="N139" t="str">
        <f>LOOKUP(LOOKUP($D139&amp;$G139,'BEC Silviculture Surrogate'!$A:$A,'BEC Silviculture Surrogate'!$F:$F),ExistingTreatments!$A:$A,ExistingTreatments!N:N)</f>
        <v>AE</v>
      </c>
      <c r="O139">
        <f>LOOKUP(LOOKUP($D139&amp;$G139,'BEC Silviculture Surrogate'!$A:$A,'BEC Silviculture Surrogate'!$F:$F),ExistingTreatments!$A:$A,ExistingTreatments!O:O)</f>
        <v>20</v>
      </c>
      <c r="P139">
        <f>LOOKUP(LOOKUP($D139&amp;$G139,'BEC Silviculture Surrogate'!$A:$A,'BEC Silviculture Surrogate'!$F:$F),ExistingTreatments!$A:$A,ExistingTreatments!P:P)</f>
        <v>0</v>
      </c>
      <c r="Q139">
        <f>LOOKUP(LOOKUP($D139&amp;$G139,'BEC Silviculture Surrogate'!$A:$A,'BEC Silviculture Surrogate'!$F:$F),ExistingTreatments!$A:$A,ExistingTreatments!Q:Q)</f>
        <v>0</v>
      </c>
      <c r="R139">
        <f>LOOKUP(LOOKUP($D139&amp;$G139,'BEC Silviculture Surrogate'!$A:$A,'BEC Silviculture Surrogate'!$F:$F),ExistingTreatments!$A:$A,ExistingTreatments!R:R)</f>
        <v>0</v>
      </c>
      <c r="S139">
        <f>LOOKUP(LOOKUP($D139&amp;$G139,'BEC Silviculture Surrogate'!$A:$A,'BEC Silviculture Surrogate'!$F:$F),ExistingTreatments!$A:$A,ExistingTreatments!S:S)</f>
        <v>0</v>
      </c>
      <c r="T139">
        <f>LOOKUP(LOOKUP($D139&amp;$G139,'BEC Silviculture Surrogate'!$A:$A,'BEC Silviculture Surrogate'!$F:$F),ExistingTreatments!$A:$A,ExistingTreatments!T:T)</f>
        <v>0</v>
      </c>
      <c r="U139">
        <f>LOOKUP(LOOKUP($D139&amp;$G139,'BEC Silviculture Surrogate'!$A:$A,'BEC Silviculture Surrogate'!$F:$F),ExistingTreatments!$A:$A,ExistingTreatments!U:U)</f>
        <v>0</v>
      </c>
      <c r="V139">
        <f>LOOKUP(LOOKUP($D139&amp;$G139,'BEC Silviculture Surrogate'!$A:$A,'BEC Silviculture Surrogate'!$F:$F),ExistingTreatments!$A:$A,ExistingTreatments!V:V)</f>
        <v>4444</v>
      </c>
      <c r="W139">
        <v>12.5</v>
      </c>
      <c r="X139">
        <v>15</v>
      </c>
      <c r="Y139">
        <v>5</v>
      </c>
    </row>
    <row r="140" spans="1:25">
      <c r="A140" t="str">
        <f>LOOKUP($D140&amp;$I140,RegulationSilvCosts!$A:$A,RegulationSilvCosts!I:I)</f>
        <v>y</v>
      </c>
      <c r="B140" t="s">
        <v>1</v>
      </c>
      <c r="C140" t="s">
        <v>169</v>
      </c>
      <c r="D140" t="s">
        <v>17</v>
      </c>
      <c r="E140" t="s">
        <v>97</v>
      </c>
      <c r="F140" t="s">
        <v>192</v>
      </c>
      <c r="G140" t="s">
        <v>36</v>
      </c>
      <c r="H140" t="str">
        <f t="shared" si="4"/>
        <v>IDFdk4.CC.Pyper.B.Reg.N</v>
      </c>
      <c r="I140" t="str">
        <f>LOOKUP($D140&amp;$E140&amp;$G140,RegulationSilvCosts!C:C,RegulationSilvCosts!G:G)</f>
        <v>N</v>
      </c>
      <c r="J140">
        <f>LOOKUP($D140&amp;$E140&amp;$G140,RegulationSilvCosts!C:C,RegulationSilvCosts!J:J)</f>
        <v>4</v>
      </c>
      <c r="K140">
        <f ca="1">LOOKUP($C140&amp;$D140&amp;$E140&amp;$F140,InventoryLU_Blk!$A$2:$A$118,InventoryLU_Blk!$J$2:$J$1118)</f>
        <v>11.6</v>
      </c>
      <c r="L140" t="str">
        <f>LOOKUP(LOOKUP($D140&amp;$G140,'BEC Silviculture Surrogate'!$A:$A,'BEC Silviculture Surrogate'!$F:$F),ExistingTreatments!$A:$A,ExistingTreatments!L:L)</f>
        <v>PLI</v>
      </c>
      <c r="M140">
        <f>LOOKUP(LOOKUP($D140&amp;$G140,'BEC Silviculture Surrogate'!$A:$A,'BEC Silviculture Surrogate'!$F:$F),ExistingTreatments!$A:$A,ExistingTreatments!M:M)</f>
        <v>88</v>
      </c>
      <c r="N140" t="str">
        <f>LOOKUP(LOOKUP($D140&amp;$G140,'BEC Silviculture Surrogate'!$A:$A,'BEC Silviculture Surrogate'!$F:$F),ExistingTreatments!$A:$A,ExistingTreatments!N:N)</f>
        <v>AE</v>
      </c>
      <c r="O140">
        <f>LOOKUP(LOOKUP($D140&amp;$G140,'BEC Silviculture Surrogate'!$A:$A,'BEC Silviculture Surrogate'!$F:$F),ExistingTreatments!$A:$A,ExistingTreatments!O:O)</f>
        <v>12</v>
      </c>
      <c r="P140">
        <f>LOOKUP(LOOKUP($D140&amp;$G140,'BEC Silviculture Surrogate'!$A:$A,'BEC Silviculture Surrogate'!$F:$F),ExistingTreatments!$A:$A,ExistingTreatments!P:P)</f>
        <v>0</v>
      </c>
      <c r="Q140">
        <f>LOOKUP(LOOKUP($D140&amp;$G140,'BEC Silviculture Surrogate'!$A:$A,'BEC Silviculture Surrogate'!$F:$F),ExistingTreatments!$A:$A,ExistingTreatments!Q:Q)</f>
        <v>0</v>
      </c>
      <c r="R140">
        <f>LOOKUP(LOOKUP($D140&amp;$G140,'BEC Silviculture Surrogate'!$A:$A,'BEC Silviculture Surrogate'!$F:$F),ExistingTreatments!$A:$A,ExistingTreatments!R:R)</f>
        <v>0</v>
      </c>
      <c r="S140">
        <f>LOOKUP(LOOKUP($D140&amp;$G140,'BEC Silviculture Surrogate'!$A:$A,'BEC Silviculture Surrogate'!$F:$F),ExistingTreatments!$A:$A,ExistingTreatments!S:S)</f>
        <v>0</v>
      </c>
      <c r="T140">
        <f>LOOKUP(LOOKUP($D140&amp;$G140,'BEC Silviculture Surrogate'!$A:$A,'BEC Silviculture Surrogate'!$F:$F),ExistingTreatments!$A:$A,ExistingTreatments!T:T)</f>
        <v>0</v>
      </c>
      <c r="U140">
        <f>LOOKUP(LOOKUP($D140&amp;$G140,'BEC Silviculture Surrogate'!$A:$A,'BEC Silviculture Surrogate'!$F:$F),ExistingTreatments!$A:$A,ExistingTreatments!U:U)</f>
        <v>0</v>
      </c>
      <c r="V140">
        <f>LOOKUP(LOOKUP($D140&amp;$G140,'BEC Silviculture Surrogate'!$A:$A,'BEC Silviculture Surrogate'!$F:$F),ExistingTreatments!$A:$A,ExistingTreatments!V:V)</f>
        <v>8728</v>
      </c>
      <c r="W140">
        <v>12.5</v>
      </c>
      <c r="X140">
        <v>15</v>
      </c>
      <c r="Y140">
        <v>5</v>
      </c>
    </row>
    <row r="141" spans="1:25">
      <c r="A141" t="str">
        <f>LOOKUP($D141&amp;$I141,RegulationSilvCosts!$A:$A,RegulationSilvCosts!I:I)</f>
        <v>y</v>
      </c>
      <c r="B141" t="s">
        <v>1</v>
      </c>
      <c r="C141" t="s">
        <v>169</v>
      </c>
      <c r="D141" t="s">
        <v>17</v>
      </c>
      <c r="E141" t="s">
        <v>97</v>
      </c>
      <c r="F141" t="s">
        <v>192</v>
      </c>
      <c r="G141" t="s">
        <v>37</v>
      </c>
      <c r="H141" t="str">
        <f t="shared" si="4"/>
        <v>IDFdk4.CC.Pyper.B.Reg.P</v>
      </c>
      <c r="I141" t="str">
        <f>LOOKUP($D141&amp;$E141&amp;$G141,RegulationSilvCosts!C:C,RegulationSilvCosts!G:G)</f>
        <v>P</v>
      </c>
      <c r="J141">
        <f>LOOKUP($D141&amp;$E141&amp;$G141,RegulationSilvCosts!C:C,RegulationSilvCosts!J:J)</f>
        <v>2</v>
      </c>
      <c r="K141">
        <f ca="1">LOOKUP($C141&amp;$D141&amp;$E141&amp;$F141,InventoryLU_Blk!$A$2:$A$118,InventoryLU_Blk!$J$2:$J$1118)</f>
        <v>11.6</v>
      </c>
      <c r="L141" t="str">
        <f>LOOKUP(LOOKUP($D141&amp;$G141,'BEC Silviculture Surrogate'!$A:$A,'BEC Silviculture Surrogate'!$F:$F),ExistingTreatments!$A:$A,ExistingTreatments!L:L)</f>
        <v>PLI</v>
      </c>
      <c r="M141">
        <f>LOOKUP(LOOKUP($D141&amp;$G141,'BEC Silviculture Surrogate'!$A:$A,'BEC Silviculture Surrogate'!$F:$F),ExistingTreatments!$A:$A,ExistingTreatments!M:M)</f>
        <v>80</v>
      </c>
      <c r="N141" t="str">
        <f>LOOKUP(LOOKUP($D141&amp;$G141,'BEC Silviculture Surrogate'!$A:$A,'BEC Silviculture Surrogate'!$F:$F),ExistingTreatments!$A:$A,ExistingTreatments!N:N)</f>
        <v>AE</v>
      </c>
      <c r="O141">
        <f>LOOKUP(LOOKUP($D141&amp;$G141,'BEC Silviculture Surrogate'!$A:$A,'BEC Silviculture Surrogate'!$F:$F),ExistingTreatments!$A:$A,ExistingTreatments!O:O)</f>
        <v>20</v>
      </c>
      <c r="P141">
        <f>LOOKUP(LOOKUP($D141&amp;$G141,'BEC Silviculture Surrogate'!$A:$A,'BEC Silviculture Surrogate'!$F:$F),ExistingTreatments!$A:$A,ExistingTreatments!P:P)</f>
        <v>0</v>
      </c>
      <c r="Q141">
        <f>LOOKUP(LOOKUP($D141&amp;$G141,'BEC Silviculture Surrogate'!$A:$A,'BEC Silviculture Surrogate'!$F:$F),ExistingTreatments!$A:$A,ExistingTreatments!Q:Q)</f>
        <v>0</v>
      </c>
      <c r="R141">
        <f>LOOKUP(LOOKUP($D141&amp;$G141,'BEC Silviculture Surrogate'!$A:$A,'BEC Silviculture Surrogate'!$F:$F),ExistingTreatments!$A:$A,ExistingTreatments!R:R)</f>
        <v>0</v>
      </c>
      <c r="S141">
        <f>LOOKUP(LOOKUP($D141&amp;$G141,'BEC Silviculture Surrogate'!$A:$A,'BEC Silviculture Surrogate'!$F:$F),ExistingTreatments!$A:$A,ExistingTreatments!S:S)</f>
        <v>0</v>
      </c>
      <c r="T141">
        <f>LOOKUP(LOOKUP($D141&amp;$G141,'BEC Silviculture Surrogate'!$A:$A,'BEC Silviculture Surrogate'!$F:$F),ExistingTreatments!$A:$A,ExistingTreatments!T:T)</f>
        <v>0</v>
      </c>
      <c r="U141">
        <f>LOOKUP(LOOKUP($D141&amp;$G141,'BEC Silviculture Surrogate'!$A:$A,'BEC Silviculture Surrogate'!$F:$F),ExistingTreatments!$A:$A,ExistingTreatments!U:U)</f>
        <v>0</v>
      </c>
      <c r="V141">
        <f>LOOKUP(LOOKUP($D141&amp;$G141,'BEC Silviculture Surrogate'!$A:$A,'BEC Silviculture Surrogate'!$F:$F),ExistingTreatments!$A:$A,ExistingTreatments!V:V)</f>
        <v>4444</v>
      </c>
      <c r="W141">
        <v>12.5</v>
      </c>
      <c r="X141">
        <v>15</v>
      </c>
      <c r="Y141">
        <v>5</v>
      </c>
    </row>
    <row r="142" spans="1:25">
      <c r="A142" t="str">
        <f>LOOKUP($D142&amp;$I142,RegulationSilvCosts!$A:$A,RegulationSilvCosts!I:I)</f>
        <v>y</v>
      </c>
      <c r="B142" t="s">
        <v>1</v>
      </c>
      <c r="C142" t="s">
        <v>169</v>
      </c>
      <c r="D142" t="s">
        <v>17</v>
      </c>
      <c r="E142" t="s">
        <v>98</v>
      </c>
      <c r="F142" t="s">
        <v>192</v>
      </c>
      <c r="G142" t="s">
        <v>86</v>
      </c>
      <c r="H142" t="str">
        <f t="shared" si="4"/>
        <v>IDFdk4.Sel.Pyper.B.Reg.S</v>
      </c>
      <c r="I142" t="str">
        <f>LOOKUP($D142&amp;$E142&amp;$G142,RegulationSilvCosts!C:C,RegulationSilvCosts!G:G)</f>
        <v>N</v>
      </c>
      <c r="J142">
        <f>LOOKUP($D142&amp;$E142&amp;$G142,RegulationSilvCosts!C:C,RegulationSilvCosts!J:J)</f>
        <v>4</v>
      </c>
      <c r="K142">
        <f ca="1">LOOKUP($C142&amp;$D142&amp;$E142&amp;$F142,InventoryLU_Blk!$A$2:$A$118,InventoryLU_Blk!$J$2:$J$1118)</f>
        <v>12.9</v>
      </c>
      <c r="L142" t="str">
        <f>LOOKUP(LOOKUP($D142&amp;$G142,'BEC Silviculture Surrogate'!$A:$A,'BEC Silviculture Surrogate'!$F:$F),ExistingTreatments!$A:$A,ExistingTreatments!L:L)</f>
        <v>FDI</v>
      </c>
      <c r="M142">
        <f>LOOKUP(LOOKUP($D142&amp;$G142,'BEC Silviculture Surrogate'!$A:$A,'BEC Silviculture Surrogate'!$F:$F),ExistingTreatments!$A:$A,ExistingTreatments!M:M)</f>
        <v>85</v>
      </c>
      <c r="N142" t="str">
        <f>LOOKUP(LOOKUP($D142&amp;$G142,'BEC Silviculture Surrogate'!$A:$A,'BEC Silviculture Surrogate'!$F:$F),ExistingTreatments!$A:$A,ExistingTreatments!N:N)</f>
        <v>PLI</v>
      </c>
      <c r="O142">
        <f>LOOKUP(LOOKUP($D142&amp;$G142,'BEC Silviculture Surrogate'!$A:$A,'BEC Silviculture Surrogate'!$F:$F),ExistingTreatments!$A:$A,ExistingTreatments!O:O)</f>
        <v>15</v>
      </c>
      <c r="P142">
        <f>LOOKUP(LOOKUP($D142&amp;$G142,'BEC Silviculture Surrogate'!$A:$A,'BEC Silviculture Surrogate'!$F:$F),ExistingTreatments!$A:$A,ExistingTreatments!P:P)</f>
        <v>0</v>
      </c>
      <c r="Q142">
        <f>LOOKUP(LOOKUP($D142&amp;$G142,'BEC Silviculture Surrogate'!$A:$A,'BEC Silviculture Surrogate'!$F:$F),ExistingTreatments!$A:$A,ExistingTreatments!Q:Q)</f>
        <v>0</v>
      </c>
      <c r="R142">
        <f>LOOKUP(LOOKUP($D142&amp;$G142,'BEC Silviculture Surrogate'!$A:$A,'BEC Silviculture Surrogate'!$F:$F),ExistingTreatments!$A:$A,ExistingTreatments!R:R)</f>
        <v>0</v>
      </c>
      <c r="S142">
        <f>LOOKUP(LOOKUP($D142&amp;$G142,'BEC Silviculture Surrogate'!$A:$A,'BEC Silviculture Surrogate'!$F:$F),ExistingTreatments!$A:$A,ExistingTreatments!S:S)</f>
        <v>0</v>
      </c>
      <c r="T142">
        <f>LOOKUP(LOOKUP($D142&amp;$G142,'BEC Silviculture Surrogate'!$A:$A,'BEC Silviculture Surrogate'!$F:$F),ExistingTreatments!$A:$A,ExistingTreatments!T:T)</f>
        <v>0</v>
      </c>
      <c r="U142">
        <f>LOOKUP(LOOKUP($D142&amp;$G142,'BEC Silviculture Surrogate'!$A:$A,'BEC Silviculture Surrogate'!$F:$F),ExistingTreatments!$A:$A,ExistingTreatments!U:U)</f>
        <v>0</v>
      </c>
      <c r="V142">
        <f>LOOKUP(LOOKUP($D142&amp;$G142,'BEC Silviculture Surrogate'!$A:$A,'BEC Silviculture Surrogate'!$F:$F),ExistingTreatments!$A:$A,ExistingTreatments!V:V)</f>
        <v>2934</v>
      </c>
      <c r="W142">
        <v>12.5</v>
      </c>
      <c r="X142">
        <v>15</v>
      </c>
      <c r="Y142">
        <v>5</v>
      </c>
    </row>
    <row r="143" spans="1:25">
      <c r="A143" t="str">
        <f>LOOKUP($D143&amp;$I143,RegulationSilvCosts!$A:$A,RegulationSilvCosts!I:I)</f>
        <v>y</v>
      </c>
      <c r="B143" t="s">
        <v>1</v>
      </c>
      <c r="C143" t="s">
        <v>169</v>
      </c>
      <c r="D143" t="s">
        <v>17</v>
      </c>
      <c r="E143" t="s">
        <v>97</v>
      </c>
      <c r="F143" t="s">
        <v>193</v>
      </c>
      <c r="G143" t="s">
        <v>36</v>
      </c>
      <c r="H143" t="str">
        <f t="shared" si="4"/>
        <v>IDFdk4.CC.Pyper.C.Reg.N</v>
      </c>
      <c r="I143" t="str">
        <f>LOOKUP($D143&amp;$E143&amp;$G143,RegulationSilvCosts!C:C,RegulationSilvCosts!G:G)</f>
        <v>N</v>
      </c>
      <c r="J143">
        <f>LOOKUP($D143&amp;$E143&amp;$G143,RegulationSilvCosts!C:C,RegulationSilvCosts!J:J)</f>
        <v>4</v>
      </c>
      <c r="K143">
        <f ca="1">LOOKUP($C143&amp;$D143&amp;$E143&amp;$F143,InventoryLU_Blk!$A$2:$A$118,InventoryLU_Blk!$J$2:$J$1118)</f>
        <v>12.2</v>
      </c>
      <c r="L143" t="str">
        <f>LOOKUP(LOOKUP($D143&amp;$G143,'BEC Silviculture Surrogate'!$A:$A,'BEC Silviculture Surrogate'!$F:$F),ExistingTreatments!$A:$A,ExistingTreatments!L:L)</f>
        <v>PLI</v>
      </c>
      <c r="M143">
        <f>LOOKUP(LOOKUP($D143&amp;$G143,'BEC Silviculture Surrogate'!$A:$A,'BEC Silviculture Surrogate'!$F:$F),ExistingTreatments!$A:$A,ExistingTreatments!M:M)</f>
        <v>88</v>
      </c>
      <c r="N143" t="str">
        <f>LOOKUP(LOOKUP($D143&amp;$G143,'BEC Silviculture Surrogate'!$A:$A,'BEC Silviculture Surrogate'!$F:$F),ExistingTreatments!$A:$A,ExistingTreatments!N:N)</f>
        <v>AE</v>
      </c>
      <c r="O143">
        <f>LOOKUP(LOOKUP($D143&amp;$G143,'BEC Silviculture Surrogate'!$A:$A,'BEC Silviculture Surrogate'!$F:$F),ExistingTreatments!$A:$A,ExistingTreatments!O:O)</f>
        <v>12</v>
      </c>
      <c r="P143">
        <f>LOOKUP(LOOKUP($D143&amp;$G143,'BEC Silviculture Surrogate'!$A:$A,'BEC Silviculture Surrogate'!$F:$F),ExistingTreatments!$A:$A,ExistingTreatments!P:P)</f>
        <v>0</v>
      </c>
      <c r="Q143">
        <f>LOOKUP(LOOKUP($D143&amp;$G143,'BEC Silviculture Surrogate'!$A:$A,'BEC Silviculture Surrogate'!$F:$F),ExistingTreatments!$A:$A,ExistingTreatments!Q:Q)</f>
        <v>0</v>
      </c>
      <c r="R143">
        <f>LOOKUP(LOOKUP($D143&amp;$G143,'BEC Silviculture Surrogate'!$A:$A,'BEC Silviculture Surrogate'!$F:$F),ExistingTreatments!$A:$A,ExistingTreatments!R:R)</f>
        <v>0</v>
      </c>
      <c r="S143">
        <f>LOOKUP(LOOKUP($D143&amp;$G143,'BEC Silviculture Surrogate'!$A:$A,'BEC Silviculture Surrogate'!$F:$F),ExistingTreatments!$A:$A,ExistingTreatments!S:S)</f>
        <v>0</v>
      </c>
      <c r="T143">
        <f>LOOKUP(LOOKUP($D143&amp;$G143,'BEC Silviculture Surrogate'!$A:$A,'BEC Silviculture Surrogate'!$F:$F),ExistingTreatments!$A:$A,ExistingTreatments!T:T)</f>
        <v>0</v>
      </c>
      <c r="U143">
        <f>LOOKUP(LOOKUP($D143&amp;$G143,'BEC Silviculture Surrogate'!$A:$A,'BEC Silviculture Surrogate'!$F:$F),ExistingTreatments!$A:$A,ExistingTreatments!U:U)</f>
        <v>0</v>
      </c>
      <c r="V143">
        <f>LOOKUP(LOOKUP($D143&amp;$G143,'BEC Silviculture Surrogate'!$A:$A,'BEC Silviculture Surrogate'!$F:$F),ExistingTreatments!$A:$A,ExistingTreatments!V:V)</f>
        <v>8728</v>
      </c>
      <c r="W143">
        <v>12.5</v>
      </c>
      <c r="X143">
        <v>15</v>
      </c>
      <c r="Y143">
        <v>5</v>
      </c>
    </row>
    <row r="144" spans="1:25">
      <c r="A144" t="str">
        <f>LOOKUP($D144&amp;$I144,RegulationSilvCosts!$A:$A,RegulationSilvCosts!I:I)</f>
        <v>y</v>
      </c>
      <c r="B144" t="s">
        <v>1</v>
      </c>
      <c r="C144" t="s">
        <v>169</v>
      </c>
      <c r="D144" t="s">
        <v>17</v>
      </c>
      <c r="E144" t="s">
        <v>97</v>
      </c>
      <c r="F144" t="s">
        <v>193</v>
      </c>
      <c r="G144" t="s">
        <v>37</v>
      </c>
      <c r="H144" t="str">
        <f t="shared" si="4"/>
        <v>IDFdk4.CC.Pyper.C.Reg.P</v>
      </c>
      <c r="I144" t="str">
        <f>LOOKUP($D144&amp;$E144&amp;$G144,RegulationSilvCosts!C:C,RegulationSilvCosts!G:G)</f>
        <v>P</v>
      </c>
      <c r="J144">
        <f>LOOKUP($D144&amp;$E144&amp;$G144,RegulationSilvCosts!C:C,RegulationSilvCosts!J:J)</f>
        <v>2</v>
      </c>
      <c r="K144">
        <f ca="1">LOOKUP($C144&amp;$D144&amp;$E144&amp;$F144,InventoryLU_Blk!$A$2:$A$118,InventoryLU_Blk!$J$2:$J$1118)</f>
        <v>12.2</v>
      </c>
      <c r="L144" t="str">
        <f>LOOKUP(LOOKUP($D144&amp;$G144,'BEC Silviculture Surrogate'!$A:$A,'BEC Silviculture Surrogate'!$F:$F),ExistingTreatments!$A:$A,ExistingTreatments!L:L)</f>
        <v>PLI</v>
      </c>
      <c r="M144">
        <f>LOOKUP(LOOKUP($D144&amp;$G144,'BEC Silviculture Surrogate'!$A:$A,'BEC Silviculture Surrogate'!$F:$F),ExistingTreatments!$A:$A,ExistingTreatments!M:M)</f>
        <v>80</v>
      </c>
      <c r="N144" t="str">
        <f>LOOKUP(LOOKUP($D144&amp;$G144,'BEC Silviculture Surrogate'!$A:$A,'BEC Silviculture Surrogate'!$F:$F),ExistingTreatments!$A:$A,ExistingTreatments!N:N)</f>
        <v>AE</v>
      </c>
      <c r="O144">
        <f>LOOKUP(LOOKUP($D144&amp;$G144,'BEC Silviculture Surrogate'!$A:$A,'BEC Silviculture Surrogate'!$F:$F),ExistingTreatments!$A:$A,ExistingTreatments!O:O)</f>
        <v>20</v>
      </c>
      <c r="P144">
        <f>LOOKUP(LOOKUP($D144&amp;$G144,'BEC Silviculture Surrogate'!$A:$A,'BEC Silviculture Surrogate'!$F:$F),ExistingTreatments!$A:$A,ExistingTreatments!P:P)</f>
        <v>0</v>
      </c>
      <c r="Q144">
        <f>LOOKUP(LOOKUP($D144&amp;$G144,'BEC Silviculture Surrogate'!$A:$A,'BEC Silviculture Surrogate'!$F:$F),ExistingTreatments!$A:$A,ExistingTreatments!Q:Q)</f>
        <v>0</v>
      </c>
      <c r="R144">
        <f>LOOKUP(LOOKUP($D144&amp;$G144,'BEC Silviculture Surrogate'!$A:$A,'BEC Silviculture Surrogate'!$F:$F),ExistingTreatments!$A:$A,ExistingTreatments!R:R)</f>
        <v>0</v>
      </c>
      <c r="S144">
        <f>LOOKUP(LOOKUP($D144&amp;$G144,'BEC Silviculture Surrogate'!$A:$A,'BEC Silviculture Surrogate'!$F:$F),ExistingTreatments!$A:$A,ExistingTreatments!S:S)</f>
        <v>0</v>
      </c>
      <c r="T144">
        <f>LOOKUP(LOOKUP($D144&amp;$G144,'BEC Silviculture Surrogate'!$A:$A,'BEC Silviculture Surrogate'!$F:$F),ExistingTreatments!$A:$A,ExistingTreatments!T:T)</f>
        <v>0</v>
      </c>
      <c r="U144">
        <f>LOOKUP(LOOKUP($D144&amp;$G144,'BEC Silviculture Surrogate'!$A:$A,'BEC Silviculture Surrogate'!$F:$F),ExistingTreatments!$A:$A,ExistingTreatments!U:U)</f>
        <v>0</v>
      </c>
      <c r="V144">
        <f>LOOKUP(LOOKUP($D144&amp;$G144,'BEC Silviculture Surrogate'!$A:$A,'BEC Silviculture Surrogate'!$F:$F),ExistingTreatments!$A:$A,ExistingTreatments!V:V)</f>
        <v>4444</v>
      </c>
      <c r="W144">
        <v>12.5</v>
      </c>
      <c r="X144">
        <v>15</v>
      </c>
      <c r="Y144">
        <v>5</v>
      </c>
    </row>
    <row r="145" spans="1:25">
      <c r="A145" t="str">
        <f>LOOKUP($D145&amp;$I145,RegulationSilvCosts!$A:$A,RegulationSilvCosts!I:I)</f>
        <v>y</v>
      </c>
      <c r="B145" t="s">
        <v>1</v>
      </c>
      <c r="C145" t="s">
        <v>169</v>
      </c>
      <c r="D145" t="s">
        <v>17</v>
      </c>
      <c r="E145" t="s">
        <v>97</v>
      </c>
      <c r="F145" t="s">
        <v>194</v>
      </c>
      <c r="G145" t="s">
        <v>36</v>
      </c>
      <c r="H145" t="str">
        <f t="shared" si="4"/>
        <v>IDFdk4.CC.Pyper.D.Reg.N</v>
      </c>
      <c r="I145" t="str">
        <f>LOOKUP($D145&amp;$E145&amp;$G145,RegulationSilvCosts!C:C,RegulationSilvCosts!G:G)</f>
        <v>N</v>
      </c>
      <c r="J145">
        <f>LOOKUP($D145&amp;$E145&amp;$G145,RegulationSilvCosts!C:C,RegulationSilvCosts!J:J)</f>
        <v>4</v>
      </c>
      <c r="K145">
        <f ca="1">LOOKUP($C145&amp;$D145&amp;$E145&amp;$F145,InventoryLU_Blk!$A$2:$A$118,InventoryLU_Blk!$J$2:$J$1118)</f>
        <v>11.2</v>
      </c>
      <c r="L145" t="str">
        <f>LOOKUP(LOOKUP($D145&amp;$G145,'BEC Silviculture Surrogate'!$A:$A,'BEC Silviculture Surrogate'!$F:$F),ExistingTreatments!$A:$A,ExistingTreatments!L:L)</f>
        <v>PLI</v>
      </c>
      <c r="M145">
        <f>LOOKUP(LOOKUP($D145&amp;$G145,'BEC Silviculture Surrogate'!$A:$A,'BEC Silviculture Surrogate'!$F:$F),ExistingTreatments!$A:$A,ExistingTreatments!M:M)</f>
        <v>88</v>
      </c>
      <c r="N145" t="str">
        <f>LOOKUP(LOOKUP($D145&amp;$G145,'BEC Silviculture Surrogate'!$A:$A,'BEC Silviculture Surrogate'!$F:$F),ExistingTreatments!$A:$A,ExistingTreatments!N:N)</f>
        <v>AE</v>
      </c>
      <c r="O145">
        <f>LOOKUP(LOOKUP($D145&amp;$G145,'BEC Silviculture Surrogate'!$A:$A,'BEC Silviculture Surrogate'!$F:$F),ExistingTreatments!$A:$A,ExistingTreatments!O:O)</f>
        <v>12</v>
      </c>
      <c r="P145">
        <f>LOOKUP(LOOKUP($D145&amp;$G145,'BEC Silviculture Surrogate'!$A:$A,'BEC Silviculture Surrogate'!$F:$F),ExistingTreatments!$A:$A,ExistingTreatments!P:P)</f>
        <v>0</v>
      </c>
      <c r="Q145">
        <f>LOOKUP(LOOKUP($D145&amp;$G145,'BEC Silviculture Surrogate'!$A:$A,'BEC Silviculture Surrogate'!$F:$F),ExistingTreatments!$A:$A,ExistingTreatments!Q:Q)</f>
        <v>0</v>
      </c>
      <c r="R145">
        <f>LOOKUP(LOOKUP($D145&amp;$G145,'BEC Silviculture Surrogate'!$A:$A,'BEC Silviculture Surrogate'!$F:$F),ExistingTreatments!$A:$A,ExistingTreatments!R:R)</f>
        <v>0</v>
      </c>
      <c r="S145">
        <f>LOOKUP(LOOKUP($D145&amp;$G145,'BEC Silviculture Surrogate'!$A:$A,'BEC Silviculture Surrogate'!$F:$F),ExistingTreatments!$A:$A,ExistingTreatments!S:S)</f>
        <v>0</v>
      </c>
      <c r="T145">
        <f>LOOKUP(LOOKUP($D145&amp;$G145,'BEC Silviculture Surrogate'!$A:$A,'BEC Silviculture Surrogate'!$F:$F),ExistingTreatments!$A:$A,ExistingTreatments!T:T)</f>
        <v>0</v>
      </c>
      <c r="U145">
        <f>LOOKUP(LOOKUP($D145&amp;$G145,'BEC Silviculture Surrogate'!$A:$A,'BEC Silviculture Surrogate'!$F:$F),ExistingTreatments!$A:$A,ExistingTreatments!U:U)</f>
        <v>0</v>
      </c>
      <c r="V145">
        <f>LOOKUP(LOOKUP($D145&amp;$G145,'BEC Silviculture Surrogate'!$A:$A,'BEC Silviculture Surrogate'!$F:$F),ExistingTreatments!$A:$A,ExistingTreatments!V:V)</f>
        <v>8728</v>
      </c>
      <c r="W145">
        <v>12.5</v>
      </c>
      <c r="X145">
        <v>15</v>
      </c>
      <c r="Y145">
        <v>5</v>
      </c>
    </row>
    <row r="146" spans="1:25">
      <c r="A146" t="str">
        <f>LOOKUP($D146&amp;$I146,RegulationSilvCosts!$A:$A,RegulationSilvCosts!I:I)</f>
        <v>y</v>
      </c>
      <c r="B146" t="s">
        <v>1</v>
      </c>
      <c r="C146" t="s">
        <v>169</v>
      </c>
      <c r="D146" t="s">
        <v>17</v>
      </c>
      <c r="E146" t="s">
        <v>97</v>
      </c>
      <c r="F146" t="s">
        <v>194</v>
      </c>
      <c r="G146" t="s">
        <v>37</v>
      </c>
      <c r="H146" t="str">
        <f t="shared" si="4"/>
        <v>IDFdk4.CC.Pyper.D.Reg.P</v>
      </c>
      <c r="I146" t="str">
        <f>LOOKUP($D146&amp;$E146&amp;$G146,RegulationSilvCosts!C:C,RegulationSilvCosts!G:G)</f>
        <v>P</v>
      </c>
      <c r="J146">
        <f>LOOKUP($D146&amp;$E146&amp;$G146,RegulationSilvCosts!C:C,RegulationSilvCosts!J:J)</f>
        <v>2</v>
      </c>
      <c r="K146">
        <f ca="1">LOOKUP($C146&amp;$D146&amp;$E146&amp;$F146,InventoryLU_Blk!$A$2:$A$118,InventoryLU_Blk!$J$2:$J$1118)</f>
        <v>11.2</v>
      </c>
      <c r="L146" t="str">
        <f>LOOKUP(LOOKUP($D146&amp;$G146,'BEC Silviculture Surrogate'!$A:$A,'BEC Silviculture Surrogate'!$F:$F),ExistingTreatments!$A:$A,ExistingTreatments!L:L)</f>
        <v>PLI</v>
      </c>
      <c r="M146">
        <f>LOOKUP(LOOKUP($D146&amp;$G146,'BEC Silviculture Surrogate'!$A:$A,'BEC Silviculture Surrogate'!$F:$F),ExistingTreatments!$A:$A,ExistingTreatments!M:M)</f>
        <v>80</v>
      </c>
      <c r="N146" t="str">
        <f>LOOKUP(LOOKUP($D146&amp;$G146,'BEC Silviculture Surrogate'!$A:$A,'BEC Silviculture Surrogate'!$F:$F),ExistingTreatments!$A:$A,ExistingTreatments!N:N)</f>
        <v>AE</v>
      </c>
      <c r="O146">
        <f>LOOKUP(LOOKUP($D146&amp;$G146,'BEC Silviculture Surrogate'!$A:$A,'BEC Silviculture Surrogate'!$F:$F),ExistingTreatments!$A:$A,ExistingTreatments!O:O)</f>
        <v>20</v>
      </c>
      <c r="P146">
        <f>LOOKUP(LOOKUP($D146&amp;$G146,'BEC Silviculture Surrogate'!$A:$A,'BEC Silviculture Surrogate'!$F:$F),ExistingTreatments!$A:$A,ExistingTreatments!P:P)</f>
        <v>0</v>
      </c>
      <c r="Q146">
        <f>LOOKUP(LOOKUP($D146&amp;$G146,'BEC Silviculture Surrogate'!$A:$A,'BEC Silviculture Surrogate'!$F:$F),ExistingTreatments!$A:$A,ExistingTreatments!Q:Q)</f>
        <v>0</v>
      </c>
      <c r="R146">
        <f>LOOKUP(LOOKUP($D146&amp;$G146,'BEC Silviculture Surrogate'!$A:$A,'BEC Silviculture Surrogate'!$F:$F),ExistingTreatments!$A:$A,ExistingTreatments!R:R)</f>
        <v>0</v>
      </c>
      <c r="S146">
        <f>LOOKUP(LOOKUP($D146&amp;$G146,'BEC Silviculture Surrogate'!$A:$A,'BEC Silviculture Surrogate'!$F:$F),ExistingTreatments!$A:$A,ExistingTreatments!S:S)</f>
        <v>0</v>
      </c>
      <c r="T146">
        <f>LOOKUP(LOOKUP($D146&amp;$G146,'BEC Silviculture Surrogate'!$A:$A,'BEC Silviculture Surrogate'!$F:$F),ExistingTreatments!$A:$A,ExistingTreatments!T:T)</f>
        <v>0</v>
      </c>
      <c r="U146">
        <f>LOOKUP(LOOKUP($D146&amp;$G146,'BEC Silviculture Surrogate'!$A:$A,'BEC Silviculture Surrogate'!$F:$F),ExistingTreatments!$A:$A,ExistingTreatments!U:U)</f>
        <v>0</v>
      </c>
      <c r="V146">
        <f>LOOKUP(LOOKUP($D146&amp;$G146,'BEC Silviculture Surrogate'!$A:$A,'BEC Silviculture Surrogate'!$F:$F),ExistingTreatments!$A:$A,ExistingTreatments!V:V)</f>
        <v>4444</v>
      </c>
      <c r="W146">
        <v>12.5</v>
      </c>
      <c r="X146">
        <v>15</v>
      </c>
      <c r="Y146">
        <v>5</v>
      </c>
    </row>
    <row r="147" spans="1:25">
      <c r="A147" t="str">
        <f>LOOKUP($D147&amp;$I147,RegulationSilvCosts!$A:$A,RegulationSilvCosts!I:I)</f>
        <v>y</v>
      </c>
      <c r="B147" t="s">
        <v>1</v>
      </c>
      <c r="C147" t="s">
        <v>169</v>
      </c>
      <c r="D147" t="s">
        <v>17</v>
      </c>
      <c r="E147" t="s">
        <v>98</v>
      </c>
      <c r="F147" t="s">
        <v>194</v>
      </c>
      <c r="G147" t="s">
        <v>86</v>
      </c>
      <c r="H147" t="str">
        <f t="shared" si="4"/>
        <v>IDFdk4.Sel.Pyper.D.Reg.S</v>
      </c>
      <c r="I147" t="str">
        <f>LOOKUP($D147&amp;$E147&amp;$G147,RegulationSilvCosts!C:C,RegulationSilvCosts!G:G)</f>
        <v>N</v>
      </c>
      <c r="J147">
        <f>LOOKUP($D147&amp;$E147&amp;$G147,RegulationSilvCosts!C:C,RegulationSilvCosts!J:J)</f>
        <v>4</v>
      </c>
      <c r="K147">
        <f ca="1">LOOKUP($C147&amp;$D147&amp;$E147&amp;$F147,InventoryLU_Blk!$A$2:$A$118,InventoryLU_Blk!$J$2:$J$1118)</f>
        <v>12.7</v>
      </c>
      <c r="L147" t="str">
        <f>LOOKUP(LOOKUP($D147&amp;$G147,'BEC Silviculture Surrogate'!$A:$A,'BEC Silviculture Surrogate'!$F:$F),ExistingTreatments!$A:$A,ExistingTreatments!L:L)</f>
        <v>FDI</v>
      </c>
      <c r="M147">
        <f>LOOKUP(LOOKUP($D147&amp;$G147,'BEC Silviculture Surrogate'!$A:$A,'BEC Silviculture Surrogate'!$F:$F),ExistingTreatments!$A:$A,ExistingTreatments!M:M)</f>
        <v>85</v>
      </c>
      <c r="N147" t="str">
        <f>LOOKUP(LOOKUP($D147&amp;$G147,'BEC Silviculture Surrogate'!$A:$A,'BEC Silviculture Surrogate'!$F:$F),ExistingTreatments!$A:$A,ExistingTreatments!N:N)</f>
        <v>PLI</v>
      </c>
      <c r="O147">
        <f>LOOKUP(LOOKUP($D147&amp;$G147,'BEC Silviculture Surrogate'!$A:$A,'BEC Silviculture Surrogate'!$F:$F),ExistingTreatments!$A:$A,ExistingTreatments!O:O)</f>
        <v>15</v>
      </c>
      <c r="P147">
        <f>LOOKUP(LOOKUP($D147&amp;$G147,'BEC Silviculture Surrogate'!$A:$A,'BEC Silviculture Surrogate'!$F:$F),ExistingTreatments!$A:$A,ExistingTreatments!P:P)</f>
        <v>0</v>
      </c>
      <c r="Q147">
        <f>LOOKUP(LOOKUP($D147&amp;$G147,'BEC Silviculture Surrogate'!$A:$A,'BEC Silviculture Surrogate'!$F:$F),ExistingTreatments!$A:$A,ExistingTreatments!Q:Q)</f>
        <v>0</v>
      </c>
      <c r="R147">
        <f>LOOKUP(LOOKUP($D147&amp;$G147,'BEC Silviculture Surrogate'!$A:$A,'BEC Silviculture Surrogate'!$F:$F),ExistingTreatments!$A:$A,ExistingTreatments!R:R)</f>
        <v>0</v>
      </c>
      <c r="S147">
        <f>LOOKUP(LOOKUP($D147&amp;$G147,'BEC Silviculture Surrogate'!$A:$A,'BEC Silviculture Surrogate'!$F:$F),ExistingTreatments!$A:$A,ExistingTreatments!S:S)</f>
        <v>0</v>
      </c>
      <c r="T147">
        <f>LOOKUP(LOOKUP($D147&amp;$G147,'BEC Silviculture Surrogate'!$A:$A,'BEC Silviculture Surrogate'!$F:$F),ExistingTreatments!$A:$A,ExistingTreatments!T:T)</f>
        <v>0</v>
      </c>
      <c r="U147">
        <f>LOOKUP(LOOKUP($D147&amp;$G147,'BEC Silviculture Surrogate'!$A:$A,'BEC Silviculture Surrogate'!$F:$F),ExistingTreatments!$A:$A,ExistingTreatments!U:U)</f>
        <v>0</v>
      </c>
      <c r="V147">
        <f>LOOKUP(LOOKUP($D147&amp;$G147,'BEC Silviculture Surrogate'!$A:$A,'BEC Silviculture Surrogate'!$F:$F),ExistingTreatments!$A:$A,ExistingTreatments!V:V)</f>
        <v>2934</v>
      </c>
      <c r="W147">
        <v>12.5</v>
      </c>
      <c r="X147">
        <v>15</v>
      </c>
      <c r="Y147">
        <v>5</v>
      </c>
    </row>
    <row r="148" spans="1:25">
      <c r="A148" t="str">
        <f>LOOKUP($D148&amp;$I148,RegulationSilvCosts!$A:$A,RegulationSilvCosts!I:I)</f>
        <v>y</v>
      </c>
      <c r="B148" t="s">
        <v>1</v>
      </c>
      <c r="C148" t="s">
        <v>169</v>
      </c>
      <c r="D148" t="s">
        <v>17</v>
      </c>
      <c r="E148" t="s">
        <v>97</v>
      </c>
      <c r="F148" t="s">
        <v>195</v>
      </c>
      <c r="G148" t="s">
        <v>36</v>
      </c>
      <c r="H148" t="str">
        <f t="shared" si="4"/>
        <v>IDFdk4.CC.Pyper.E.Reg.N</v>
      </c>
      <c r="I148" t="str">
        <f>LOOKUP($D148&amp;$E148&amp;$G148,RegulationSilvCosts!C:C,RegulationSilvCosts!G:G)</f>
        <v>N</v>
      </c>
      <c r="J148">
        <f>LOOKUP($D148&amp;$E148&amp;$G148,RegulationSilvCosts!C:C,RegulationSilvCosts!J:J)</f>
        <v>4</v>
      </c>
      <c r="K148">
        <f ca="1">LOOKUP($C148&amp;$D148&amp;$E148&amp;$F148,InventoryLU_Blk!$A$2:$A$118,InventoryLU_Blk!$J$2:$J$1118)</f>
        <v>11.4</v>
      </c>
      <c r="L148" t="str">
        <f>LOOKUP(LOOKUP($D148&amp;$G148,'BEC Silviculture Surrogate'!$A:$A,'BEC Silviculture Surrogate'!$F:$F),ExistingTreatments!$A:$A,ExistingTreatments!L:L)</f>
        <v>PLI</v>
      </c>
      <c r="M148">
        <f>LOOKUP(LOOKUP($D148&amp;$G148,'BEC Silviculture Surrogate'!$A:$A,'BEC Silviculture Surrogate'!$F:$F),ExistingTreatments!$A:$A,ExistingTreatments!M:M)</f>
        <v>88</v>
      </c>
      <c r="N148" t="str">
        <f>LOOKUP(LOOKUP($D148&amp;$G148,'BEC Silviculture Surrogate'!$A:$A,'BEC Silviculture Surrogate'!$F:$F),ExistingTreatments!$A:$A,ExistingTreatments!N:N)</f>
        <v>AE</v>
      </c>
      <c r="O148">
        <f>LOOKUP(LOOKUP($D148&amp;$G148,'BEC Silviculture Surrogate'!$A:$A,'BEC Silviculture Surrogate'!$F:$F),ExistingTreatments!$A:$A,ExistingTreatments!O:O)</f>
        <v>12</v>
      </c>
      <c r="P148">
        <f>LOOKUP(LOOKUP($D148&amp;$G148,'BEC Silviculture Surrogate'!$A:$A,'BEC Silviculture Surrogate'!$F:$F),ExistingTreatments!$A:$A,ExistingTreatments!P:P)</f>
        <v>0</v>
      </c>
      <c r="Q148">
        <f>LOOKUP(LOOKUP($D148&amp;$G148,'BEC Silviculture Surrogate'!$A:$A,'BEC Silviculture Surrogate'!$F:$F),ExistingTreatments!$A:$A,ExistingTreatments!Q:Q)</f>
        <v>0</v>
      </c>
      <c r="R148">
        <f>LOOKUP(LOOKUP($D148&amp;$G148,'BEC Silviculture Surrogate'!$A:$A,'BEC Silviculture Surrogate'!$F:$F),ExistingTreatments!$A:$A,ExistingTreatments!R:R)</f>
        <v>0</v>
      </c>
      <c r="S148">
        <f>LOOKUP(LOOKUP($D148&amp;$G148,'BEC Silviculture Surrogate'!$A:$A,'BEC Silviculture Surrogate'!$F:$F),ExistingTreatments!$A:$A,ExistingTreatments!S:S)</f>
        <v>0</v>
      </c>
      <c r="T148">
        <f>LOOKUP(LOOKUP($D148&amp;$G148,'BEC Silviculture Surrogate'!$A:$A,'BEC Silviculture Surrogate'!$F:$F),ExistingTreatments!$A:$A,ExistingTreatments!T:T)</f>
        <v>0</v>
      </c>
      <c r="U148">
        <f>LOOKUP(LOOKUP($D148&amp;$G148,'BEC Silviculture Surrogate'!$A:$A,'BEC Silviculture Surrogate'!$F:$F),ExistingTreatments!$A:$A,ExistingTreatments!U:U)</f>
        <v>0</v>
      </c>
      <c r="V148">
        <f>LOOKUP(LOOKUP($D148&amp;$G148,'BEC Silviculture Surrogate'!$A:$A,'BEC Silviculture Surrogate'!$F:$F),ExistingTreatments!$A:$A,ExistingTreatments!V:V)</f>
        <v>8728</v>
      </c>
      <c r="W148">
        <v>12.5</v>
      </c>
      <c r="X148">
        <v>15</v>
      </c>
      <c r="Y148">
        <v>5</v>
      </c>
    </row>
    <row r="149" spans="1:25">
      <c r="A149" t="str">
        <f>LOOKUP($D149&amp;$I149,RegulationSilvCosts!$A:$A,RegulationSilvCosts!I:I)</f>
        <v>y</v>
      </c>
      <c r="B149" t="s">
        <v>1</v>
      </c>
      <c r="C149" t="s">
        <v>169</v>
      </c>
      <c r="D149" t="s">
        <v>17</v>
      </c>
      <c r="E149" t="s">
        <v>97</v>
      </c>
      <c r="F149" t="s">
        <v>195</v>
      </c>
      <c r="G149" t="s">
        <v>37</v>
      </c>
      <c r="H149" t="str">
        <f t="shared" si="4"/>
        <v>IDFdk4.CC.Pyper.E.Reg.P</v>
      </c>
      <c r="I149" t="str">
        <f>LOOKUP($D149&amp;$E149&amp;$G149,RegulationSilvCosts!C:C,RegulationSilvCosts!G:G)</f>
        <v>P</v>
      </c>
      <c r="J149">
        <f>LOOKUP($D149&amp;$E149&amp;$G149,RegulationSilvCosts!C:C,RegulationSilvCosts!J:J)</f>
        <v>2</v>
      </c>
      <c r="K149">
        <f ca="1">LOOKUP($C149&amp;$D149&amp;$E149&amp;$F149,InventoryLU_Blk!$A$2:$A$118,InventoryLU_Blk!$J$2:$J$1118)</f>
        <v>11.4</v>
      </c>
      <c r="L149" t="str">
        <f>LOOKUP(LOOKUP($D149&amp;$G149,'BEC Silviculture Surrogate'!$A:$A,'BEC Silviculture Surrogate'!$F:$F),ExistingTreatments!$A:$A,ExistingTreatments!L:L)</f>
        <v>PLI</v>
      </c>
      <c r="M149">
        <f>LOOKUP(LOOKUP($D149&amp;$G149,'BEC Silviculture Surrogate'!$A:$A,'BEC Silviculture Surrogate'!$F:$F),ExistingTreatments!$A:$A,ExistingTreatments!M:M)</f>
        <v>80</v>
      </c>
      <c r="N149" t="str">
        <f>LOOKUP(LOOKUP($D149&amp;$G149,'BEC Silviculture Surrogate'!$A:$A,'BEC Silviculture Surrogate'!$F:$F),ExistingTreatments!$A:$A,ExistingTreatments!N:N)</f>
        <v>AE</v>
      </c>
      <c r="O149">
        <f>LOOKUP(LOOKUP($D149&amp;$G149,'BEC Silviculture Surrogate'!$A:$A,'BEC Silviculture Surrogate'!$F:$F),ExistingTreatments!$A:$A,ExistingTreatments!O:O)</f>
        <v>20</v>
      </c>
      <c r="P149">
        <f>LOOKUP(LOOKUP($D149&amp;$G149,'BEC Silviculture Surrogate'!$A:$A,'BEC Silviculture Surrogate'!$F:$F),ExistingTreatments!$A:$A,ExistingTreatments!P:P)</f>
        <v>0</v>
      </c>
      <c r="Q149">
        <f>LOOKUP(LOOKUP($D149&amp;$G149,'BEC Silviculture Surrogate'!$A:$A,'BEC Silviculture Surrogate'!$F:$F),ExistingTreatments!$A:$A,ExistingTreatments!Q:Q)</f>
        <v>0</v>
      </c>
      <c r="R149">
        <f>LOOKUP(LOOKUP($D149&amp;$G149,'BEC Silviculture Surrogate'!$A:$A,'BEC Silviculture Surrogate'!$F:$F),ExistingTreatments!$A:$A,ExistingTreatments!R:R)</f>
        <v>0</v>
      </c>
      <c r="S149">
        <f>LOOKUP(LOOKUP($D149&amp;$G149,'BEC Silviculture Surrogate'!$A:$A,'BEC Silviculture Surrogate'!$F:$F),ExistingTreatments!$A:$A,ExistingTreatments!S:S)</f>
        <v>0</v>
      </c>
      <c r="T149">
        <f>LOOKUP(LOOKUP($D149&amp;$G149,'BEC Silviculture Surrogate'!$A:$A,'BEC Silviculture Surrogate'!$F:$F),ExistingTreatments!$A:$A,ExistingTreatments!T:T)</f>
        <v>0</v>
      </c>
      <c r="U149">
        <f>LOOKUP(LOOKUP($D149&amp;$G149,'BEC Silviculture Surrogate'!$A:$A,'BEC Silviculture Surrogate'!$F:$F),ExistingTreatments!$A:$A,ExistingTreatments!U:U)</f>
        <v>0</v>
      </c>
      <c r="V149">
        <f>LOOKUP(LOOKUP($D149&amp;$G149,'BEC Silviculture Surrogate'!$A:$A,'BEC Silviculture Surrogate'!$F:$F),ExistingTreatments!$A:$A,ExistingTreatments!V:V)</f>
        <v>4444</v>
      </c>
      <c r="W149">
        <v>12.5</v>
      </c>
      <c r="X149">
        <v>15</v>
      </c>
      <c r="Y149">
        <v>5</v>
      </c>
    </row>
    <row r="150" spans="1:25">
      <c r="A150" t="str">
        <f>LOOKUP($D150&amp;$I150,RegulationSilvCosts!$A:$A,RegulationSilvCosts!I:I)</f>
        <v>y</v>
      </c>
      <c r="B150" t="s">
        <v>1</v>
      </c>
      <c r="C150" t="s">
        <v>169</v>
      </c>
      <c r="D150" t="s">
        <v>17</v>
      </c>
      <c r="E150" t="s">
        <v>98</v>
      </c>
      <c r="F150" t="s">
        <v>195</v>
      </c>
      <c r="G150" t="s">
        <v>86</v>
      </c>
      <c r="H150" t="str">
        <f t="shared" si="4"/>
        <v>IDFdk4.Sel.Pyper.E.Reg.S</v>
      </c>
      <c r="I150" t="str">
        <f>LOOKUP($D150&amp;$E150&amp;$G150,RegulationSilvCosts!C:C,RegulationSilvCosts!G:G)</f>
        <v>N</v>
      </c>
      <c r="J150">
        <f>LOOKUP($D150&amp;$E150&amp;$G150,RegulationSilvCosts!C:C,RegulationSilvCosts!J:J)</f>
        <v>4</v>
      </c>
      <c r="K150">
        <f ca="1">LOOKUP($C150&amp;$D150&amp;$E150&amp;$F150,InventoryLU_Blk!$A$2:$A$118,InventoryLU_Blk!$J$2:$J$1118)</f>
        <v>14.5</v>
      </c>
      <c r="L150" t="str">
        <f>LOOKUP(LOOKUP($D150&amp;$G150,'BEC Silviculture Surrogate'!$A:$A,'BEC Silviculture Surrogate'!$F:$F),ExistingTreatments!$A:$A,ExistingTreatments!L:L)</f>
        <v>FDI</v>
      </c>
      <c r="M150">
        <f>LOOKUP(LOOKUP($D150&amp;$G150,'BEC Silviculture Surrogate'!$A:$A,'BEC Silviculture Surrogate'!$F:$F),ExistingTreatments!$A:$A,ExistingTreatments!M:M)</f>
        <v>85</v>
      </c>
      <c r="N150" t="str">
        <f>LOOKUP(LOOKUP($D150&amp;$G150,'BEC Silviculture Surrogate'!$A:$A,'BEC Silviculture Surrogate'!$F:$F),ExistingTreatments!$A:$A,ExistingTreatments!N:N)</f>
        <v>PLI</v>
      </c>
      <c r="O150">
        <f>LOOKUP(LOOKUP($D150&amp;$G150,'BEC Silviculture Surrogate'!$A:$A,'BEC Silviculture Surrogate'!$F:$F),ExistingTreatments!$A:$A,ExistingTreatments!O:O)</f>
        <v>15</v>
      </c>
      <c r="P150">
        <f>LOOKUP(LOOKUP($D150&amp;$G150,'BEC Silviculture Surrogate'!$A:$A,'BEC Silviculture Surrogate'!$F:$F),ExistingTreatments!$A:$A,ExistingTreatments!P:P)</f>
        <v>0</v>
      </c>
      <c r="Q150">
        <f>LOOKUP(LOOKUP($D150&amp;$G150,'BEC Silviculture Surrogate'!$A:$A,'BEC Silviculture Surrogate'!$F:$F),ExistingTreatments!$A:$A,ExistingTreatments!Q:Q)</f>
        <v>0</v>
      </c>
      <c r="R150">
        <f>LOOKUP(LOOKUP($D150&amp;$G150,'BEC Silviculture Surrogate'!$A:$A,'BEC Silviculture Surrogate'!$F:$F),ExistingTreatments!$A:$A,ExistingTreatments!R:R)</f>
        <v>0</v>
      </c>
      <c r="S150">
        <f>LOOKUP(LOOKUP($D150&amp;$G150,'BEC Silviculture Surrogate'!$A:$A,'BEC Silviculture Surrogate'!$F:$F),ExistingTreatments!$A:$A,ExistingTreatments!S:S)</f>
        <v>0</v>
      </c>
      <c r="T150">
        <f>LOOKUP(LOOKUP($D150&amp;$G150,'BEC Silviculture Surrogate'!$A:$A,'BEC Silviculture Surrogate'!$F:$F),ExistingTreatments!$A:$A,ExistingTreatments!T:T)</f>
        <v>0</v>
      </c>
      <c r="U150">
        <f>LOOKUP(LOOKUP($D150&amp;$G150,'BEC Silviculture Surrogate'!$A:$A,'BEC Silviculture Surrogate'!$F:$F),ExistingTreatments!$A:$A,ExistingTreatments!U:U)</f>
        <v>0</v>
      </c>
      <c r="V150">
        <f>LOOKUP(LOOKUP($D150&amp;$G150,'BEC Silviculture Surrogate'!$A:$A,'BEC Silviculture Surrogate'!$F:$F),ExistingTreatments!$A:$A,ExistingTreatments!V:V)</f>
        <v>2934</v>
      </c>
      <c r="W150">
        <v>12.5</v>
      </c>
      <c r="X150">
        <v>15</v>
      </c>
      <c r="Y150">
        <v>5</v>
      </c>
    </row>
    <row r="151" spans="1:25">
      <c r="A151" t="str">
        <f>LOOKUP($D151&amp;$I151,RegulationSilvCosts!$A:$A,RegulationSilvCosts!I:I)</f>
        <v>y</v>
      </c>
      <c r="B151" t="s">
        <v>1</v>
      </c>
      <c r="C151" t="s">
        <v>169</v>
      </c>
      <c r="D151" t="s">
        <v>17</v>
      </c>
      <c r="E151" t="s">
        <v>97</v>
      </c>
      <c r="F151" t="s">
        <v>196</v>
      </c>
      <c r="G151" t="s">
        <v>36</v>
      </c>
      <c r="H151" t="str">
        <f t="shared" si="4"/>
        <v>IDFdk4.CC.Pyper.F.Reg.N</v>
      </c>
      <c r="I151" t="str">
        <f>LOOKUP($D151&amp;$E151&amp;$G151,RegulationSilvCosts!C:C,RegulationSilvCosts!G:G)</f>
        <v>N</v>
      </c>
      <c r="J151">
        <f>LOOKUP($D151&amp;$E151&amp;$G151,RegulationSilvCosts!C:C,RegulationSilvCosts!J:J)</f>
        <v>4</v>
      </c>
      <c r="K151">
        <f ca="1">LOOKUP($C151&amp;$D151&amp;$E151&amp;$F151,InventoryLU_Blk!$A$2:$A$118,InventoryLU_Blk!$J$2:$J$1118)</f>
        <v>10.7</v>
      </c>
      <c r="L151" t="str">
        <f>LOOKUP(LOOKUP($D151&amp;$G151,'BEC Silviculture Surrogate'!$A:$A,'BEC Silviculture Surrogate'!$F:$F),ExistingTreatments!$A:$A,ExistingTreatments!L:L)</f>
        <v>PLI</v>
      </c>
      <c r="M151">
        <f>LOOKUP(LOOKUP($D151&amp;$G151,'BEC Silviculture Surrogate'!$A:$A,'BEC Silviculture Surrogate'!$F:$F),ExistingTreatments!$A:$A,ExistingTreatments!M:M)</f>
        <v>88</v>
      </c>
      <c r="N151" t="str">
        <f>LOOKUP(LOOKUP($D151&amp;$G151,'BEC Silviculture Surrogate'!$A:$A,'BEC Silviculture Surrogate'!$F:$F),ExistingTreatments!$A:$A,ExistingTreatments!N:N)</f>
        <v>AE</v>
      </c>
      <c r="O151">
        <f>LOOKUP(LOOKUP($D151&amp;$G151,'BEC Silviculture Surrogate'!$A:$A,'BEC Silviculture Surrogate'!$F:$F),ExistingTreatments!$A:$A,ExistingTreatments!O:O)</f>
        <v>12</v>
      </c>
      <c r="P151">
        <f>LOOKUP(LOOKUP($D151&amp;$G151,'BEC Silviculture Surrogate'!$A:$A,'BEC Silviculture Surrogate'!$F:$F),ExistingTreatments!$A:$A,ExistingTreatments!P:P)</f>
        <v>0</v>
      </c>
      <c r="Q151">
        <f>LOOKUP(LOOKUP($D151&amp;$G151,'BEC Silviculture Surrogate'!$A:$A,'BEC Silviculture Surrogate'!$F:$F),ExistingTreatments!$A:$A,ExistingTreatments!Q:Q)</f>
        <v>0</v>
      </c>
      <c r="R151">
        <f>LOOKUP(LOOKUP($D151&amp;$G151,'BEC Silviculture Surrogate'!$A:$A,'BEC Silviculture Surrogate'!$F:$F),ExistingTreatments!$A:$A,ExistingTreatments!R:R)</f>
        <v>0</v>
      </c>
      <c r="S151">
        <f>LOOKUP(LOOKUP($D151&amp;$G151,'BEC Silviculture Surrogate'!$A:$A,'BEC Silviculture Surrogate'!$F:$F),ExistingTreatments!$A:$A,ExistingTreatments!S:S)</f>
        <v>0</v>
      </c>
      <c r="T151">
        <f>LOOKUP(LOOKUP($D151&amp;$G151,'BEC Silviculture Surrogate'!$A:$A,'BEC Silviculture Surrogate'!$F:$F),ExistingTreatments!$A:$A,ExistingTreatments!T:T)</f>
        <v>0</v>
      </c>
      <c r="U151">
        <f>LOOKUP(LOOKUP($D151&amp;$G151,'BEC Silviculture Surrogate'!$A:$A,'BEC Silviculture Surrogate'!$F:$F),ExistingTreatments!$A:$A,ExistingTreatments!U:U)</f>
        <v>0</v>
      </c>
      <c r="V151">
        <f>LOOKUP(LOOKUP($D151&amp;$G151,'BEC Silviculture Surrogate'!$A:$A,'BEC Silviculture Surrogate'!$F:$F),ExistingTreatments!$A:$A,ExistingTreatments!V:V)</f>
        <v>8728</v>
      </c>
      <c r="W151">
        <v>12.5</v>
      </c>
      <c r="X151">
        <v>15</v>
      </c>
      <c r="Y151">
        <v>5</v>
      </c>
    </row>
    <row r="152" spans="1:25">
      <c r="A152" t="str">
        <f>LOOKUP($D152&amp;$I152,RegulationSilvCosts!$A:$A,RegulationSilvCosts!I:I)</f>
        <v>y</v>
      </c>
      <c r="B152" t="s">
        <v>1</v>
      </c>
      <c r="C152" t="s">
        <v>169</v>
      </c>
      <c r="D152" t="s">
        <v>17</v>
      </c>
      <c r="E152" t="s">
        <v>97</v>
      </c>
      <c r="F152" t="s">
        <v>196</v>
      </c>
      <c r="G152" t="s">
        <v>37</v>
      </c>
      <c r="H152" t="str">
        <f t="shared" si="4"/>
        <v>IDFdk4.CC.Pyper.F.Reg.P</v>
      </c>
      <c r="I152" t="str">
        <f>LOOKUP($D152&amp;$E152&amp;$G152,RegulationSilvCosts!C:C,RegulationSilvCosts!G:G)</f>
        <v>P</v>
      </c>
      <c r="J152">
        <f>LOOKUP($D152&amp;$E152&amp;$G152,RegulationSilvCosts!C:C,RegulationSilvCosts!J:J)</f>
        <v>2</v>
      </c>
      <c r="K152">
        <f ca="1">LOOKUP($C152&amp;$D152&amp;$E152&amp;$F152,InventoryLU_Blk!$A$2:$A$118,InventoryLU_Blk!$J$2:$J$1118)</f>
        <v>10.7</v>
      </c>
      <c r="L152" t="str">
        <f>LOOKUP(LOOKUP($D152&amp;$G152,'BEC Silviculture Surrogate'!$A:$A,'BEC Silviculture Surrogate'!$F:$F),ExistingTreatments!$A:$A,ExistingTreatments!L:L)</f>
        <v>PLI</v>
      </c>
      <c r="M152">
        <f>LOOKUP(LOOKUP($D152&amp;$G152,'BEC Silviculture Surrogate'!$A:$A,'BEC Silviculture Surrogate'!$F:$F),ExistingTreatments!$A:$A,ExistingTreatments!M:M)</f>
        <v>80</v>
      </c>
      <c r="N152" t="str">
        <f>LOOKUP(LOOKUP($D152&amp;$G152,'BEC Silviculture Surrogate'!$A:$A,'BEC Silviculture Surrogate'!$F:$F),ExistingTreatments!$A:$A,ExistingTreatments!N:N)</f>
        <v>AE</v>
      </c>
      <c r="O152">
        <f>LOOKUP(LOOKUP($D152&amp;$G152,'BEC Silviculture Surrogate'!$A:$A,'BEC Silviculture Surrogate'!$F:$F),ExistingTreatments!$A:$A,ExistingTreatments!O:O)</f>
        <v>20</v>
      </c>
      <c r="P152">
        <f>LOOKUP(LOOKUP($D152&amp;$G152,'BEC Silviculture Surrogate'!$A:$A,'BEC Silviculture Surrogate'!$F:$F),ExistingTreatments!$A:$A,ExistingTreatments!P:P)</f>
        <v>0</v>
      </c>
      <c r="Q152">
        <f>LOOKUP(LOOKUP($D152&amp;$G152,'BEC Silviculture Surrogate'!$A:$A,'BEC Silviculture Surrogate'!$F:$F),ExistingTreatments!$A:$A,ExistingTreatments!Q:Q)</f>
        <v>0</v>
      </c>
      <c r="R152">
        <f>LOOKUP(LOOKUP($D152&amp;$G152,'BEC Silviculture Surrogate'!$A:$A,'BEC Silviculture Surrogate'!$F:$F),ExistingTreatments!$A:$A,ExistingTreatments!R:R)</f>
        <v>0</v>
      </c>
      <c r="S152">
        <f>LOOKUP(LOOKUP($D152&amp;$G152,'BEC Silviculture Surrogate'!$A:$A,'BEC Silviculture Surrogate'!$F:$F),ExistingTreatments!$A:$A,ExistingTreatments!S:S)</f>
        <v>0</v>
      </c>
      <c r="T152">
        <f>LOOKUP(LOOKUP($D152&amp;$G152,'BEC Silviculture Surrogate'!$A:$A,'BEC Silviculture Surrogate'!$F:$F),ExistingTreatments!$A:$A,ExistingTreatments!T:T)</f>
        <v>0</v>
      </c>
      <c r="U152">
        <f>LOOKUP(LOOKUP($D152&amp;$G152,'BEC Silviculture Surrogate'!$A:$A,'BEC Silviculture Surrogate'!$F:$F),ExistingTreatments!$A:$A,ExistingTreatments!U:U)</f>
        <v>0</v>
      </c>
      <c r="V152">
        <f>LOOKUP(LOOKUP($D152&amp;$G152,'BEC Silviculture Surrogate'!$A:$A,'BEC Silviculture Surrogate'!$F:$F),ExistingTreatments!$A:$A,ExistingTreatments!V:V)</f>
        <v>4444</v>
      </c>
      <c r="W152">
        <v>12.5</v>
      </c>
      <c r="X152">
        <v>15</v>
      </c>
      <c r="Y152">
        <v>5</v>
      </c>
    </row>
    <row r="153" spans="1:25">
      <c r="A153" t="str">
        <f>LOOKUP($D153&amp;$I153,RegulationSilvCosts!$A:$A,RegulationSilvCosts!I:I)</f>
        <v>y</v>
      </c>
      <c r="B153" t="s">
        <v>1</v>
      </c>
      <c r="C153" t="s">
        <v>169</v>
      </c>
      <c r="D153" t="s">
        <v>17</v>
      </c>
      <c r="E153" t="s">
        <v>98</v>
      </c>
      <c r="F153" t="s">
        <v>196</v>
      </c>
      <c r="G153" t="s">
        <v>86</v>
      </c>
      <c r="H153" t="str">
        <f t="shared" si="4"/>
        <v>IDFdk4.Sel.Pyper.F.Reg.S</v>
      </c>
      <c r="I153" t="str">
        <f>LOOKUP($D153&amp;$E153&amp;$G153,RegulationSilvCosts!C:C,RegulationSilvCosts!G:G)</f>
        <v>N</v>
      </c>
      <c r="J153">
        <f>LOOKUP($D153&amp;$E153&amp;$G153,RegulationSilvCosts!C:C,RegulationSilvCosts!J:J)</f>
        <v>4</v>
      </c>
      <c r="K153">
        <f ca="1">LOOKUP($C153&amp;$D153&amp;$E153&amp;$F153,InventoryLU_Blk!$A$2:$A$118,InventoryLU_Blk!$J$2:$J$1118)</f>
        <v>13.8</v>
      </c>
      <c r="L153" t="str">
        <f>LOOKUP(LOOKUP($D153&amp;$G153,'BEC Silviculture Surrogate'!$A:$A,'BEC Silviculture Surrogate'!$F:$F),ExistingTreatments!$A:$A,ExistingTreatments!L:L)</f>
        <v>FDI</v>
      </c>
      <c r="M153">
        <f>LOOKUP(LOOKUP($D153&amp;$G153,'BEC Silviculture Surrogate'!$A:$A,'BEC Silviculture Surrogate'!$F:$F),ExistingTreatments!$A:$A,ExistingTreatments!M:M)</f>
        <v>85</v>
      </c>
      <c r="N153" t="str">
        <f>LOOKUP(LOOKUP($D153&amp;$G153,'BEC Silviculture Surrogate'!$A:$A,'BEC Silviculture Surrogate'!$F:$F),ExistingTreatments!$A:$A,ExistingTreatments!N:N)</f>
        <v>PLI</v>
      </c>
      <c r="O153">
        <f>LOOKUP(LOOKUP($D153&amp;$G153,'BEC Silviculture Surrogate'!$A:$A,'BEC Silviculture Surrogate'!$F:$F),ExistingTreatments!$A:$A,ExistingTreatments!O:O)</f>
        <v>15</v>
      </c>
      <c r="P153">
        <f>LOOKUP(LOOKUP($D153&amp;$G153,'BEC Silviculture Surrogate'!$A:$A,'BEC Silviculture Surrogate'!$F:$F),ExistingTreatments!$A:$A,ExistingTreatments!P:P)</f>
        <v>0</v>
      </c>
      <c r="Q153">
        <f>LOOKUP(LOOKUP($D153&amp;$G153,'BEC Silviculture Surrogate'!$A:$A,'BEC Silviculture Surrogate'!$F:$F),ExistingTreatments!$A:$A,ExistingTreatments!Q:Q)</f>
        <v>0</v>
      </c>
      <c r="R153">
        <f>LOOKUP(LOOKUP($D153&amp;$G153,'BEC Silviculture Surrogate'!$A:$A,'BEC Silviculture Surrogate'!$F:$F),ExistingTreatments!$A:$A,ExistingTreatments!R:R)</f>
        <v>0</v>
      </c>
      <c r="S153">
        <f>LOOKUP(LOOKUP($D153&amp;$G153,'BEC Silviculture Surrogate'!$A:$A,'BEC Silviculture Surrogate'!$F:$F),ExistingTreatments!$A:$A,ExistingTreatments!S:S)</f>
        <v>0</v>
      </c>
      <c r="T153">
        <f>LOOKUP(LOOKUP($D153&amp;$G153,'BEC Silviculture Surrogate'!$A:$A,'BEC Silviculture Surrogate'!$F:$F),ExistingTreatments!$A:$A,ExistingTreatments!T:T)</f>
        <v>0</v>
      </c>
      <c r="U153">
        <f>LOOKUP(LOOKUP($D153&amp;$G153,'BEC Silviculture Surrogate'!$A:$A,'BEC Silviculture Surrogate'!$F:$F),ExistingTreatments!$A:$A,ExistingTreatments!U:U)</f>
        <v>0</v>
      </c>
      <c r="V153">
        <f>LOOKUP(LOOKUP($D153&amp;$G153,'BEC Silviculture Surrogate'!$A:$A,'BEC Silviculture Surrogate'!$F:$F),ExistingTreatments!$A:$A,ExistingTreatments!V:V)</f>
        <v>2934</v>
      </c>
      <c r="W153">
        <v>12.5</v>
      </c>
      <c r="X153">
        <v>15</v>
      </c>
      <c r="Y153">
        <v>5</v>
      </c>
    </row>
    <row r="154" spans="1:25">
      <c r="A154" t="str">
        <f>LOOKUP($D154&amp;$I154,RegulationSilvCosts!$A:$A,RegulationSilvCosts!I:I)</f>
        <v>y</v>
      </c>
      <c r="B154" t="s">
        <v>1</v>
      </c>
      <c r="C154" t="s">
        <v>169</v>
      </c>
      <c r="D154" t="s">
        <v>19</v>
      </c>
      <c r="E154" t="s">
        <v>97</v>
      </c>
      <c r="F154" t="s">
        <v>192</v>
      </c>
      <c r="G154" t="s">
        <v>36</v>
      </c>
      <c r="H154" t="str">
        <f t="shared" si="4"/>
        <v>IDFxm.CC.Pyper.B.Reg.N</v>
      </c>
      <c r="I154" t="str">
        <f>LOOKUP($D154&amp;$E154&amp;$G154,RegulationSilvCosts!C:C,RegulationSilvCosts!G:G)</f>
        <v>N</v>
      </c>
      <c r="J154">
        <f>LOOKUP($D154&amp;$E154&amp;$G154,RegulationSilvCosts!C:C,RegulationSilvCosts!J:J)</f>
        <v>4</v>
      </c>
      <c r="K154">
        <f ca="1">LOOKUP($C154&amp;$D154&amp;$E154&amp;$F154,InventoryLU_Blk!$A$2:$A$118,InventoryLU_Blk!$J$2:$J$1118)</f>
        <v>14.6</v>
      </c>
      <c r="L154" t="str">
        <f>LOOKUP(LOOKUP($D154&amp;$G154,'BEC Silviculture Surrogate'!$A:$A,'BEC Silviculture Surrogate'!$F:$F),ExistingTreatments!$A:$A,ExistingTreatments!L:L)</f>
        <v>PLI</v>
      </c>
      <c r="M154">
        <f>LOOKUP(LOOKUP($D154&amp;$G154,'BEC Silviculture Surrogate'!$A:$A,'BEC Silviculture Surrogate'!$F:$F),ExistingTreatments!$A:$A,ExistingTreatments!M:M)</f>
        <v>67</v>
      </c>
      <c r="N154" t="str">
        <f>LOOKUP(LOOKUP($D154&amp;$G154,'BEC Silviculture Surrogate'!$A:$A,'BEC Silviculture Surrogate'!$F:$F),ExistingTreatments!$A:$A,ExistingTreatments!N:N)</f>
        <v>FDI</v>
      </c>
      <c r="O154">
        <f>LOOKUP(LOOKUP($D154&amp;$G154,'BEC Silviculture Surrogate'!$A:$A,'BEC Silviculture Surrogate'!$F:$F),ExistingTreatments!$A:$A,ExistingTreatments!O:O)</f>
        <v>23</v>
      </c>
      <c r="P154" t="str">
        <f>LOOKUP(LOOKUP($D154&amp;$G154,'BEC Silviculture Surrogate'!$A:$A,'BEC Silviculture Surrogate'!$F:$F),ExistingTreatments!$A:$A,ExistingTreatments!P:P)</f>
        <v>AE</v>
      </c>
      <c r="Q154">
        <f>LOOKUP(LOOKUP($D154&amp;$G154,'BEC Silviculture Surrogate'!$A:$A,'BEC Silviculture Surrogate'!$F:$F),ExistingTreatments!$A:$A,ExistingTreatments!Q:Q)</f>
        <v>10</v>
      </c>
      <c r="R154">
        <f>LOOKUP(LOOKUP($D154&amp;$G154,'BEC Silviculture Surrogate'!$A:$A,'BEC Silviculture Surrogate'!$F:$F),ExistingTreatments!$A:$A,ExistingTreatments!R:R)</f>
        <v>0</v>
      </c>
      <c r="S154">
        <f>LOOKUP(LOOKUP($D154&amp;$G154,'BEC Silviculture Surrogate'!$A:$A,'BEC Silviculture Surrogate'!$F:$F),ExistingTreatments!$A:$A,ExistingTreatments!S:S)</f>
        <v>0</v>
      </c>
      <c r="T154">
        <f>LOOKUP(LOOKUP($D154&amp;$G154,'BEC Silviculture Surrogate'!$A:$A,'BEC Silviculture Surrogate'!$F:$F),ExistingTreatments!$A:$A,ExistingTreatments!T:T)</f>
        <v>0</v>
      </c>
      <c r="U154">
        <f>LOOKUP(LOOKUP($D154&amp;$G154,'BEC Silviculture Surrogate'!$A:$A,'BEC Silviculture Surrogate'!$F:$F),ExistingTreatments!$A:$A,ExistingTreatments!U:U)</f>
        <v>0</v>
      </c>
      <c r="V154">
        <f>LOOKUP(LOOKUP($D154&amp;$G154,'BEC Silviculture Surrogate'!$A:$A,'BEC Silviculture Surrogate'!$F:$F),ExistingTreatments!$A:$A,ExistingTreatments!V:V)</f>
        <v>4988</v>
      </c>
      <c r="W154">
        <v>12.5</v>
      </c>
      <c r="X154">
        <v>15</v>
      </c>
      <c r="Y154">
        <v>5</v>
      </c>
    </row>
    <row r="155" spans="1:25">
      <c r="A155" t="str">
        <f>LOOKUP($D155&amp;$I155,RegulationSilvCosts!$A:$A,RegulationSilvCosts!I:I)</f>
        <v>y</v>
      </c>
      <c r="B155" t="s">
        <v>1</v>
      </c>
      <c r="C155" t="s">
        <v>169</v>
      </c>
      <c r="D155" t="s">
        <v>19</v>
      </c>
      <c r="E155" t="s">
        <v>97</v>
      </c>
      <c r="F155" t="s">
        <v>192</v>
      </c>
      <c r="G155" t="s">
        <v>37</v>
      </c>
      <c r="H155" t="str">
        <f t="shared" si="4"/>
        <v>IDFxm.CC.Pyper.B.Reg.P</v>
      </c>
      <c r="I155" t="str">
        <f>LOOKUP($D155&amp;$E155&amp;$G155,RegulationSilvCosts!C:C,RegulationSilvCosts!G:G)</f>
        <v>P</v>
      </c>
      <c r="J155">
        <f>LOOKUP($D155&amp;$E155&amp;$G155,RegulationSilvCosts!C:C,RegulationSilvCosts!J:J)</f>
        <v>2</v>
      </c>
      <c r="K155">
        <f ca="1">LOOKUP($C155&amp;$D155&amp;$E155&amp;$F155,InventoryLU_Blk!$A$2:$A$118,InventoryLU_Blk!$J$2:$J$1118)</f>
        <v>14.6</v>
      </c>
      <c r="L155" t="str">
        <f>LOOKUP(LOOKUP($D155&amp;$G155,'BEC Silviculture Surrogate'!$A:$A,'BEC Silviculture Surrogate'!$F:$F),ExistingTreatments!$A:$A,ExistingTreatments!L:L)</f>
        <v>PLI</v>
      </c>
      <c r="M155">
        <f>LOOKUP(LOOKUP($D155&amp;$G155,'BEC Silviculture Surrogate'!$A:$A,'BEC Silviculture Surrogate'!$F:$F),ExistingTreatments!$A:$A,ExistingTreatments!M:M)</f>
        <v>59</v>
      </c>
      <c r="N155" t="str">
        <f>LOOKUP(LOOKUP($D155&amp;$G155,'BEC Silviculture Surrogate'!$A:$A,'BEC Silviculture Surrogate'!$F:$F),ExistingTreatments!$A:$A,ExistingTreatments!N:N)</f>
        <v>AE</v>
      </c>
      <c r="O155">
        <f>LOOKUP(LOOKUP($D155&amp;$G155,'BEC Silviculture Surrogate'!$A:$A,'BEC Silviculture Surrogate'!$F:$F),ExistingTreatments!$A:$A,ExistingTreatments!O:O)</f>
        <v>22</v>
      </c>
      <c r="P155" t="str">
        <f>LOOKUP(LOOKUP($D155&amp;$G155,'BEC Silviculture Surrogate'!$A:$A,'BEC Silviculture Surrogate'!$F:$F),ExistingTreatments!$A:$A,ExistingTreatments!P:P)</f>
        <v>FDI</v>
      </c>
      <c r="Q155">
        <f>LOOKUP(LOOKUP($D155&amp;$G155,'BEC Silviculture Surrogate'!$A:$A,'BEC Silviculture Surrogate'!$F:$F),ExistingTreatments!$A:$A,ExistingTreatments!Q:Q)</f>
        <v>13</v>
      </c>
      <c r="R155" t="str">
        <f>LOOKUP(LOOKUP($D155&amp;$G155,'BEC Silviculture Surrogate'!$A:$A,'BEC Silviculture Surrogate'!$F:$F),ExistingTreatments!$A:$A,ExistingTreatments!R:R)</f>
        <v>SX</v>
      </c>
      <c r="S155">
        <f>LOOKUP(LOOKUP($D155&amp;$G155,'BEC Silviculture Surrogate'!$A:$A,'BEC Silviculture Surrogate'!$F:$F),ExistingTreatments!$A:$A,ExistingTreatments!S:S)</f>
        <v>6</v>
      </c>
      <c r="T155">
        <f>LOOKUP(LOOKUP($D155&amp;$G155,'BEC Silviculture Surrogate'!$A:$A,'BEC Silviculture Surrogate'!$F:$F),ExistingTreatments!$A:$A,ExistingTreatments!T:T)</f>
        <v>0</v>
      </c>
      <c r="U155">
        <f>LOOKUP(LOOKUP($D155&amp;$G155,'BEC Silviculture Surrogate'!$A:$A,'BEC Silviculture Surrogate'!$F:$F),ExistingTreatments!$A:$A,ExistingTreatments!U:U)</f>
        <v>0</v>
      </c>
      <c r="V155">
        <f>LOOKUP(LOOKUP($D155&amp;$G155,'BEC Silviculture Surrogate'!$A:$A,'BEC Silviculture Surrogate'!$F:$F),ExistingTreatments!$A:$A,ExistingTreatments!V:V)</f>
        <v>3661</v>
      </c>
      <c r="W155">
        <v>12.5</v>
      </c>
      <c r="X155">
        <v>15</v>
      </c>
      <c r="Y155">
        <v>5</v>
      </c>
    </row>
    <row r="156" spans="1:25">
      <c r="A156" t="str">
        <f>LOOKUP($D156&amp;$I156,RegulationSilvCosts!$A:$A,RegulationSilvCosts!I:I)</f>
        <v>y</v>
      </c>
      <c r="B156" t="s">
        <v>1</v>
      </c>
      <c r="C156" t="s">
        <v>169</v>
      </c>
      <c r="D156" t="s">
        <v>19</v>
      </c>
      <c r="E156" t="s">
        <v>98</v>
      </c>
      <c r="F156" t="s">
        <v>192</v>
      </c>
      <c r="G156" t="s">
        <v>86</v>
      </c>
      <c r="H156" t="str">
        <f t="shared" si="4"/>
        <v>IDFxm.Sel.Pyper.B.Reg.S</v>
      </c>
      <c r="I156" t="str">
        <f>LOOKUP($D156&amp;$E156&amp;$G156,RegulationSilvCosts!C:C,RegulationSilvCosts!G:G)</f>
        <v>N</v>
      </c>
      <c r="J156">
        <f>LOOKUP($D156&amp;$E156&amp;$G156,RegulationSilvCosts!C:C,RegulationSilvCosts!J:J)</f>
        <v>4</v>
      </c>
      <c r="K156">
        <f ca="1">LOOKUP($C156&amp;$D156&amp;$E156&amp;$F156,InventoryLU_Blk!$A$2:$A$118,InventoryLU_Blk!$J$2:$J$1118)</f>
        <v>14.1</v>
      </c>
      <c r="L156" t="str">
        <f>LOOKUP(LOOKUP($D156&amp;$G156,'BEC Silviculture Surrogate'!$A:$A,'BEC Silviculture Surrogate'!$F:$F),ExistingTreatments!$A:$A,ExistingTreatments!L:L)</f>
        <v>FDI</v>
      </c>
      <c r="M156">
        <f>LOOKUP(LOOKUP($D156&amp;$G156,'BEC Silviculture Surrogate'!$A:$A,'BEC Silviculture Surrogate'!$F:$F),ExistingTreatments!$A:$A,ExistingTreatments!M:M)</f>
        <v>84</v>
      </c>
      <c r="N156" t="str">
        <f>LOOKUP(LOOKUP($D156&amp;$G156,'BEC Silviculture Surrogate'!$A:$A,'BEC Silviculture Surrogate'!$F:$F),ExistingTreatments!$A:$A,ExistingTreatments!N:N)</f>
        <v>PLI</v>
      </c>
      <c r="O156">
        <f>LOOKUP(LOOKUP($D156&amp;$G156,'BEC Silviculture Surrogate'!$A:$A,'BEC Silviculture Surrogate'!$F:$F),ExistingTreatments!$A:$A,ExistingTreatments!O:O)</f>
        <v>9</v>
      </c>
      <c r="P156" t="str">
        <f>LOOKUP(LOOKUP($D156&amp;$G156,'BEC Silviculture Surrogate'!$A:$A,'BEC Silviculture Surrogate'!$F:$F),ExistingTreatments!$A:$A,ExistingTreatments!P:P)</f>
        <v>AE</v>
      </c>
      <c r="Q156">
        <f>LOOKUP(LOOKUP($D156&amp;$G156,'BEC Silviculture Surrogate'!$A:$A,'BEC Silviculture Surrogate'!$F:$F),ExistingTreatments!$A:$A,ExistingTreatments!Q:Q)</f>
        <v>7</v>
      </c>
      <c r="R156">
        <f>LOOKUP(LOOKUP($D156&amp;$G156,'BEC Silviculture Surrogate'!$A:$A,'BEC Silviculture Surrogate'!$F:$F),ExistingTreatments!$A:$A,ExistingTreatments!R:R)</f>
        <v>0</v>
      </c>
      <c r="S156">
        <f>LOOKUP(LOOKUP($D156&amp;$G156,'BEC Silviculture Surrogate'!$A:$A,'BEC Silviculture Surrogate'!$F:$F),ExistingTreatments!$A:$A,ExistingTreatments!S:S)</f>
        <v>0</v>
      </c>
      <c r="T156">
        <f>LOOKUP(LOOKUP($D156&amp;$G156,'BEC Silviculture Surrogate'!$A:$A,'BEC Silviculture Surrogate'!$F:$F),ExistingTreatments!$A:$A,ExistingTreatments!T:T)</f>
        <v>0</v>
      </c>
      <c r="U156">
        <f>LOOKUP(LOOKUP($D156&amp;$G156,'BEC Silviculture Surrogate'!$A:$A,'BEC Silviculture Surrogate'!$F:$F),ExistingTreatments!$A:$A,ExistingTreatments!U:U)</f>
        <v>0</v>
      </c>
      <c r="V156">
        <f>LOOKUP(LOOKUP($D156&amp;$G156,'BEC Silviculture Surrogate'!$A:$A,'BEC Silviculture Surrogate'!$F:$F),ExistingTreatments!$A:$A,ExistingTreatments!V:V)</f>
        <v>2947</v>
      </c>
      <c r="W156">
        <v>12.5</v>
      </c>
      <c r="X156">
        <v>15</v>
      </c>
      <c r="Y156">
        <v>5</v>
      </c>
    </row>
    <row r="157" spans="1:25">
      <c r="A157" t="str">
        <f>LOOKUP($D157&amp;$I157,RegulationSilvCosts!$A:$A,RegulationSilvCosts!I:I)</f>
        <v>y</v>
      </c>
      <c r="B157" t="s">
        <v>1</v>
      </c>
      <c r="C157" t="s">
        <v>169</v>
      </c>
      <c r="D157" t="s">
        <v>19</v>
      </c>
      <c r="E157" t="s">
        <v>97</v>
      </c>
      <c r="F157" t="s">
        <v>194</v>
      </c>
      <c r="G157" t="s">
        <v>36</v>
      </c>
      <c r="H157" t="str">
        <f t="shared" si="4"/>
        <v>IDFxm.CC.Pyper.D.Reg.N</v>
      </c>
      <c r="I157" t="str">
        <f>LOOKUP($D157&amp;$E157&amp;$G157,RegulationSilvCosts!C:C,RegulationSilvCosts!G:G)</f>
        <v>N</v>
      </c>
      <c r="J157">
        <f>LOOKUP($D157&amp;$E157&amp;$G157,RegulationSilvCosts!C:C,RegulationSilvCosts!J:J)</f>
        <v>4</v>
      </c>
      <c r="K157">
        <f ca="1">LOOKUP($C157&amp;$D157&amp;$E157&amp;$F157,InventoryLU_Blk!$A$2:$A$118,InventoryLU_Blk!$J$2:$J$1118)</f>
        <v>14.7</v>
      </c>
      <c r="L157" t="str">
        <f>LOOKUP(LOOKUP($D157&amp;$G157,'BEC Silviculture Surrogate'!$A:$A,'BEC Silviculture Surrogate'!$F:$F),ExistingTreatments!$A:$A,ExistingTreatments!L:L)</f>
        <v>PLI</v>
      </c>
      <c r="M157">
        <f>LOOKUP(LOOKUP($D157&amp;$G157,'BEC Silviculture Surrogate'!$A:$A,'BEC Silviculture Surrogate'!$F:$F),ExistingTreatments!$A:$A,ExistingTreatments!M:M)</f>
        <v>67</v>
      </c>
      <c r="N157" t="str">
        <f>LOOKUP(LOOKUP($D157&amp;$G157,'BEC Silviculture Surrogate'!$A:$A,'BEC Silviculture Surrogate'!$F:$F),ExistingTreatments!$A:$A,ExistingTreatments!N:N)</f>
        <v>FDI</v>
      </c>
      <c r="O157">
        <f>LOOKUP(LOOKUP($D157&amp;$G157,'BEC Silviculture Surrogate'!$A:$A,'BEC Silviculture Surrogate'!$F:$F),ExistingTreatments!$A:$A,ExistingTreatments!O:O)</f>
        <v>23</v>
      </c>
      <c r="P157" t="str">
        <f>LOOKUP(LOOKUP($D157&amp;$G157,'BEC Silviculture Surrogate'!$A:$A,'BEC Silviculture Surrogate'!$F:$F),ExistingTreatments!$A:$A,ExistingTreatments!P:P)</f>
        <v>AE</v>
      </c>
      <c r="Q157">
        <f>LOOKUP(LOOKUP($D157&amp;$G157,'BEC Silviculture Surrogate'!$A:$A,'BEC Silviculture Surrogate'!$F:$F),ExistingTreatments!$A:$A,ExistingTreatments!Q:Q)</f>
        <v>10</v>
      </c>
      <c r="R157">
        <f>LOOKUP(LOOKUP($D157&amp;$G157,'BEC Silviculture Surrogate'!$A:$A,'BEC Silviculture Surrogate'!$F:$F),ExistingTreatments!$A:$A,ExistingTreatments!R:R)</f>
        <v>0</v>
      </c>
      <c r="S157">
        <f>LOOKUP(LOOKUP($D157&amp;$G157,'BEC Silviculture Surrogate'!$A:$A,'BEC Silviculture Surrogate'!$F:$F),ExistingTreatments!$A:$A,ExistingTreatments!S:S)</f>
        <v>0</v>
      </c>
      <c r="T157">
        <f>LOOKUP(LOOKUP($D157&amp;$G157,'BEC Silviculture Surrogate'!$A:$A,'BEC Silviculture Surrogate'!$F:$F),ExistingTreatments!$A:$A,ExistingTreatments!T:T)</f>
        <v>0</v>
      </c>
      <c r="U157">
        <f>LOOKUP(LOOKUP($D157&amp;$G157,'BEC Silviculture Surrogate'!$A:$A,'BEC Silviculture Surrogate'!$F:$F),ExistingTreatments!$A:$A,ExistingTreatments!U:U)</f>
        <v>0</v>
      </c>
      <c r="V157">
        <f>LOOKUP(LOOKUP($D157&amp;$G157,'BEC Silviculture Surrogate'!$A:$A,'BEC Silviculture Surrogate'!$F:$F),ExistingTreatments!$A:$A,ExistingTreatments!V:V)</f>
        <v>4988</v>
      </c>
      <c r="W157">
        <v>12.5</v>
      </c>
      <c r="X157">
        <v>15</v>
      </c>
      <c r="Y157">
        <v>5</v>
      </c>
    </row>
    <row r="158" spans="1:25">
      <c r="A158" t="str">
        <f>LOOKUP($D158&amp;$I158,RegulationSilvCosts!$A:$A,RegulationSilvCosts!I:I)</f>
        <v>y</v>
      </c>
      <c r="B158" t="s">
        <v>1</v>
      </c>
      <c r="C158" t="s">
        <v>169</v>
      </c>
      <c r="D158" t="s">
        <v>19</v>
      </c>
      <c r="E158" t="s">
        <v>97</v>
      </c>
      <c r="F158" t="s">
        <v>194</v>
      </c>
      <c r="G158" t="s">
        <v>37</v>
      </c>
      <c r="H158" t="str">
        <f t="shared" si="4"/>
        <v>IDFxm.CC.Pyper.D.Reg.P</v>
      </c>
      <c r="I158" t="str">
        <f>LOOKUP($D158&amp;$E158&amp;$G158,RegulationSilvCosts!C:C,RegulationSilvCosts!G:G)</f>
        <v>P</v>
      </c>
      <c r="J158">
        <f>LOOKUP($D158&amp;$E158&amp;$G158,RegulationSilvCosts!C:C,RegulationSilvCosts!J:J)</f>
        <v>2</v>
      </c>
      <c r="K158">
        <f ca="1">LOOKUP($C158&amp;$D158&amp;$E158&amp;$F158,InventoryLU_Blk!$A$2:$A$118,InventoryLU_Blk!$J$2:$J$1118)</f>
        <v>14.7</v>
      </c>
      <c r="L158" t="str">
        <f>LOOKUP(LOOKUP($D158&amp;$G158,'BEC Silviculture Surrogate'!$A:$A,'BEC Silviculture Surrogate'!$F:$F),ExistingTreatments!$A:$A,ExistingTreatments!L:L)</f>
        <v>PLI</v>
      </c>
      <c r="M158">
        <f>LOOKUP(LOOKUP($D158&amp;$G158,'BEC Silviculture Surrogate'!$A:$A,'BEC Silviculture Surrogate'!$F:$F),ExistingTreatments!$A:$A,ExistingTreatments!M:M)</f>
        <v>59</v>
      </c>
      <c r="N158" t="str">
        <f>LOOKUP(LOOKUP($D158&amp;$G158,'BEC Silviculture Surrogate'!$A:$A,'BEC Silviculture Surrogate'!$F:$F),ExistingTreatments!$A:$A,ExistingTreatments!N:N)</f>
        <v>AE</v>
      </c>
      <c r="O158">
        <f>LOOKUP(LOOKUP($D158&amp;$G158,'BEC Silviculture Surrogate'!$A:$A,'BEC Silviculture Surrogate'!$F:$F),ExistingTreatments!$A:$A,ExistingTreatments!O:O)</f>
        <v>22</v>
      </c>
      <c r="P158" t="str">
        <f>LOOKUP(LOOKUP($D158&amp;$G158,'BEC Silviculture Surrogate'!$A:$A,'BEC Silviculture Surrogate'!$F:$F),ExistingTreatments!$A:$A,ExistingTreatments!P:P)</f>
        <v>FDI</v>
      </c>
      <c r="Q158">
        <f>LOOKUP(LOOKUP($D158&amp;$G158,'BEC Silviculture Surrogate'!$A:$A,'BEC Silviculture Surrogate'!$F:$F),ExistingTreatments!$A:$A,ExistingTreatments!Q:Q)</f>
        <v>13</v>
      </c>
      <c r="R158" t="str">
        <f>LOOKUP(LOOKUP($D158&amp;$G158,'BEC Silviculture Surrogate'!$A:$A,'BEC Silviculture Surrogate'!$F:$F),ExistingTreatments!$A:$A,ExistingTreatments!R:R)</f>
        <v>SX</v>
      </c>
      <c r="S158">
        <f>LOOKUP(LOOKUP($D158&amp;$G158,'BEC Silviculture Surrogate'!$A:$A,'BEC Silviculture Surrogate'!$F:$F),ExistingTreatments!$A:$A,ExistingTreatments!S:S)</f>
        <v>6</v>
      </c>
      <c r="T158">
        <f>LOOKUP(LOOKUP($D158&amp;$G158,'BEC Silviculture Surrogate'!$A:$A,'BEC Silviculture Surrogate'!$F:$F),ExistingTreatments!$A:$A,ExistingTreatments!T:T)</f>
        <v>0</v>
      </c>
      <c r="U158">
        <f>LOOKUP(LOOKUP($D158&amp;$G158,'BEC Silviculture Surrogate'!$A:$A,'BEC Silviculture Surrogate'!$F:$F),ExistingTreatments!$A:$A,ExistingTreatments!U:U)</f>
        <v>0</v>
      </c>
      <c r="V158">
        <f>LOOKUP(LOOKUP($D158&amp;$G158,'BEC Silviculture Surrogate'!$A:$A,'BEC Silviculture Surrogate'!$F:$F),ExistingTreatments!$A:$A,ExistingTreatments!V:V)</f>
        <v>3661</v>
      </c>
      <c r="W158">
        <v>12.5</v>
      </c>
      <c r="X158">
        <v>15</v>
      </c>
      <c r="Y158">
        <v>5</v>
      </c>
    </row>
    <row r="159" spans="1:25">
      <c r="A159" t="str">
        <f>LOOKUP($D159&amp;$I159,RegulationSilvCosts!$A:$A,RegulationSilvCosts!I:I)</f>
        <v>y</v>
      </c>
      <c r="B159" t="s">
        <v>1</v>
      </c>
      <c r="C159" t="s">
        <v>169</v>
      </c>
      <c r="D159" t="s">
        <v>27</v>
      </c>
      <c r="E159" t="s">
        <v>97</v>
      </c>
      <c r="F159" t="s">
        <v>191</v>
      </c>
      <c r="G159" t="s">
        <v>36</v>
      </c>
      <c r="H159" t="str">
        <f t="shared" si="4"/>
        <v>SBPSxc.CC.Pyper.A.Reg.N</v>
      </c>
      <c r="I159" t="str">
        <f>LOOKUP($D159&amp;$E159&amp;$G159,RegulationSilvCosts!C:C,RegulationSilvCosts!G:G)</f>
        <v>N</v>
      </c>
      <c r="J159">
        <f>LOOKUP($D159&amp;$E159&amp;$G159,RegulationSilvCosts!C:C,RegulationSilvCosts!J:J)</f>
        <v>4</v>
      </c>
      <c r="K159">
        <f ca="1">LOOKUP($C159&amp;$D159&amp;$E159&amp;$F159,InventoryLU_Blk!$A$2:$A$118,InventoryLU_Blk!$J$2:$J$1118)</f>
        <v>12.4</v>
      </c>
      <c r="L159" t="str">
        <f>LOOKUP(LOOKUP($D159&amp;$G159,'BEC Silviculture Surrogate'!$A:$A,'BEC Silviculture Surrogate'!$F:$F),ExistingTreatments!$A:$A,ExistingTreatments!L:L)</f>
        <v>PLI</v>
      </c>
      <c r="M159">
        <f>LOOKUP(LOOKUP($D159&amp;$G159,'BEC Silviculture Surrogate'!$A:$A,'BEC Silviculture Surrogate'!$F:$F),ExistingTreatments!$A:$A,ExistingTreatments!M:M)</f>
        <v>95</v>
      </c>
      <c r="N159" t="str">
        <f>LOOKUP(LOOKUP($D159&amp;$G159,'BEC Silviculture Surrogate'!$A:$A,'BEC Silviculture Surrogate'!$F:$F),ExistingTreatments!$A:$A,ExistingTreatments!N:N)</f>
        <v>AE</v>
      </c>
      <c r="O159">
        <f>LOOKUP(LOOKUP($D159&amp;$G159,'BEC Silviculture Surrogate'!$A:$A,'BEC Silviculture Surrogate'!$F:$F),ExistingTreatments!$A:$A,ExistingTreatments!O:O)</f>
        <v>5</v>
      </c>
      <c r="P159">
        <f>LOOKUP(LOOKUP($D159&amp;$G159,'BEC Silviculture Surrogate'!$A:$A,'BEC Silviculture Surrogate'!$F:$F),ExistingTreatments!$A:$A,ExistingTreatments!P:P)</f>
        <v>0</v>
      </c>
      <c r="Q159">
        <f>LOOKUP(LOOKUP($D159&amp;$G159,'BEC Silviculture Surrogate'!$A:$A,'BEC Silviculture Surrogate'!$F:$F),ExistingTreatments!$A:$A,ExistingTreatments!Q:Q)</f>
        <v>0</v>
      </c>
      <c r="R159">
        <f>LOOKUP(LOOKUP($D159&amp;$G159,'BEC Silviculture Surrogate'!$A:$A,'BEC Silviculture Surrogate'!$F:$F),ExistingTreatments!$A:$A,ExistingTreatments!R:R)</f>
        <v>0</v>
      </c>
      <c r="S159">
        <f>LOOKUP(LOOKUP($D159&amp;$G159,'BEC Silviculture Surrogate'!$A:$A,'BEC Silviculture Surrogate'!$F:$F),ExistingTreatments!$A:$A,ExistingTreatments!S:S)</f>
        <v>0</v>
      </c>
      <c r="T159">
        <f>LOOKUP(LOOKUP($D159&amp;$G159,'BEC Silviculture Surrogate'!$A:$A,'BEC Silviculture Surrogate'!$F:$F),ExistingTreatments!$A:$A,ExistingTreatments!T:T)</f>
        <v>0</v>
      </c>
      <c r="U159">
        <f>LOOKUP(LOOKUP($D159&amp;$G159,'BEC Silviculture Surrogate'!$A:$A,'BEC Silviculture Surrogate'!$F:$F),ExistingTreatments!$A:$A,ExistingTreatments!U:U)</f>
        <v>0</v>
      </c>
      <c r="V159">
        <f>LOOKUP(LOOKUP($D159&amp;$G159,'BEC Silviculture Surrogate'!$A:$A,'BEC Silviculture Surrogate'!$F:$F),ExistingTreatments!$A:$A,ExistingTreatments!V:V)</f>
        <v>9022</v>
      </c>
      <c r="W159">
        <v>12.5</v>
      </c>
      <c r="X159">
        <v>15</v>
      </c>
      <c r="Y159">
        <v>5</v>
      </c>
    </row>
    <row r="160" spans="1:25">
      <c r="A160" t="str">
        <f>LOOKUP($D160&amp;$I160,RegulationSilvCosts!$A:$A,RegulationSilvCosts!I:I)</f>
        <v>y</v>
      </c>
      <c r="B160" t="s">
        <v>1</v>
      </c>
      <c r="C160" t="s">
        <v>169</v>
      </c>
      <c r="D160" t="s">
        <v>27</v>
      </c>
      <c r="E160" t="s">
        <v>97</v>
      </c>
      <c r="F160" t="s">
        <v>191</v>
      </c>
      <c r="G160" t="s">
        <v>37</v>
      </c>
      <c r="H160" t="str">
        <f t="shared" si="4"/>
        <v>SBPSxc.CC.Pyper.A.Reg.P</v>
      </c>
      <c r="I160" t="str">
        <f>LOOKUP($D160&amp;$E160&amp;$G160,RegulationSilvCosts!C:C,RegulationSilvCosts!G:G)</f>
        <v>P</v>
      </c>
      <c r="J160">
        <f>LOOKUP($D160&amp;$E160&amp;$G160,RegulationSilvCosts!C:C,RegulationSilvCosts!J:J)</f>
        <v>2</v>
      </c>
      <c r="K160">
        <f ca="1">LOOKUP($C160&amp;$D160&amp;$E160&amp;$F160,InventoryLU_Blk!$A$2:$A$118,InventoryLU_Blk!$J$2:$J$1118)</f>
        <v>12.4</v>
      </c>
      <c r="L160" t="str">
        <f>LOOKUP(LOOKUP($D160&amp;$G160,'BEC Silviculture Surrogate'!$A:$A,'BEC Silviculture Surrogate'!$F:$F),ExistingTreatments!$A:$A,ExistingTreatments!L:L)</f>
        <v>PLI</v>
      </c>
      <c r="M160">
        <f>LOOKUP(LOOKUP($D160&amp;$G160,'BEC Silviculture Surrogate'!$A:$A,'BEC Silviculture Surrogate'!$F:$F),ExistingTreatments!$A:$A,ExistingTreatments!M:M)</f>
        <v>83</v>
      </c>
      <c r="N160" t="str">
        <f>LOOKUP(LOOKUP($D160&amp;$G160,'BEC Silviculture Surrogate'!$A:$A,'BEC Silviculture Surrogate'!$F:$F),ExistingTreatments!$A:$A,ExistingTreatments!N:N)</f>
        <v>AE</v>
      </c>
      <c r="O160">
        <f>LOOKUP(LOOKUP($D160&amp;$G160,'BEC Silviculture Surrogate'!$A:$A,'BEC Silviculture Surrogate'!$F:$F),ExistingTreatments!$A:$A,ExistingTreatments!O:O)</f>
        <v>17</v>
      </c>
      <c r="P160">
        <f>LOOKUP(LOOKUP($D160&amp;$G160,'BEC Silviculture Surrogate'!$A:$A,'BEC Silviculture Surrogate'!$F:$F),ExistingTreatments!$A:$A,ExistingTreatments!P:P)</f>
        <v>0</v>
      </c>
      <c r="Q160">
        <f>LOOKUP(LOOKUP($D160&amp;$G160,'BEC Silviculture Surrogate'!$A:$A,'BEC Silviculture Surrogate'!$F:$F),ExistingTreatments!$A:$A,ExistingTreatments!Q:Q)</f>
        <v>0</v>
      </c>
      <c r="R160">
        <f>LOOKUP(LOOKUP($D160&amp;$G160,'BEC Silviculture Surrogate'!$A:$A,'BEC Silviculture Surrogate'!$F:$F),ExistingTreatments!$A:$A,ExistingTreatments!R:R)</f>
        <v>0</v>
      </c>
      <c r="S160">
        <f>LOOKUP(LOOKUP($D160&amp;$G160,'BEC Silviculture Surrogate'!$A:$A,'BEC Silviculture Surrogate'!$F:$F),ExistingTreatments!$A:$A,ExistingTreatments!S:S)</f>
        <v>0</v>
      </c>
      <c r="T160">
        <f>LOOKUP(LOOKUP($D160&amp;$G160,'BEC Silviculture Surrogate'!$A:$A,'BEC Silviculture Surrogate'!$F:$F),ExistingTreatments!$A:$A,ExistingTreatments!T:T)</f>
        <v>0</v>
      </c>
      <c r="U160">
        <f>LOOKUP(LOOKUP($D160&amp;$G160,'BEC Silviculture Surrogate'!$A:$A,'BEC Silviculture Surrogate'!$F:$F),ExistingTreatments!$A:$A,ExistingTreatments!U:U)</f>
        <v>0</v>
      </c>
      <c r="V160">
        <f>LOOKUP(LOOKUP($D160&amp;$G160,'BEC Silviculture Surrogate'!$A:$A,'BEC Silviculture Surrogate'!$F:$F),ExistingTreatments!$A:$A,ExistingTreatments!V:V)</f>
        <v>4444</v>
      </c>
      <c r="W160">
        <v>12.5</v>
      </c>
      <c r="X160">
        <v>15</v>
      </c>
      <c r="Y160">
        <v>5</v>
      </c>
    </row>
    <row r="161" spans="1:25">
      <c r="A161" t="str">
        <f>LOOKUP($D161&amp;$I161,RegulationSilvCosts!$A:$A,RegulationSilvCosts!I:I)</f>
        <v>y</v>
      </c>
      <c r="B161" t="s">
        <v>1</v>
      </c>
      <c r="C161" t="s">
        <v>169</v>
      </c>
      <c r="D161" t="s">
        <v>27</v>
      </c>
      <c r="E161" t="s">
        <v>97</v>
      </c>
      <c r="F161" t="s">
        <v>192</v>
      </c>
      <c r="G161" t="s">
        <v>36</v>
      </c>
      <c r="H161" t="str">
        <f t="shared" si="4"/>
        <v>SBPSxc.CC.Pyper.B.Reg.N</v>
      </c>
      <c r="I161" t="str">
        <f>LOOKUP($D161&amp;$E161&amp;$G161,RegulationSilvCosts!C:C,RegulationSilvCosts!G:G)</f>
        <v>N</v>
      </c>
      <c r="J161">
        <f>LOOKUP($D161&amp;$E161&amp;$G161,RegulationSilvCosts!C:C,RegulationSilvCosts!J:J)</f>
        <v>4</v>
      </c>
      <c r="K161">
        <f ca="1">LOOKUP($C161&amp;$D161&amp;$E161&amp;$F161,InventoryLU_Blk!$A$2:$A$118,InventoryLU_Blk!$J$2:$J$1118)</f>
        <v>13.2</v>
      </c>
      <c r="L161" t="str">
        <f>LOOKUP(LOOKUP($D161&amp;$G161,'BEC Silviculture Surrogate'!$A:$A,'BEC Silviculture Surrogate'!$F:$F),ExistingTreatments!$A:$A,ExistingTreatments!L:L)</f>
        <v>PLI</v>
      </c>
      <c r="M161">
        <f>LOOKUP(LOOKUP($D161&amp;$G161,'BEC Silviculture Surrogate'!$A:$A,'BEC Silviculture Surrogate'!$F:$F),ExistingTreatments!$A:$A,ExistingTreatments!M:M)</f>
        <v>95</v>
      </c>
      <c r="N161" t="str">
        <f>LOOKUP(LOOKUP($D161&amp;$G161,'BEC Silviculture Surrogate'!$A:$A,'BEC Silviculture Surrogate'!$F:$F),ExistingTreatments!$A:$A,ExistingTreatments!N:N)</f>
        <v>AE</v>
      </c>
      <c r="O161">
        <f>LOOKUP(LOOKUP($D161&amp;$G161,'BEC Silviculture Surrogate'!$A:$A,'BEC Silviculture Surrogate'!$F:$F),ExistingTreatments!$A:$A,ExistingTreatments!O:O)</f>
        <v>5</v>
      </c>
      <c r="P161">
        <f>LOOKUP(LOOKUP($D161&amp;$G161,'BEC Silviculture Surrogate'!$A:$A,'BEC Silviculture Surrogate'!$F:$F),ExistingTreatments!$A:$A,ExistingTreatments!P:P)</f>
        <v>0</v>
      </c>
      <c r="Q161">
        <f>LOOKUP(LOOKUP($D161&amp;$G161,'BEC Silviculture Surrogate'!$A:$A,'BEC Silviculture Surrogate'!$F:$F),ExistingTreatments!$A:$A,ExistingTreatments!Q:Q)</f>
        <v>0</v>
      </c>
      <c r="R161">
        <f>LOOKUP(LOOKUP($D161&amp;$G161,'BEC Silviculture Surrogate'!$A:$A,'BEC Silviculture Surrogate'!$F:$F),ExistingTreatments!$A:$A,ExistingTreatments!R:R)</f>
        <v>0</v>
      </c>
      <c r="S161">
        <f>LOOKUP(LOOKUP($D161&amp;$G161,'BEC Silviculture Surrogate'!$A:$A,'BEC Silviculture Surrogate'!$F:$F),ExistingTreatments!$A:$A,ExistingTreatments!S:S)</f>
        <v>0</v>
      </c>
      <c r="T161">
        <f>LOOKUP(LOOKUP($D161&amp;$G161,'BEC Silviculture Surrogate'!$A:$A,'BEC Silviculture Surrogate'!$F:$F),ExistingTreatments!$A:$A,ExistingTreatments!T:T)</f>
        <v>0</v>
      </c>
      <c r="U161">
        <f>LOOKUP(LOOKUP($D161&amp;$G161,'BEC Silviculture Surrogate'!$A:$A,'BEC Silviculture Surrogate'!$F:$F),ExistingTreatments!$A:$A,ExistingTreatments!U:U)</f>
        <v>0</v>
      </c>
      <c r="V161">
        <f>LOOKUP(LOOKUP($D161&amp;$G161,'BEC Silviculture Surrogate'!$A:$A,'BEC Silviculture Surrogate'!$F:$F),ExistingTreatments!$A:$A,ExistingTreatments!V:V)</f>
        <v>9022</v>
      </c>
      <c r="W161">
        <v>12.5</v>
      </c>
      <c r="X161">
        <v>15</v>
      </c>
      <c r="Y161">
        <v>5</v>
      </c>
    </row>
    <row r="162" spans="1:25">
      <c r="A162" t="str">
        <f>LOOKUP($D162&amp;$I162,RegulationSilvCosts!$A:$A,RegulationSilvCosts!I:I)</f>
        <v>y</v>
      </c>
      <c r="B162" t="s">
        <v>1</v>
      </c>
      <c r="C162" t="s">
        <v>169</v>
      </c>
      <c r="D162" t="s">
        <v>27</v>
      </c>
      <c r="E162" t="s">
        <v>97</v>
      </c>
      <c r="F162" t="s">
        <v>192</v>
      </c>
      <c r="G162" t="s">
        <v>37</v>
      </c>
      <c r="H162" t="str">
        <f t="shared" si="4"/>
        <v>SBPSxc.CC.Pyper.B.Reg.P</v>
      </c>
      <c r="I162" t="str">
        <f>LOOKUP($D162&amp;$E162&amp;$G162,RegulationSilvCosts!C:C,RegulationSilvCosts!G:G)</f>
        <v>P</v>
      </c>
      <c r="J162">
        <f>LOOKUP($D162&amp;$E162&amp;$G162,RegulationSilvCosts!C:C,RegulationSilvCosts!J:J)</f>
        <v>2</v>
      </c>
      <c r="K162">
        <f ca="1">LOOKUP($C162&amp;$D162&amp;$E162&amp;$F162,InventoryLU_Blk!$A$2:$A$118,InventoryLU_Blk!$J$2:$J$1118)</f>
        <v>13.2</v>
      </c>
      <c r="L162" t="str">
        <f>LOOKUP(LOOKUP($D162&amp;$G162,'BEC Silviculture Surrogate'!$A:$A,'BEC Silviculture Surrogate'!$F:$F),ExistingTreatments!$A:$A,ExistingTreatments!L:L)</f>
        <v>PLI</v>
      </c>
      <c r="M162">
        <f>LOOKUP(LOOKUP($D162&amp;$G162,'BEC Silviculture Surrogate'!$A:$A,'BEC Silviculture Surrogate'!$F:$F),ExistingTreatments!$A:$A,ExistingTreatments!M:M)</f>
        <v>83</v>
      </c>
      <c r="N162" t="str">
        <f>LOOKUP(LOOKUP($D162&amp;$G162,'BEC Silviculture Surrogate'!$A:$A,'BEC Silviculture Surrogate'!$F:$F),ExistingTreatments!$A:$A,ExistingTreatments!N:N)</f>
        <v>AE</v>
      </c>
      <c r="O162">
        <f>LOOKUP(LOOKUP($D162&amp;$G162,'BEC Silviculture Surrogate'!$A:$A,'BEC Silviculture Surrogate'!$F:$F),ExistingTreatments!$A:$A,ExistingTreatments!O:O)</f>
        <v>17</v>
      </c>
      <c r="P162">
        <f>LOOKUP(LOOKUP($D162&amp;$G162,'BEC Silviculture Surrogate'!$A:$A,'BEC Silviculture Surrogate'!$F:$F),ExistingTreatments!$A:$A,ExistingTreatments!P:P)</f>
        <v>0</v>
      </c>
      <c r="Q162">
        <f>LOOKUP(LOOKUP($D162&amp;$G162,'BEC Silviculture Surrogate'!$A:$A,'BEC Silviculture Surrogate'!$F:$F),ExistingTreatments!$A:$A,ExistingTreatments!Q:Q)</f>
        <v>0</v>
      </c>
      <c r="R162">
        <f>LOOKUP(LOOKUP($D162&amp;$G162,'BEC Silviculture Surrogate'!$A:$A,'BEC Silviculture Surrogate'!$F:$F),ExistingTreatments!$A:$A,ExistingTreatments!R:R)</f>
        <v>0</v>
      </c>
      <c r="S162">
        <f>LOOKUP(LOOKUP($D162&amp;$G162,'BEC Silviculture Surrogate'!$A:$A,'BEC Silviculture Surrogate'!$F:$F),ExistingTreatments!$A:$A,ExistingTreatments!S:S)</f>
        <v>0</v>
      </c>
      <c r="T162">
        <f>LOOKUP(LOOKUP($D162&amp;$G162,'BEC Silviculture Surrogate'!$A:$A,'BEC Silviculture Surrogate'!$F:$F),ExistingTreatments!$A:$A,ExistingTreatments!T:T)</f>
        <v>0</v>
      </c>
      <c r="U162">
        <f>LOOKUP(LOOKUP($D162&amp;$G162,'BEC Silviculture Surrogate'!$A:$A,'BEC Silviculture Surrogate'!$F:$F),ExistingTreatments!$A:$A,ExistingTreatments!U:U)</f>
        <v>0</v>
      </c>
      <c r="V162">
        <f>LOOKUP(LOOKUP($D162&amp;$G162,'BEC Silviculture Surrogate'!$A:$A,'BEC Silviculture Surrogate'!$F:$F),ExistingTreatments!$A:$A,ExistingTreatments!V:V)</f>
        <v>4444</v>
      </c>
      <c r="W162">
        <v>12.5</v>
      </c>
      <c r="X162">
        <v>15</v>
      </c>
      <c r="Y162">
        <v>5</v>
      </c>
    </row>
    <row r="163" spans="1:25">
      <c r="A163" t="str">
        <f>LOOKUP($D163&amp;$I163,RegulationSilvCosts!$A:$A,RegulationSilvCosts!I:I)</f>
        <v>y</v>
      </c>
      <c r="B163" t="s">
        <v>1</v>
      </c>
      <c r="C163" t="s">
        <v>169</v>
      </c>
      <c r="D163" t="s">
        <v>27</v>
      </c>
      <c r="E163" t="s">
        <v>97</v>
      </c>
      <c r="F163" t="s">
        <v>193</v>
      </c>
      <c r="G163" t="s">
        <v>36</v>
      </c>
      <c r="H163" t="str">
        <f t="shared" ref="H163:H194" si="5">D163&amp;"."&amp;E163&amp;"."&amp;C163&amp;"."&amp;RIGHT(F163,1)&amp;"."&amp;B163&amp;"."&amp;G163</f>
        <v>SBPSxc.CC.Pyper.C.Reg.N</v>
      </c>
      <c r="I163" t="str">
        <f>LOOKUP($D163&amp;$E163&amp;$G163,RegulationSilvCosts!C:C,RegulationSilvCosts!G:G)</f>
        <v>N</v>
      </c>
      <c r="J163">
        <f>LOOKUP($D163&amp;$E163&amp;$G163,RegulationSilvCosts!C:C,RegulationSilvCosts!J:J)</f>
        <v>4</v>
      </c>
      <c r="K163">
        <f ca="1">LOOKUP($C163&amp;$D163&amp;$E163&amp;$F163,InventoryLU_Blk!$A$2:$A$118,InventoryLU_Blk!$J$2:$J$1118)</f>
        <v>12.7</v>
      </c>
      <c r="L163" t="str">
        <f>LOOKUP(LOOKUP($D163&amp;$G163,'BEC Silviculture Surrogate'!$A:$A,'BEC Silviculture Surrogate'!$F:$F),ExistingTreatments!$A:$A,ExistingTreatments!L:L)</f>
        <v>PLI</v>
      </c>
      <c r="M163">
        <f>LOOKUP(LOOKUP($D163&amp;$G163,'BEC Silviculture Surrogate'!$A:$A,'BEC Silviculture Surrogate'!$F:$F),ExistingTreatments!$A:$A,ExistingTreatments!M:M)</f>
        <v>95</v>
      </c>
      <c r="N163" t="str">
        <f>LOOKUP(LOOKUP($D163&amp;$G163,'BEC Silviculture Surrogate'!$A:$A,'BEC Silviculture Surrogate'!$F:$F),ExistingTreatments!$A:$A,ExistingTreatments!N:N)</f>
        <v>AE</v>
      </c>
      <c r="O163">
        <f>LOOKUP(LOOKUP($D163&amp;$G163,'BEC Silviculture Surrogate'!$A:$A,'BEC Silviculture Surrogate'!$F:$F),ExistingTreatments!$A:$A,ExistingTreatments!O:O)</f>
        <v>5</v>
      </c>
      <c r="P163">
        <f>LOOKUP(LOOKUP($D163&amp;$G163,'BEC Silviculture Surrogate'!$A:$A,'BEC Silviculture Surrogate'!$F:$F),ExistingTreatments!$A:$A,ExistingTreatments!P:P)</f>
        <v>0</v>
      </c>
      <c r="Q163">
        <f>LOOKUP(LOOKUP($D163&amp;$G163,'BEC Silviculture Surrogate'!$A:$A,'BEC Silviculture Surrogate'!$F:$F),ExistingTreatments!$A:$A,ExistingTreatments!Q:Q)</f>
        <v>0</v>
      </c>
      <c r="R163">
        <f>LOOKUP(LOOKUP($D163&amp;$G163,'BEC Silviculture Surrogate'!$A:$A,'BEC Silviculture Surrogate'!$F:$F),ExistingTreatments!$A:$A,ExistingTreatments!R:R)</f>
        <v>0</v>
      </c>
      <c r="S163">
        <f>LOOKUP(LOOKUP($D163&amp;$G163,'BEC Silviculture Surrogate'!$A:$A,'BEC Silviculture Surrogate'!$F:$F),ExistingTreatments!$A:$A,ExistingTreatments!S:S)</f>
        <v>0</v>
      </c>
      <c r="T163">
        <f>LOOKUP(LOOKUP($D163&amp;$G163,'BEC Silviculture Surrogate'!$A:$A,'BEC Silviculture Surrogate'!$F:$F),ExistingTreatments!$A:$A,ExistingTreatments!T:T)</f>
        <v>0</v>
      </c>
      <c r="U163">
        <f>LOOKUP(LOOKUP($D163&amp;$G163,'BEC Silviculture Surrogate'!$A:$A,'BEC Silviculture Surrogate'!$F:$F),ExistingTreatments!$A:$A,ExistingTreatments!U:U)</f>
        <v>0</v>
      </c>
      <c r="V163">
        <f>LOOKUP(LOOKUP($D163&amp;$G163,'BEC Silviculture Surrogate'!$A:$A,'BEC Silviculture Surrogate'!$F:$F),ExistingTreatments!$A:$A,ExistingTreatments!V:V)</f>
        <v>9022</v>
      </c>
      <c r="W163">
        <v>12.5</v>
      </c>
      <c r="X163">
        <v>15</v>
      </c>
      <c r="Y163">
        <v>5</v>
      </c>
    </row>
    <row r="164" spans="1:25">
      <c r="A164" t="str">
        <f>LOOKUP($D164&amp;$I164,RegulationSilvCosts!$A:$A,RegulationSilvCosts!I:I)</f>
        <v>y</v>
      </c>
      <c r="B164" t="s">
        <v>1</v>
      </c>
      <c r="C164" t="s">
        <v>169</v>
      </c>
      <c r="D164" t="s">
        <v>27</v>
      </c>
      <c r="E164" t="s">
        <v>97</v>
      </c>
      <c r="F164" t="s">
        <v>193</v>
      </c>
      <c r="G164" t="s">
        <v>37</v>
      </c>
      <c r="H164" t="str">
        <f t="shared" si="5"/>
        <v>SBPSxc.CC.Pyper.C.Reg.P</v>
      </c>
      <c r="I164" t="str">
        <f>LOOKUP($D164&amp;$E164&amp;$G164,RegulationSilvCosts!C:C,RegulationSilvCosts!G:G)</f>
        <v>P</v>
      </c>
      <c r="J164">
        <f>LOOKUP($D164&amp;$E164&amp;$G164,RegulationSilvCosts!C:C,RegulationSilvCosts!J:J)</f>
        <v>2</v>
      </c>
      <c r="K164">
        <f ca="1">LOOKUP($C164&amp;$D164&amp;$E164&amp;$F164,InventoryLU_Blk!$A$2:$A$118,InventoryLU_Blk!$J$2:$J$1118)</f>
        <v>12.7</v>
      </c>
      <c r="L164" t="str">
        <f>LOOKUP(LOOKUP($D164&amp;$G164,'BEC Silviculture Surrogate'!$A:$A,'BEC Silviculture Surrogate'!$F:$F),ExistingTreatments!$A:$A,ExistingTreatments!L:L)</f>
        <v>PLI</v>
      </c>
      <c r="M164">
        <f>LOOKUP(LOOKUP($D164&amp;$G164,'BEC Silviculture Surrogate'!$A:$A,'BEC Silviculture Surrogate'!$F:$F),ExistingTreatments!$A:$A,ExistingTreatments!M:M)</f>
        <v>83</v>
      </c>
      <c r="N164" t="str">
        <f>LOOKUP(LOOKUP($D164&amp;$G164,'BEC Silviculture Surrogate'!$A:$A,'BEC Silviculture Surrogate'!$F:$F),ExistingTreatments!$A:$A,ExistingTreatments!N:N)</f>
        <v>AE</v>
      </c>
      <c r="O164">
        <f>LOOKUP(LOOKUP($D164&amp;$G164,'BEC Silviculture Surrogate'!$A:$A,'BEC Silviculture Surrogate'!$F:$F),ExistingTreatments!$A:$A,ExistingTreatments!O:O)</f>
        <v>17</v>
      </c>
      <c r="P164">
        <f>LOOKUP(LOOKUP($D164&amp;$G164,'BEC Silviculture Surrogate'!$A:$A,'BEC Silviculture Surrogate'!$F:$F),ExistingTreatments!$A:$A,ExistingTreatments!P:P)</f>
        <v>0</v>
      </c>
      <c r="Q164">
        <f>LOOKUP(LOOKUP($D164&amp;$G164,'BEC Silviculture Surrogate'!$A:$A,'BEC Silviculture Surrogate'!$F:$F),ExistingTreatments!$A:$A,ExistingTreatments!Q:Q)</f>
        <v>0</v>
      </c>
      <c r="R164">
        <f>LOOKUP(LOOKUP($D164&amp;$G164,'BEC Silviculture Surrogate'!$A:$A,'BEC Silviculture Surrogate'!$F:$F),ExistingTreatments!$A:$A,ExistingTreatments!R:R)</f>
        <v>0</v>
      </c>
      <c r="S164">
        <f>LOOKUP(LOOKUP($D164&amp;$G164,'BEC Silviculture Surrogate'!$A:$A,'BEC Silviculture Surrogate'!$F:$F),ExistingTreatments!$A:$A,ExistingTreatments!S:S)</f>
        <v>0</v>
      </c>
      <c r="T164">
        <f>LOOKUP(LOOKUP($D164&amp;$G164,'BEC Silviculture Surrogate'!$A:$A,'BEC Silviculture Surrogate'!$F:$F),ExistingTreatments!$A:$A,ExistingTreatments!T:T)</f>
        <v>0</v>
      </c>
      <c r="U164">
        <f>LOOKUP(LOOKUP($D164&amp;$G164,'BEC Silviculture Surrogate'!$A:$A,'BEC Silviculture Surrogate'!$F:$F),ExistingTreatments!$A:$A,ExistingTreatments!U:U)</f>
        <v>0</v>
      </c>
      <c r="V164">
        <f>LOOKUP(LOOKUP($D164&amp;$G164,'BEC Silviculture Surrogate'!$A:$A,'BEC Silviculture Surrogate'!$F:$F),ExistingTreatments!$A:$A,ExistingTreatments!V:V)</f>
        <v>4444</v>
      </c>
      <c r="W164">
        <v>12.5</v>
      </c>
      <c r="X164">
        <v>15</v>
      </c>
      <c r="Y164">
        <v>5</v>
      </c>
    </row>
    <row r="165" spans="1:25">
      <c r="A165" t="str">
        <f>LOOKUP($D165&amp;$I165,RegulationSilvCosts!$A:$A,RegulationSilvCosts!I:I)</f>
        <v>y</v>
      </c>
      <c r="B165" t="s">
        <v>1</v>
      </c>
      <c r="C165" t="s">
        <v>169</v>
      </c>
      <c r="D165" t="s">
        <v>27</v>
      </c>
      <c r="E165" t="s">
        <v>97</v>
      </c>
      <c r="F165" t="s">
        <v>194</v>
      </c>
      <c r="G165" t="s">
        <v>36</v>
      </c>
      <c r="H165" t="str">
        <f t="shared" si="5"/>
        <v>SBPSxc.CC.Pyper.D.Reg.N</v>
      </c>
      <c r="I165" t="str">
        <f>LOOKUP($D165&amp;$E165&amp;$G165,RegulationSilvCosts!C:C,RegulationSilvCosts!G:G)</f>
        <v>N</v>
      </c>
      <c r="J165">
        <f>LOOKUP($D165&amp;$E165&amp;$G165,RegulationSilvCosts!C:C,RegulationSilvCosts!J:J)</f>
        <v>4</v>
      </c>
      <c r="K165">
        <f ca="1">LOOKUP($C165&amp;$D165&amp;$E165&amp;$F165,InventoryLU_Blk!$A$2:$A$118,InventoryLU_Blk!$J$2:$J$1118)</f>
        <v>13.9</v>
      </c>
      <c r="L165" t="str">
        <f>LOOKUP(LOOKUP($D165&amp;$G165,'BEC Silviculture Surrogate'!$A:$A,'BEC Silviculture Surrogate'!$F:$F),ExistingTreatments!$A:$A,ExistingTreatments!L:L)</f>
        <v>PLI</v>
      </c>
      <c r="M165">
        <f>LOOKUP(LOOKUP($D165&amp;$G165,'BEC Silviculture Surrogate'!$A:$A,'BEC Silviculture Surrogate'!$F:$F),ExistingTreatments!$A:$A,ExistingTreatments!M:M)</f>
        <v>95</v>
      </c>
      <c r="N165" t="str">
        <f>LOOKUP(LOOKUP($D165&amp;$G165,'BEC Silviculture Surrogate'!$A:$A,'BEC Silviculture Surrogate'!$F:$F),ExistingTreatments!$A:$A,ExistingTreatments!N:N)</f>
        <v>AE</v>
      </c>
      <c r="O165">
        <f>LOOKUP(LOOKUP($D165&amp;$G165,'BEC Silviculture Surrogate'!$A:$A,'BEC Silviculture Surrogate'!$F:$F),ExistingTreatments!$A:$A,ExistingTreatments!O:O)</f>
        <v>5</v>
      </c>
      <c r="P165">
        <f>LOOKUP(LOOKUP($D165&amp;$G165,'BEC Silviculture Surrogate'!$A:$A,'BEC Silviculture Surrogate'!$F:$F),ExistingTreatments!$A:$A,ExistingTreatments!P:P)</f>
        <v>0</v>
      </c>
      <c r="Q165">
        <f>LOOKUP(LOOKUP($D165&amp;$G165,'BEC Silviculture Surrogate'!$A:$A,'BEC Silviculture Surrogate'!$F:$F),ExistingTreatments!$A:$A,ExistingTreatments!Q:Q)</f>
        <v>0</v>
      </c>
      <c r="R165">
        <f>LOOKUP(LOOKUP($D165&amp;$G165,'BEC Silviculture Surrogate'!$A:$A,'BEC Silviculture Surrogate'!$F:$F),ExistingTreatments!$A:$A,ExistingTreatments!R:R)</f>
        <v>0</v>
      </c>
      <c r="S165">
        <f>LOOKUP(LOOKUP($D165&amp;$G165,'BEC Silviculture Surrogate'!$A:$A,'BEC Silviculture Surrogate'!$F:$F),ExistingTreatments!$A:$A,ExistingTreatments!S:S)</f>
        <v>0</v>
      </c>
      <c r="T165">
        <f>LOOKUP(LOOKUP($D165&amp;$G165,'BEC Silviculture Surrogate'!$A:$A,'BEC Silviculture Surrogate'!$F:$F),ExistingTreatments!$A:$A,ExistingTreatments!T:T)</f>
        <v>0</v>
      </c>
      <c r="U165">
        <f>LOOKUP(LOOKUP($D165&amp;$G165,'BEC Silviculture Surrogate'!$A:$A,'BEC Silviculture Surrogate'!$F:$F),ExistingTreatments!$A:$A,ExistingTreatments!U:U)</f>
        <v>0</v>
      </c>
      <c r="V165">
        <f>LOOKUP(LOOKUP($D165&amp;$G165,'BEC Silviculture Surrogate'!$A:$A,'BEC Silviculture Surrogate'!$F:$F),ExistingTreatments!$A:$A,ExistingTreatments!V:V)</f>
        <v>9022</v>
      </c>
      <c r="W165">
        <v>12.5</v>
      </c>
      <c r="X165">
        <v>15</v>
      </c>
      <c r="Y165">
        <v>5</v>
      </c>
    </row>
    <row r="166" spans="1:25">
      <c r="A166" t="str">
        <f>LOOKUP($D166&amp;$I166,RegulationSilvCosts!$A:$A,RegulationSilvCosts!I:I)</f>
        <v>y</v>
      </c>
      <c r="B166" t="s">
        <v>1</v>
      </c>
      <c r="C166" t="s">
        <v>169</v>
      </c>
      <c r="D166" t="s">
        <v>27</v>
      </c>
      <c r="E166" t="s">
        <v>97</v>
      </c>
      <c r="F166" t="s">
        <v>194</v>
      </c>
      <c r="G166" t="s">
        <v>37</v>
      </c>
      <c r="H166" t="str">
        <f t="shared" si="5"/>
        <v>SBPSxc.CC.Pyper.D.Reg.P</v>
      </c>
      <c r="I166" t="str">
        <f>LOOKUP($D166&amp;$E166&amp;$G166,RegulationSilvCosts!C:C,RegulationSilvCosts!G:G)</f>
        <v>P</v>
      </c>
      <c r="J166">
        <f>LOOKUP($D166&amp;$E166&amp;$G166,RegulationSilvCosts!C:C,RegulationSilvCosts!J:J)</f>
        <v>2</v>
      </c>
      <c r="K166">
        <f ca="1">LOOKUP($C166&amp;$D166&amp;$E166&amp;$F166,InventoryLU_Blk!$A$2:$A$118,InventoryLU_Blk!$J$2:$J$1118)</f>
        <v>13.9</v>
      </c>
      <c r="L166" t="str">
        <f>LOOKUP(LOOKUP($D166&amp;$G166,'BEC Silviculture Surrogate'!$A:$A,'BEC Silviculture Surrogate'!$F:$F),ExistingTreatments!$A:$A,ExistingTreatments!L:L)</f>
        <v>PLI</v>
      </c>
      <c r="M166">
        <f>LOOKUP(LOOKUP($D166&amp;$G166,'BEC Silviculture Surrogate'!$A:$A,'BEC Silviculture Surrogate'!$F:$F),ExistingTreatments!$A:$A,ExistingTreatments!M:M)</f>
        <v>83</v>
      </c>
      <c r="N166" t="str">
        <f>LOOKUP(LOOKUP($D166&amp;$G166,'BEC Silviculture Surrogate'!$A:$A,'BEC Silviculture Surrogate'!$F:$F),ExistingTreatments!$A:$A,ExistingTreatments!N:N)</f>
        <v>AE</v>
      </c>
      <c r="O166">
        <f>LOOKUP(LOOKUP($D166&amp;$G166,'BEC Silviculture Surrogate'!$A:$A,'BEC Silviculture Surrogate'!$F:$F),ExistingTreatments!$A:$A,ExistingTreatments!O:O)</f>
        <v>17</v>
      </c>
      <c r="P166">
        <f>LOOKUP(LOOKUP($D166&amp;$G166,'BEC Silviculture Surrogate'!$A:$A,'BEC Silviculture Surrogate'!$F:$F),ExistingTreatments!$A:$A,ExistingTreatments!P:P)</f>
        <v>0</v>
      </c>
      <c r="Q166">
        <f>LOOKUP(LOOKUP($D166&amp;$G166,'BEC Silviculture Surrogate'!$A:$A,'BEC Silviculture Surrogate'!$F:$F),ExistingTreatments!$A:$A,ExistingTreatments!Q:Q)</f>
        <v>0</v>
      </c>
      <c r="R166">
        <f>LOOKUP(LOOKUP($D166&amp;$G166,'BEC Silviculture Surrogate'!$A:$A,'BEC Silviculture Surrogate'!$F:$F),ExistingTreatments!$A:$A,ExistingTreatments!R:R)</f>
        <v>0</v>
      </c>
      <c r="S166">
        <f>LOOKUP(LOOKUP($D166&amp;$G166,'BEC Silviculture Surrogate'!$A:$A,'BEC Silviculture Surrogate'!$F:$F),ExistingTreatments!$A:$A,ExistingTreatments!S:S)</f>
        <v>0</v>
      </c>
      <c r="T166">
        <f>LOOKUP(LOOKUP($D166&amp;$G166,'BEC Silviculture Surrogate'!$A:$A,'BEC Silviculture Surrogate'!$F:$F),ExistingTreatments!$A:$A,ExistingTreatments!T:T)</f>
        <v>0</v>
      </c>
      <c r="U166">
        <f>LOOKUP(LOOKUP($D166&amp;$G166,'BEC Silviculture Surrogate'!$A:$A,'BEC Silviculture Surrogate'!$F:$F),ExistingTreatments!$A:$A,ExistingTreatments!U:U)</f>
        <v>0</v>
      </c>
      <c r="V166">
        <f>LOOKUP(LOOKUP($D166&amp;$G166,'BEC Silviculture Surrogate'!$A:$A,'BEC Silviculture Surrogate'!$F:$F),ExistingTreatments!$A:$A,ExistingTreatments!V:V)</f>
        <v>4444</v>
      </c>
      <c r="W166">
        <v>12.5</v>
      </c>
      <c r="X166">
        <v>15</v>
      </c>
      <c r="Y166">
        <v>5</v>
      </c>
    </row>
    <row r="167" spans="1:25">
      <c r="A167" t="str">
        <f>LOOKUP($D167&amp;$I167,RegulationSilvCosts!$A:$A,RegulationSilvCosts!I:I)</f>
        <v>y</v>
      </c>
      <c r="B167" t="s">
        <v>1</v>
      </c>
      <c r="C167" t="s">
        <v>169</v>
      </c>
      <c r="D167" t="s">
        <v>27</v>
      </c>
      <c r="E167" t="s">
        <v>97</v>
      </c>
      <c r="F167" t="s">
        <v>195</v>
      </c>
      <c r="G167" t="s">
        <v>36</v>
      </c>
      <c r="H167" t="str">
        <f t="shared" si="5"/>
        <v>SBPSxc.CC.Pyper.E.Reg.N</v>
      </c>
      <c r="I167" t="str">
        <f>LOOKUP($D167&amp;$E167&amp;$G167,RegulationSilvCosts!C:C,RegulationSilvCosts!G:G)</f>
        <v>N</v>
      </c>
      <c r="J167">
        <f>LOOKUP($D167&amp;$E167&amp;$G167,RegulationSilvCosts!C:C,RegulationSilvCosts!J:J)</f>
        <v>4</v>
      </c>
      <c r="K167">
        <f ca="1">LOOKUP($C167&amp;$D167&amp;$E167&amp;$F167,InventoryLU_Blk!$A$2:$A$118,InventoryLU_Blk!$J$2:$J$1118)</f>
        <v>13.4</v>
      </c>
      <c r="L167" t="str">
        <f>LOOKUP(LOOKUP($D167&amp;$G167,'BEC Silviculture Surrogate'!$A:$A,'BEC Silviculture Surrogate'!$F:$F),ExistingTreatments!$A:$A,ExistingTreatments!L:L)</f>
        <v>PLI</v>
      </c>
      <c r="M167">
        <f>LOOKUP(LOOKUP($D167&amp;$G167,'BEC Silviculture Surrogate'!$A:$A,'BEC Silviculture Surrogate'!$F:$F),ExistingTreatments!$A:$A,ExistingTreatments!M:M)</f>
        <v>95</v>
      </c>
      <c r="N167" t="str">
        <f>LOOKUP(LOOKUP($D167&amp;$G167,'BEC Silviculture Surrogate'!$A:$A,'BEC Silviculture Surrogate'!$F:$F),ExistingTreatments!$A:$A,ExistingTreatments!N:N)</f>
        <v>AE</v>
      </c>
      <c r="O167">
        <f>LOOKUP(LOOKUP($D167&amp;$G167,'BEC Silviculture Surrogate'!$A:$A,'BEC Silviculture Surrogate'!$F:$F),ExistingTreatments!$A:$A,ExistingTreatments!O:O)</f>
        <v>5</v>
      </c>
      <c r="P167">
        <f>LOOKUP(LOOKUP($D167&amp;$G167,'BEC Silviculture Surrogate'!$A:$A,'BEC Silviculture Surrogate'!$F:$F),ExistingTreatments!$A:$A,ExistingTreatments!P:P)</f>
        <v>0</v>
      </c>
      <c r="Q167">
        <f>LOOKUP(LOOKUP($D167&amp;$G167,'BEC Silviculture Surrogate'!$A:$A,'BEC Silviculture Surrogate'!$F:$F),ExistingTreatments!$A:$A,ExistingTreatments!Q:Q)</f>
        <v>0</v>
      </c>
      <c r="R167">
        <f>LOOKUP(LOOKUP($D167&amp;$G167,'BEC Silviculture Surrogate'!$A:$A,'BEC Silviculture Surrogate'!$F:$F),ExistingTreatments!$A:$A,ExistingTreatments!R:R)</f>
        <v>0</v>
      </c>
      <c r="S167">
        <f>LOOKUP(LOOKUP($D167&amp;$G167,'BEC Silviculture Surrogate'!$A:$A,'BEC Silviculture Surrogate'!$F:$F),ExistingTreatments!$A:$A,ExistingTreatments!S:S)</f>
        <v>0</v>
      </c>
      <c r="T167">
        <f>LOOKUP(LOOKUP($D167&amp;$G167,'BEC Silviculture Surrogate'!$A:$A,'BEC Silviculture Surrogate'!$F:$F),ExistingTreatments!$A:$A,ExistingTreatments!T:T)</f>
        <v>0</v>
      </c>
      <c r="U167">
        <f>LOOKUP(LOOKUP($D167&amp;$G167,'BEC Silviculture Surrogate'!$A:$A,'BEC Silviculture Surrogate'!$F:$F),ExistingTreatments!$A:$A,ExistingTreatments!U:U)</f>
        <v>0</v>
      </c>
      <c r="V167">
        <f>LOOKUP(LOOKUP($D167&amp;$G167,'BEC Silviculture Surrogate'!$A:$A,'BEC Silviculture Surrogate'!$F:$F),ExistingTreatments!$A:$A,ExistingTreatments!V:V)</f>
        <v>9022</v>
      </c>
      <c r="W167">
        <v>12.5</v>
      </c>
      <c r="X167">
        <v>15</v>
      </c>
      <c r="Y167">
        <v>5</v>
      </c>
    </row>
    <row r="168" spans="1:25">
      <c r="A168" t="str">
        <f>LOOKUP($D168&amp;$I168,RegulationSilvCosts!$A:$A,RegulationSilvCosts!I:I)</f>
        <v>y</v>
      </c>
      <c r="B168" t="s">
        <v>1</v>
      </c>
      <c r="C168" t="s">
        <v>169</v>
      </c>
      <c r="D168" t="s">
        <v>27</v>
      </c>
      <c r="E168" t="s">
        <v>97</v>
      </c>
      <c r="F168" t="s">
        <v>195</v>
      </c>
      <c r="G168" t="s">
        <v>37</v>
      </c>
      <c r="H168" t="str">
        <f t="shared" si="5"/>
        <v>SBPSxc.CC.Pyper.E.Reg.P</v>
      </c>
      <c r="I168" t="str">
        <f>LOOKUP($D168&amp;$E168&amp;$G168,RegulationSilvCosts!C:C,RegulationSilvCosts!G:G)</f>
        <v>P</v>
      </c>
      <c r="J168">
        <f>LOOKUP($D168&amp;$E168&amp;$G168,RegulationSilvCosts!C:C,RegulationSilvCosts!J:J)</f>
        <v>2</v>
      </c>
      <c r="K168">
        <f ca="1">LOOKUP($C168&amp;$D168&amp;$E168&amp;$F168,InventoryLU_Blk!$A$2:$A$118,InventoryLU_Blk!$J$2:$J$1118)</f>
        <v>13.4</v>
      </c>
      <c r="L168" t="str">
        <f>LOOKUP(LOOKUP($D168&amp;$G168,'BEC Silviculture Surrogate'!$A:$A,'BEC Silviculture Surrogate'!$F:$F),ExistingTreatments!$A:$A,ExistingTreatments!L:L)</f>
        <v>PLI</v>
      </c>
      <c r="M168">
        <f>LOOKUP(LOOKUP($D168&amp;$G168,'BEC Silviculture Surrogate'!$A:$A,'BEC Silviculture Surrogate'!$F:$F),ExistingTreatments!$A:$A,ExistingTreatments!M:M)</f>
        <v>83</v>
      </c>
      <c r="N168" t="str">
        <f>LOOKUP(LOOKUP($D168&amp;$G168,'BEC Silviculture Surrogate'!$A:$A,'BEC Silviculture Surrogate'!$F:$F),ExistingTreatments!$A:$A,ExistingTreatments!N:N)</f>
        <v>AE</v>
      </c>
      <c r="O168">
        <f>LOOKUP(LOOKUP($D168&amp;$G168,'BEC Silviculture Surrogate'!$A:$A,'BEC Silviculture Surrogate'!$F:$F),ExistingTreatments!$A:$A,ExistingTreatments!O:O)</f>
        <v>17</v>
      </c>
      <c r="P168">
        <f>LOOKUP(LOOKUP($D168&amp;$G168,'BEC Silviculture Surrogate'!$A:$A,'BEC Silviculture Surrogate'!$F:$F),ExistingTreatments!$A:$A,ExistingTreatments!P:P)</f>
        <v>0</v>
      </c>
      <c r="Q168">
        <f>LOOKUP(LOOKUP($D168&amp;$G168,'BEC Silviculture Surrogate'!$A:$A,'BEC Silviculture Surrogate'!$F:$F),ExistingTreatments!$A:$A,ExistingTreatments!Q:Q)</f>
        <v>0</v>
      </c>
      <c r="R168">
        <f>LOOKUP(LOOKUP($D168&amp;$G168,'BEC Silviculture Surrogate'!$A:$A,'BEC Silviculture Surrogate'!$F:$F),ExistingTreatments!$A:$A,ExistingTreatments!R:R)</f>
        <v>0</v>
      </c>
      <c r="S168">
        <f>LOOKUP(LOOKUP($D168&amp;$G168,'BEC Silviculture Surrogate'!$A:$A,'BEC Silviculture Surrogate'!$F:$F),ExistingTreatments!$A:$A,ExistingTreatments!S:S)</f>
        <v>0</v>
      </c>
      <c r="T168">
        <f>LOOKUP(LOOKUP($D168&amp;$G168,'BEC Silviculture Surrogate'!$A:$A,'BEC Silviculture Surrogate'!$F:$F),ExistingTreatments!$A:$A,ExistingTreatments!T:T)</f>
        <v>0</v>
      </c>
      <c r="U168">
        <f>LOOKUP(LOOKUP($D168&amp;$G168,'BEC Silviculture Surrogate'!$A:$A,'BEC Silviculture Surrogate'!$F:$F),ExistingTreatments!$A:$A,ExistingTreatments!U:U)</f>
        <v>0</v>
      </c>
      <c r="V168">
        <f>LOOKUP(LOOKUP($D168&amp;$G168,'BEC Silviculture Surrogate'!$A:$A,'BEC Silviculture Surrogate'!$F:$F),ExistingTreatments!$A:$A,ExistingTreatments!V:V)</f>
        <v>4444</v>
      </c>
      <c r="W168">
        <v>12.5</v>
      </c>
      <c r="X168">
        <v>15</v>
      </c>
      <c r="Y168">
        <v>5</v>
      </c>
    </row>
    <row r="169" spans="1:25">
      <c r="A169" t="str">
        <f>LOOKUP($D169&amp;$I169,RegulationSilvCosts!$A:$A,RegulationSilvCosts!I:I)</f>
        <v>y</v>
      </c>
      <c r="B169" t="s">
        <v>1</v>
      </c>
      <c r="C169" t="s">
        <v>169</v>
      </c>
      <c r="D169" t="s">
        <v>27</v>
      </c>
      <c r="E169" t="s">
        <v>97</v>
      </c>
      <c r="F169" t="s">
        <v>196</v>
      </c>
      <c r="G169" t="s">
        <v>36</v>
      </c>
      <c r="H169" t="str">
        <f t="shared" si="5"/>
        <v>SBPSxc.CC.Pyper.F.Reg.N</v>
      </c>
      <c r="I169" t="str">
        <f>LOOKUP($D169&amp;$E169&amp;$G169,RegulationSilvCosts!C:C,RegulationSilvCosts!G:G)</f>
        <v>N</v>
      </c>
      <c r="J169">
        <f>LOOKUP($D169&amp;$E169&amp;$G169,RegulationSilvCosts!C:C,RegulationSilvCosts!J:J)</f>
        <v>4</v>
      </c>
      <c r="K169">
        <f ca="1">LOOKUP($C169&amp;$D169&amp;$E169&amp;$F169,InventoryLU_Blk!$A$2:$A$118,InventoryLU_Blk!$J$2:$J$1118)</f>
        <v>13.3</v>
      </c>
      <c r="L169" t="str">
        <f>LOOKUP(LOOKUP($D169&amp;$G169,'BEC Silviculture Surrogate'!$A:$A,'BEC Silviculture Surrogate'!$F:$F),ExistingTreatments!$A:$A,ExistingTreatments!L:L)</f>
        <v>PLI</v>
      </c>
      <c r="M169">
        <f>LOOKUP(LOOKUP($D169&amp;$G169,'BEC Silviculture Surrogate'!$A:$A,'BEC Silviculture Surrogate'!$F:$F),ExistingTreatments!$A:$A,ExistingTreatments!M:M)</f>
        <v>95</v>
      </c>
      <c r="N169" t="str">
        <f>LOOKUP(LOOKUP($D169&amp;$G169,'BEC Silviculture Surrogate'!$A:$A,'BEC Silviculture Surrogate'!$F:$F),ExistingTreatments!$A:$A,ExistingTreatments!N:N)</f>
        <v>AE</v>
      </c>
      <c r="O169">
        <f>LOOKUP(LOOKUP($D169&amp;$G169,'BEC Silviculture Surrogate'!$A:$A,'BEC Silviculture Surrogate'!$F:$F),ExistingTreatments!$A:$A,ExistingTreatments!O:O)</f>
        <v>5</v>
      </c>
      <c r="P169">
        <f>LOOKUP(LOOKUP($D169&amp;$G169,'BEC Silviculture Surrogate'!$A:$A,'BEC Silviculture Surrogate'!$F:$F),ExistingTreatments!$A:$A,ExistingTreatments!P:P)</f>
        <v>0</v>
      </c>
      <c r="Q169">
        <f>LOOKUP(LOOKUP($D169&amp;$G169,'BEC Silviculture Surrogate'!$A:$A,'BEC Silviculture Surrogate'!$F:$F),ExistingTreatments!$A:$A,ExistingTreatments!Q:Q)</f>
        <v>0</v>
      </c>
      <c r="R169">
        <f>LOOKUP(LOOKUP($D169&amp;$G169,'BEC Silviculture Surrogate'!$A:$A,'BEC Silviculture Surrogate'!$F:$F),ExistingTreatments!$A:$A,ExistingTreatments!R:R)</f>
        <v>0</v>
      </c>
      <c r="S169">
        <f>LOOKUP(LOOKUP($D169&amp;$G169,'BEC Silviculture Surrogate'!$A:$A,'BEC Silviculture Surrogate'!$F:$F),ExistingTreatments!$A:$A,ExistingTreatments!S:S)</f>
        <v>0</v>
      </c>
      <c r="T169">
        <f>LOOKUP(LOOKUP($D169&amp;$G169,'BEC Silviculture Surrogate'!$A:$A,'BEC Silviculture Surrogate'!$F:$F),ExistingTreatments!$A:$A,ExistingTreatments!T:T)</f>
        <v>0</v>
      </c>
      <c r="U169">
        <f>LOOKUP(LOOKUP($D169&amp;$G169,'BEC Silviculture Surrogate'!$A:$A,'BEC Silviculture Surrogate'!$F:$F),ExistingTreatments!$A:$A,ExistingTreatments!U:U)</f>
        <v>0</v>
      </c>
      <c r="V169">
        <f>LOOKUP(LOOKUP($D169&amp;$G169,'BEC Silviculture Surrogate'!$A:$A,'BEC Silviculture Surrogate'!$F:$F),ExistingTreatments!$A:$A,ExistingTreatments!V:V)</f>
        <v>9022</v>
      </c>
      <c r="W169">
        <v>12.5</v>
      </c>
      <c r="X169">
        <v>15</v>
      </c>
      <c r="Y169">
        <v>5</v>
      </c>
    </row>
    <row r="170" spans="1:25">
      <c r="A170" t="str">
        <f>LOOKUP($D170&amp;$I170,RegulationSilvCosts!$A:$A,RegulationSilvCosts!I:I)</f>
        <v>y</v>
      </c>
      <c r="B170" t="s">
        <v>1</v>
      </c>
      <c r="C170" t="s">
        <v>169</v>
      </c>
      <c r="D170" t="s">
        <v>27</v>
      </c>
      <c r="E170" t="s">
        <v>97</v>
      </c>
      <c r="F170" t="s">
        <v>196</v>
      </c>
      <c r="G170" t="s">
        <v>37</v>
      </c>
      <c r="H170" t="str">
        <f t="shared" si="5"/>
        <v>SBPSxc.CC.Pyper.F.Reg.P</v>
      </c>
      <c r="I170" t="str">
        <f>LOOKUP($D170&amp;$E170&amp;$G170,RegulationSilvCosts!C:C,RegulationSilvCosts!G:G)</f>
        <v>P</v>
      </c>
      <c r="J170">
        <f>LOOKUP($D170&amp;$E170&amp;$G170,RegulationSilvCosts!C:C,RegulationSilvCosts!J:J)</f>
        <v>2</v>
      </c>
      <c r="K170">
        <f ca="1">LOOKUP($C170&amp;$D170&amp;$E170&amp;$F170,InventoryLU_Blk!$A$2:$A$118,InventoryLU_Blk!$J$2:$J$1118)</f>
        <v>13.3</v>
      </c>
      <c r="L170" t="str">
        <f>LOOKUP(LOOKUP($D170&amp;$G170,'BEC Silviculture Surrogate'!$A:$A,'BEC Silviculture Surrogate'!$F:$F),ExistingTreatments!$A:$A,ExistingTreatments!L:L)</f>
        <v>PLI</v>
      </c>
      <c r="M170">
        <f>LOOKUP(LOOKUP($D170&amp;$G170,'BEC Silviculture Surrogate'!$A:$A,'BEC Silviculture Surrogate'!$F:$F),ExistingTreatments!$A:$A,ExistingTreatments!M:M)</f>
        <v>83</v>
      </c>
      <c r="N170" t="str">
        <f>LOOKUP(LOOKUP($D170&amp;$G170,'BEC Silviculture Surrogate'!$A:$A,'BEC Silviculture Surrogate'!$F:$F),ExistingTreatments!$A:$A,ExistingTreatments!N:N)</f>
        <v>AE</v>
      </c>
      <c r="O170">
        <f>LOOKUP(LOOKUP($D170&amp;$G170,'BEC Silviculture Surrogate'!$A:$A,'BEC Silviculture Surrogate'!$F:$F),ExistingTreatments!$A:$A,ExistingTreatments!O:O)</f>
        <v>17</v>
      </c>
      <c r="P170">
        <f>LOOKUP(LOOKUP($D170&amp;$G170,'BEC Silviculture Surrogate'!$A:$A,'BEC Silviculture Surrogate'!$F:$F),ExistingTreatments!$A:$A,ExistingTreatments!P:P)</f>
        <v>0</v>
      </c>
      <c r="Q170">
        <f>LOOKUP(LOOKUP($D170&amp;$G170,'BEC Silviculture Surrogate'!$A:$A,'BEC Silviculture Surrogate'!$F:$F),ExistingTreatments!$A:$A,ExistingTreatments!Q:Q)</f>
        <v>0</v>
      </c>
      <c r="R170">
        <f>LOOKUP(LOOKUP($D170&amp;$G170,'BEC Silviculture Surrogate'!$A:$A,'BEC Silviculture Surrogate'!$F:$F),ExistingTreatments!$A:$A,ExistingTreatments!R:R)</f>
        <v>0</v>
      </c>
      <c r="S170">
        <f>LOOKUP(LOOKUP($D170&amp;$G170,'BEC Silviculture Surrogate'!$A:$A,'BEC Silviculture Surrogate'!$F:$F),ExistingTreatments!$A:$A,ExistingTreatments!S:S)</f>
        <v>0</v>
      </c>
      <c r="T170">
        <f>LOOKUP(LOOKUP($D170&amp;$G170,'BEC Silviculture Surrogate'!$A:$A,'BEC Silviculture Surrogate'!$F:$F),ExistingTreatments!$A:$A,ExistingTreatments!T:T)</f>
        <v>0</v>
      </c>
      <c r="U170">
        <f>LOOKUP(LOOKUP($D170&amp;$G170,'BEC Silviculture Surrogate'!$A:$A,'BEC Silviculture Surrogate'!$F:$F),ExistingTreatments!$A:$A,ExistingTreatments!U:U)</f>
        <v>0</v>
      </c>
      <c r="V170">
        <f>LOOKUP(LOOKUP($D170&amp;$G170,'BEC Silviculture Surrogate'!$A:$A,'BEC Silviculture Surrogate'!$F:$F),ExistingTreatments!$A:$A,ExistingTreatments!V:V)</f>
        <v>4444</v>
      </c>
      <c r="W170">
        <v>12.5</v>
      </c>
      <c r="X170">
        <v>15</v>
      </c>
      <c r="Y170">
        <v>5</v>
      </c>
    </row>
    <row r="171" spans="1:25">
      <c r="A171" t="str">
        <f>LOOKUP($D171&amp;$I171,RegulationSilvCosts!$A:$A,RegulationSilvCosts!I:I)</f>
        <v>n</v>
      </c>
      <c r="B171" t="s">
        <v>1</v>
      </c>
      <c r="C171" t="s">
        <v>103</v>
      </c>
      <c r="D171" t="s">
        <v>90</v>
      </c>
      <c r="E171" t="s">
        <v>97</v>
      </c>
      <c r="F171" t="s">
        <v>191</v>
      </c>
      <c r="G171" t="s">
        <v>396</v>
      </c>
      <c r="H171" t="str">
        <f t="shared" si="5"/>
        <v>ZRepressedPine.CC.Bambrick.A.Reg.ThFert</v>
      </c>
      <c r="I171" t="str">
        <f>LOOKUP($D171&amp;$E171&amp;$G171,RegulationSilvCosts!C:C,RegulationSilvCosts!G:G)</f>
        <v>N</v>
      </c>
      <c r="J171">
        <f>LOOKUP($D171&amp;$E171&amp;$G171,RegulationSilvCosts!C:C,RegulationSilvCosts!J:J)</f>
        <v>0</v>
      </c>
      <c r="K171">
        <f ca="1">LOOKUP($C171&amp;$D171&amp;$E171&amp;$F171,InventoryLU_Blk!$A$2:$A$118,InventoryLU_Blk!$J$2:$J$1118)</f>
        <v>15.9</v>
      </c>
      <c r="L171" t="str">
        <f>LOOKUP(LOOKUP($D171&amp;$G171,'BEC Silviculture Surrogate'!$A:$A,'BEC Silviculture Surrogate'!$F:$F),ExistingTreatments!$A:$A,ExistingTreatments!L:L)</f>
        <v>PLI</v>
      </c>
      <c r="M171">
        <f>LOOKUP(LOOKUP($D171&amp;$G171,'BEC Silviculture Surrogate'!$A:$A,'BEC Silviculture Surrogate'!$F:$F),ExistingTreatments!$A:$A,ExistingTreatments!M:M)</f>
        <v>100</v>
      </c>
      <c r="N171">
        <f>LOOKUP(LOOKUP($D171&amp;$G171,'BEC Silviculture Surrogate'!$A:$A,'BEC Silviculture Surrogate'!$F:$F),ExistingTreatments!$A:$A,ExistingTreatments!N:N)</f>
        <v>0</v>
      </c>
      <c r="O171">
        <f>LOOKUP(LOOKUP($D171&amp;$G171,'BEC Silviculture Surrogate'!$A:$A,'BEC Silviculture Surrogate'!$F:$F),ExistingTreatments!$A:$A,ExistingTreatments!O:O)</f>
        <v>0</v>
      </c>
      <c r="P171">
        <f>LOOKUP(LOOKUP($D171&amp;$G171,'BEC Silviculture Surrogate'!$A:$A,'BEC Silviculture Surrogate'!$F:$F),ExistingTreatments!$A:$A,ExistingTreatments!P:P)</f>
        <v>0</v>
      </c>
      <c r="Q171">
        <f>LOOKUP(LOOKUP($D171&amp;$G171,'BEC Silviculture Surrogate'!$A:$A,'BEC Silviculture Surrogate'!$F:$F),ExistingTreatments!$A:$A,ExistingTreatments!Q:Q)</f>
        <v>0</v>
      </c>
      <c r="R171">
        <f>LOOKUP(LOOKUP($D171&amp;$G171,'BEC Silviculture Surrogate'!$A:$A,'BEC Silviculture Surrogate'!$F:$F),ExistingTreatments!$A:$A,ExistingTreatments!R:R)</f>
        <v>0</v>
      </c>
      <c r="S171">
        <f>LOOKUP(LOOKUP($D171&amp;$G171,'BEC Silviculture Surrogate'!$A:$A,'BEC Silviculture Surrogate'!$F:$F),ExistingTreatments!$A:$A,ExistingTreatments!S:S)</f>
        <v>0</v>
      </c>
      <c r="T171">
        <f>LOOKUP(LOOKUP($D171&amp;$G171,'BEC Silviculture Surrogate'!$A:$A,'BEC Silviculture Surrogate'!$F:$F),ExistingTreatments!$A:$A,ExistingTreatments!T:T)</f>
        <v>0</v>
      </c>
      <c r="U171">
        <f>LOOKUP(LOOKUP($D171&amp;$G171,'BEC Silviculture Surrogate'!$A:$A,'BEC Silviculture Surrogate'!$F:$F),ExistingTreatments!$A:$A,ExistingTreatments!U:U)</f>
        <v>0</v>
      </c>
      <c r="V171">
        <f>LOOKUP(LOOKUP($D171&amp;$G171,'BEC Silviculture Surrogate'!$A:$A,'BEC Silviculture Surrogate'!$F:$F),ExistingTreatments!$A:$A,ExistingTreatments!V:V)</f>
        <v>75000</v>
      </c>
      <c r="W171">
        <v>12.5</v>
      </c>
      <c r="X171">
        <v>15</v>
      </c>
      <c r="Y171">
        <v>5</v>
      </c>
    </row>
    <row r="172" spans="1:25">
      <c r="A172" t="str">
        <f>LOOKUP($D172&amp;$I172,RegulationSilvCosts!$A:$A,RegulationSilvCosts!I:I)</f>
        <v>n</v>
      </c>
      <c r="B172" t="s">
        <v>1</v>
      </c>
      <c r="C172" t="s">
        <v>103</v>
      </c>
      <c r="D172" t="s">
        <v>90</v>
      </c>
      <c r="E172" t="s">
        <v>97</v>
      </c>
      <c r="F172" t="s">
        <v>192</v>
      </c>
      <c r="G172" t="s">
        <v>396</v>
      </c>
      <c r="H172" t="str">
        <f t="shared" si="5"/>
        <v>ZRepressedPine.CC.Bambrick.B.Reg.ThFert</v>
      </c>
      <c r="I172" t="str">
        <f>LOOKUP($D172&amp;$E172&amp;$G172,RegulationSilvCosts!C:C,RegulationSilvCosts!G:G)</f>
        <v>N</v>
      </c>
      <c r="J172">
        <f>LOOKUP($D172&amp;$E172&amp;$G172,RegulationSilvCosts!C:C,RegulationSilvCosts!J:J)</f>
        <v>0</v>
      </c>
      <c r="K172">
        <f ca="1">LOOKUP($C172&amp;$D172&amp;$E172&amp;$F172,InventoryLU_Blk!$A$2:$A$118,InventoryLU_Blk!$J$2:$J$1118)</f>
        <v>14.2</v>
      </c>
      <c r="L172" t="str">
        <f>LOOKUP(LOOKUP($D172&amp;$G172,'BEC Silviculture Surrogate'!$A:$A,'BEC Silviculture Surrogate'!$F:$F),ExistingTreatments!$A:$A,ExistingTreatments!L:L)</f>
        <v>PLI</v>
      </c>
      <c r="M172">
        <f>LOOKUP(LOOKUP($D172&amp;$G172,'BEC Silviculture Surrogate'!$A:$A,'BEC Silviculture Surrogate'!$F:$F),ExistingTreatments!$A:$A,ExistingTreatments!M:M)</f>
        <v>100</v>
      </c>
      <c r="N172">
        <f>LOOKUP(LOOKUP($D172&amp;$G172,'BEC Silviculture Surrogate'!$A:$A,'BEC Silviculture Surrogate'!$F:$F),ExistingTreatments!$A:$A,ExistingTreatments!N:N)</f>
        <v>0</v>
      </c>
      <c r="O172">
        <f>LOOKUP(LOOKUP($D172&amp;$G172,'BEC Silviculture Surrogate'!$A:$A,'BEC Silviculture Surrogate'!$F:$F),ExistingTreatments!$A:$A,ExistingTreatments!O:O)</f>
        <v>0</v>
      </c>
      <c r="P172">
        <f>LOOKUP(LOOKUP($D172&amp;$G172,'BEC Silviculture Surrogate'!$A:$A,'BEC Silviculture Surrogate'!$F:$F),ExistingTreatments!$A:$A,ExistingTreatments!P:P)</f>
        <v>0</v>
      </c>
      <c r="Q172">
        <f>LOOKUP(LOOKUP($D172&amp;$G172,'BEC Silviculture Surrogate'!$A:$A,'BEC Silviculture Surrogate'!$F:$F),ExistingTreatments!$A:$A,ExistingTreatments!Q:Q)</f>
        <v>0</v>
      </c>
      <c r="R172">
        <f>LOOKUP(LOOKUP($D172&amp;$G172,'BEC Silviculture Surrogate'!$A:$A,'BEC Silviculture Surrogate'!$F:$F),ExistingTreatments!$A:$A,ExistingTreatments!R:R)</f>
        <v>0</v>
      </c>
      <c r="S172">
        <f>LOOKUP(LOOKUP($D172&amp;$G172,'BEC Silviculture Surrogate'!$A:$A,'BEC Silviculture Surrogate'!$F:$F),ExistingTreatments!$A:$A,ExistingTreatments!S:S)</f>
        <v>0</v>
      </c>
      <c r="T172">
        <f>LOOKUP(LOOKUP($D172&amp;$G172,'BEC Silviculture Surrogate'!$A:$A,'BEC Silviculture Surrogate'!$F:$F),ExistingTreatments!$A:$A,ExistingTreatments!T:T)</f>
        <v>0</v>
      </c>
      <c r="U172">
        <f>LOOKUP(LOOKUP($D172&amp;$G172,'BEC Silviculture Surrogate'!$A:$A,'BEC Silviculture Surrogate'!$F:$F),ExistingTreatments!$A:$A,ExistingTreatments!U:U)</f>
        <v>0</v>
      </c>
      <c r="V172">
        <f>LOOKUP(LOOKUP($D172&amp;$G172,'BEC Silviculture Surrogate'!$A:$A,'BEC Silviculture Surrogate'!$F:$F),ExistingTreatments!$A:$A,ExistingTreatments!V:V)</f>
        <v>75000</v>
      </c>
      <c r="W172">
        <v>12.5</v>
      </c>
      <c r="X172">
        <v>15</v>
      </c>
      <c r="Y172">
        <v>5</v>
      </c>
    </row>
    <row r="173" spans="1:25">
      <c r="A173" t="str">
        <f>LOOKUP($D173&amp;$I173,RegulationSilvCosts!$A:$A,RegulationSilvCosts!I:I)</f>
        <v>n</v>
      </c>
      <c r="B173" t="s">
        <v>1</v>
      </c>
      <c r="C173" t="s">
        <v>103</v>
      </c>
      <c r="D173" t="s">
        <v>90</v>
      </c>
      <c r="E173" t="s">
        <v>97</v>
      </c>
      <c r="F173" t="s">
        <v>193</v>
      </c>
      <c r="G173" t="s">
        <v>396</v>
      </c>
      <c r="H173" t="str">
        <f t="shared" si="5"/>
        <v>ZRepressedPine.CC.Bambrick.C.Reg.ThFert</v>
      </c>
      <c r="I173" t="str">
        <f>LOOKUP($D173&amp;$E173&amp;$G173,RegulationSilvCosts!C:C,RegulationSilvCosts!G:G)</f>
        <v>N</v>
      </c>
      <c r="J173">
        <f>LOOKUP($D173&amp;$E173&amp;$G173,RegulationSilvCosts!C:C,RegulationSilvCosts!J:J)</f>
        <v>0</v>
      </c>
      <c r="K173">
        <f ca="1">LOOKUP($C173&amp;$D173&amp;$E173&amp;$F173,InventoryLU_Blk!$A$2:$A$118,InventoryLU_Blk!$J$2:$J$1118)</f>
        <v>13.8</v>
      </c>
      <c r="L173" t="str">
        <f>LOOKUP(LOOKUP($D173&amp;$G173,'BEC Silviculture Surrogate'!$A:$A,'BEC Silviculture Surrogate'!$F:$F),ExistingTreatments!$A:$A,ExistingTreatments!L:L)</f>
        <v>PLI</v>
      </c>
      <c r="M173">
        <f>LOOKUP(LOOKUP($D173&amp;$G173,'BEC Silviculture Surrogate'!$A:$A,'BEC Silviculture Surrogate'!$F:$F),ExistingTreatments!$A:$A,ExistingTreatments!M:M)</f>
        <v>100</v>
      </c>
      <c r="N173">
        <f>LOOKUP(LOOKUP($D173&amp;$G173,'BEC Silviculture Surrogate'!$A:$A,'BEC Silviculture Surrogate'!$F:$F),ExistingTreatments!$A:$A,ExistingTreatments!N:N)</f>
        <v>0</v>
      </c>
      <c r="O173">
        <f>LOOKUP(LOOKUP($D173&amp;$G173,'BEC Silviculture Surrogate'!$A:$A,'BEC Silviculture Surrogate'!$F:$F),ExistingTreatments!$A:$A,ExistingTreatments!O:O)</f>
        <v>0</v>
      </c>
      <c r="P173">
        <f>LOOKUP(LOOKUP($D173&amp;$G173,'BEC Silviculture Surrogate'!$A:$A,'BEC Silviculture Surrogate'!$F:$F),ExistingTreatments!$A:$A,ExistingTreatments!P:P)</f>
        <v>0</v>
      </c>
      <c r="Q173">
        <f>LOOKUP(LOOKUP($D173&amp;$G173,'BEC Silviculture Surrogate'!$A:$A,'BEC Silviculture Surrogate'!$F:$F),ExistingTreatments!$A:$A,ExistingTreatments!Q:Q)</f>
        <v>0</v>
      </c>
      <c r="R173">
        <f>LOOKUP(LOOKUP($D173&amp;$G173,'BEC Silviculture Surrogate'!$A:$A,'BEC Silviculture Surrogate'!$F:$F),ExistingTreatments!$A:$A,ExistingTreatments!R:R)</f>
        <v>0</v>
      </c>
      <c r="S173">
        <f>LOOKUP(LOOKUP($D173&amp;$G173,'BEC Silviculture Surrogate'!$A:$A,'BEC Silviculture Surrogate'!$F:$F),ExistingTreatments!$A:$A,ExistingTreatments!S:S)</f>
        <v>0</v>
      </c>
      <c r="T173">
        <f>LOOKUP(LOOKUP($D173&amp;$G173,'BEC Silviculture Surrogate'!$A:$A,'BEC Silviculture Surrogate'!$F:$F),ExistingTreatments!$A:$A,ExistingTreatments!T:T)</f>
        <v>0</v>
      </c>
      <c r="U173">
        <f>LOOKUP(LOOKUP($D173&amp;$G173,'BEC Silviculture Surrogate'!$A:$A,'BEC Silviculture Surrogate'!$F:$F),ExistingTreatments!$A:$A,ExistingTreatments!U:U)</f>
        <v>0</v>
      </c>
      <c r="V173">
        <f>LOOKUP(LOOKUP($D173&amp;$G173,'BEC Silviculture Surrogate'!$A:$A,'BEC Silviculture Surrogate'!$F:$F),ExistingTreatments!$A:$A,ExistingTreatments!V:V)</f>
        <v>75000</v>
      </c>
      <c r="W173">
        <v>12.5</v>
      </c>
      <c r="X173">
        <v>15</v>
      </c>
      <c r="Y173">
        <v>5</v>
      </c>
    </row>
    <row r="174" spans="1:25">
      <c r="A174" t="str">
        <f>LOOKUP($D174&amp;$I174,RegulationSilvCosts!$A:$A,RegulationSilvCosts!I:I)</f>
        <v>n</v>
      </c>
      <c r="B174" t="s">
        <v>1</v>
      </c>
      <c r="C174" t="s">
        <v>107</v>
      </c>
      <c r="D174" t="s">
        <v>90</v>
      </c>
      <c r="E174" t="s">
        <v>97</v>
      </c>
      <c r="F174" t="s">
        <v>191</v>
      </c>
      <c r="G174" t="s">
        <v>396</v>
      </c>
      <c r="H174" t="str">
        <f t="shared" si="5"/>
        <v>ZRepressedPine.CC.BidwellLava.A.Reg.ThFert</v>
      </c>
      <c r="I174" t="str">
        <f>LOOKUP($D174&amp;$E174&amp;$G174,RegulationSilvCosts!C:C,RegulationSilvCosts!G:G)</f>
        <v>N</v>
      </c>
      <c r="J174">
        <f>LOOKUP($D174&amp;$E174&amp;$G174,RegulationSilvCosts!C:C,RegulationSilvCosts!J:J)</f>
        <v>0</v>
      </c>
      <c r="K174">
        <f ca="1">LOOKUP($C174&amp;$D174&amp;$E174&amp;$F174,InventoryLU_Blk!$A$2:$A$118,InventoryLU_Blk!$J$2:$J$1118)</f>
        <v>14.8</v>
      </c>
      <c r="L174" t="str">
        <f>LOOKUP(LOOKUP($D174&amp;$G174,'BEC Silviculture Surrogate'!$A:$A,'BEC Silviculture Surrogate'!$F:$F),ExistingTreatments!$A:$A,ExistingTreatments!L:L)</f>
        <v>PLI</v>
      </c>
      <c r="M174">
        <f>LOOKUP(LOOKUP($D174&amp;$G174,'BEC Silviculture Surrogate'!$A:$A,'BEC Silviculture Surrogate'!$F:$F),ExistingTreatments!$A:$A,ExistingTreatments!M:M)</f>
        <v>100</v>
      </c>
      <c r="N174">
        <f>LOOKUP(LOOKUP($D174&amp;$G174,'BEC Silviculture Surrogate'!$A:$A,'BEC Silviculture Surrogate'!$F:$F),ExistingTreatments!$A:$A,ExistingTreatments!N:N)</f>
        <v>0</v>
      </c>
      <c r="O174">
        <f>LOOKUP(LOOKUP($D174&amp;$G174,'BEC Silviculture Surrogate'!$A:$A,'BEC Silviculture Surrogate'!$F:$F),ExistingTreatments!$A:$A,ExistingTreatments!O:O)</f>
        <v>0</v>
      </c>
      <c r="P174">
        <f>LOOKUP(LOOKUP($D174&amp;$G174,'BEC Silviculture Surrogate'!$A:$A,'BEC Silviculture Surrogate'!$F:$F),ExistingTreatments!$A:$A,ExistingTreatments!P:P)</f>
        <v>0</v>
      </c>
      <c r="Q174">
        <f>LOOKUP(LOOKUP($D174&amp;$G174,'BEC Silviculture Surrogate'!$A:$A,'BEC Silviculture Surrogate'!$F:$F),ExistingTreatments!$A:$A,ExistingTreatments!Q:Q)</f>
        <v>0</v>
      </c>
      <c r="R174">
        <f>LOOKUP(LOOKUP($D174&amp;$G174,'BEC Silviculture Surrogate'!$A:$A,'BEC Silviculture Surrogate'!$F:$F),ExistingTreatments!$A:$A,ExistingTreatments!R:R)</f>
        <v>0</v>
      </c>
      <c r="S174">
        <f>LOOKUP(LOOKUP($D174&amp;$G174,'BEC Silviculture Surrogate'!$A:$A,'BEC Silviculture Surrogate'!$F:$F),ExistingTreatments!$A:$A,ExistingTreatments!S:S)</f>
        <v>0</v>
      </c>
      <c r="T174">
        <f>LOOKUP(LOOKUP($D174&amp;$G174,'BEC Silviculture Surrogate'!$A:$A,'BEC Silviculture Surrogate'!$F:$F),ExistingTreatments!$A:$A,ExistingTreatments!T:T)</f>
        <v>0</v>
      </c>
      <c r="U174">
        <f>LOOKUP(LOOKUP($D174&amp;$G174,'BEC Silviculture Surrogate'!$A:$A,'BEC Silviculture Surrogate'!$F:$F),ExistingTreatments!$A:$A,ExistingTreatments!U:U)</f>
        <v>0</v>
      </c>
      <c r="V174">
        <f>LOOKUP(LOOKUP($D174&amp;$G174,'BEC Silviculture Surrogate'!$A:$A,'BEC Silviculture Surrogate'!$F:$F),ExistingTreatments!$A:$A,ExistingTreatments!V:V)</f>
        <v>75000</v>
      </c>
      <c r="W174">
        <v>12.5</v>
      </c>
      <c r="X174">
        <v>15</v>
      </c>
      <c r="Y174">
        <v>5</v>
      </c>
    </row>
    <row r="175" spans="1:25">
      <c r="A175" t="str">
        <f>LOOKUP($D175&amp;$I175,RegulationSilvCosts!$A:$A,RegulationSilvCosts!I:I)</f>
        <v>n</v>
      </c>
      <c r="B175" t="s">
        <v>1</v>
      </c>
      <c r="C175" t="s">
        <v>107</v>
      </c>
      <c r="D175" t="s">
        <v>90</v>
      </c>
      <c r="E175" t="s">
        <v>97</v>
      </c>
      <c r="F175" t="s">
        <v>192</v>
      </c>
      <c r="G175" t="s">
        <v>396</v>
      </c>
      <c r="H175" t="str">
        <f t="shared" si="5"/>
        <v>ZRepressedPine.CC.BidwellLava.B.Reg.ThFert</v>
      </c>
      <c r="I175" t="str">
        <f>LOOKUP($D175&amp;$E175&amp;$G175,RegulationSilvCosts!C:C,RegulationSilvCosts!G:G)</f>
        <v>N</v>
      </c>
      <c r="J175">
        <f>LOOKUP($D175&amp;$E175&amp;$G175,RegulationSilvCosts!C:C,RegulationSilvCosts!J:J)</f>
        <v>0</v>
      </c>
      <c r="K175">
        <f ca="1">LOOKUP($C175&amp;$D175&amp;$E175&amp;$F175,InventoryLU_Blk!$A$2:$A$118,InventoryLU_Blk!$J$2:$J$1118)</f>
        <v>14.3</v>
      </c>
      <c r="L175" t="str">
        <f>LOOKUP(LOOKUP($D175&amp;$G175,'BEC Silviculture Surrogate'!$A:$A,'BEC Silviculture Surrogate'!$F:$F),ExistingTreatments!$A:$A,ExistingTreatments!L:L)</f>
        <v>PLI</v>
      </c>
      <c r="M175">
        <f>LOOKUP(LOOKUP($D175&amp;$G175,'BEC Silviculture Surrogate'!$A:$A,'BEC Silviculture Surrogate'!$F:$F),ExistingTreatments!$A:$A,ExistingTreatments!M:M)</f>
        <v>100</v>
      </c>
      <c r="N175">
        <f>LOOKUP(LOOKUP($D175&amp;$G175,'BEC Silviculture Surrogate'!$A:$A,'BEC Silviculture Surrogate'!$F:$F),ExistingTreatments!$A:$A,ExistingTreatments!N:N)</f>
        <v>0</v>
      </c>
      <c r="O175">
        <f>LOOKUP(LOOKUP($D175&amp;$G175,'BEC Silviculture Surrogate'!$A:$A,'BEC Silviculture Surrogate'!$F:$F),ExistingTreatments!$A:$A,ExistingTreatments!O:O)</f>
        <v>0</v>
      </c>
      <c r="P175">
        <f>LOOKUP(LOOKUP($D175&amp;$G175,'BEC Silviculture Surrogate'!$A:$A,'BEC Silviculture Surrogate'!$F:$F),ExistingTreatments!$A:$A,ExistingTreatments!P:P)</f>
        <v>0</v>
      </c>
      <c r="Q175">
        <f>LOOKUP(LOOKUP($D175&amp;$G175,'BEC Silviculture Surrogate'!$A:$A,'BEC Silviculture Surrogate'!$F:$F),ExistingTreatments!$A:$A,ExistingTreatments!Q:Q)</f>
        <v>0</v>
      </c>
      <c r="R175">
        <f>LOOKUP(LOOKUP($D175&amp;$G175,'BEC Silviculture Surrogate'!$A:$A,'BEC Silviculture Surrogate'!$F:$F),ExistingTreatments!$A:$A,ExistingTreatments!R:R)</f>
        <v>0</v>
      </c>
      <c r="S175">
        <f>LOOKUP(LOOKUP($D175&amp;$G175,'BEC Silviculture Surrogate'!$A:$A,'BEC Silviculture Surrogate'!$F:$F),ExistingTreatments!$A:$A,ExistingTreatments!S:S)</f>
        <v>0</v>
      </c>
      <c r="T175">
        <f>LOOKUP(LOOKUP($D175&amp;$G175,'BEC Silviculture Surrogate'!$A:$A,'BEC Silviculture Surrogate'!$F:$F),ExistingTreatments!$A:$A,ExistingTreatments!T:T)</f>
        <v>0</v>
      </c>
      <c r="U175">
        <f>LOOKUP(LOOKUP($D175&amp;$G175,'BEC Silviculture Surrogate'!$A:$A,'BEC Silviculture Surrogate'!$F:$F),ExistingTreatments!$A:$A,ExistingTreatments!U:U)</f>
        <v>0</v>
      </c>
      <c r="V175">
        <f>LOOKUP(LOOKUP($D175&amp;$G175,'BEC Silviculture Surrogate'!$A:$A,'BEC Silviculture Surrogate'!$F:$F),ExistingTreatments!$A:$A,ExistingTreatments!V:V)</f>
        <v>75000</v>
      </c>
      <c r="W175">
        <v>12.5</v>
      </c>
      <c r="X175">
        <v>15</v>
      </c>
      <c r="Y175">
        <v>5</v>
      </c>
    </row>
    <row r="176" spans="1:25">
      <c r="A176" t="str">
        <f>LOOKUP($D176&amp;$I176,RegulationSilvCosts!$A:$A,RegulationSilvCosts!I:I)</f>
        <v>n</v>
      </c>
      <c r="B176" t="s">
        <v>1</v>
      </c>
      <c r="C176" t="s">
        <v>107</v>
      </c>
      <c r="D176" t="s">
        <v>90</v>
      </c>
      <c r="E176" t="s">
        <v>97</v>
      </c>
      <c r="F176" t="s">
        <v>193</v>
      </c>
      <c r="G176" t="s">
        <v>396</v>
      </c>
      <c r="H176" t="str">
        <f t="shared" si="5"/>
        <v>ZRepressedPine.CC.BidwellLava.C.Reg.ThFert</v>
      </c>
      <c r="I176" t="str">
        <f>LOOKUP($D176&amp;$E176&amp;$G176,RegulationSilvCosts!C:C,RegulationSilvCosts!G:G)</f>
        <v>N</v>
      </c>
      <c r="J176">
        <f>LOOKUP($D176&amp;$E176&amp;$G176,RegulationSilvCosts!C:C,RegulationSilvCosts!J:J)</f>
        <v>0</v>
      </c>
      <c r="K176">
        <f ca="1">LOOKUP($C176&amp;$D176&amp;$E176&amp;$F176,InventoryLU_Blk!$A$2:$A$118,InventoryLU_Blk!$J$2:$J$1118)</f>
        <v>14.1</v>
      </c>
      <c r="L176" t="str">
        <f>LOOKUP(LOOKUP($D176&amp;$G176,'BEC Silviculture Surrogate'!$A:$A,'BEC Silviculture Surrogate'!$F:$F),ExistingTreatments!$A:$A,ExistingTreatments!L:L)</f>
        <v>PLI</v>
      </c>
      <c r="M176">
        <f>LOOKUP(LOOKUP($D176&amp;$G176,'BEC Silviculture Surrogate'!$A:$A,'BEC Silviculture Surrogate'!$F:$F),ExistingTreatments!$A:$A,ExistingTreatments!M:M)</f>
        <v>100</v>
      </c>
      <c r="N176">
        <f>LOOKUP(LOOKUP($D176&amp;$G176,'BEC Silviculture Surrogate'!$A:$A,'BEC Silviculture Surrogate'!$F:$F),ExistingTreatments!$A:$A,ExistingTreatments!N:N)</f>
        <v>0</v>
      </c>
      <c r="O176">
        <f>LOOKUP(LOOKUP($D176&amp;$G176,'BEC Silviculture Surrogate'!$A:$A,'BEC Silviculture Surrogate'!$F:$F),ExistingTreatments!$A:$A,ExistingTreatments!O:O)</f>
        <v>0</v>
      </c>
      <c r="P176">
        <f>LOOKUP(LOOKUP($D176&amp;$G176,'BEC Silviculture Surrogate'!$A:$A,'BEC Silviculture Surrogate'!$F:$F),ExistingTreatments!$A:$A,ExistingTreatments!P:P)</f>
        <v>0</v>
      </c>
      <c r="Q176">
        <f>LOOKUP(LOOKUP($D176&amp;$G176,'BEC Silviculture Surrogate'!$A:$A,'BEC Silviculture Surrogate'!$F:$F),ExistingTreatments!$A:$A,ExistingTreatments!Q:Q)</f>
        <v>0</v>
      </c>
      <c r="R176">
        <f>LOOKUP(LOOKUP($D176&amp;$G176,'BEC Silviculture Surrogate'!$A:$A,'BEC Silviculture Surrogate'!$F:$F),ExistingTreatments!$A:$A,ExistingTreatments!R:R)</f>
        <v>0</v>
      </c>
      <c r="S176">
        <f>LOOKUP(LOOKUP($D176&amp;$G176,'BEC Silviculture Surrogate'!$A:$A,'BEC Silviculture Surrogate'!$F:$F),ExistingTreatments!$A:$A,ExistingTreatments!S:S)</f>
        <v>0</v>
      </c>
      <c r="T176">
        <f>LOOKUP(LOOKUP($D176&amp;$G176,'BEC Silviculture Surrogate'!$A:$A,'BEC Silviculture Surrogate'!$F:$F),ExistingTreatments!$A:$A,ExistingTreatments!T:T)</f>
        <v>0</v>
      </c>
      <c r="U176">
        <f>LOOKUP(LOOKUP($D176&amp;$G176,'BEC Silviculture Surrogate'!$A:$A,'BEC Silviculture Surrogate'!$F:$F),ExistingTreatments!$A:$A,ExistingTreatments!U:U)</f>
        <v>0</v>
      </c>
      <c r="V176">
        <f>LOOKUP(LOOKUP($D176&amp;$G176,'BEC Silviculture Surrogate'!$A:$A,'BEC Silviculture Surrogate'!$F:$F),ExistingTreatments!$A:$A,ExistingTreatments!V:V)</f>
        <v>75000</v>
      </c>
      <c r="W176">
        <v>12.5</v>
      </c>
      <c r="X176">
        <v>15</v>
      </c>
      <c r="Y176">
        <v>5</v>
      </c>
    </row>
    <row r="177" spans="1:25">
      <c r="A177" t="str">
        <f>LOOKUP($D177&amp;$I177,RegulationSilvCosts!$A:$A,RegulationSilvCosts!I:I)</f>
        <v>n</v>
      </c>
      <c r="B177" t="s">
        <v>1</v>
      </c>
      <c r="C177" t="s">
        <v>111</v>
      </c>
      <c r="D177" t="s">
        <v>10</v>
      </c>
      <c r="E177" t="s">
        <v>97</v>
      </c>
      <c r="F177" t="s">
        <v>193</v>
      </c>
      <c r="G177" t="s">
        <v>36</v>
      </c>
      <c r="H177" t="str">
        <f t="shared" si="5"/>
        <v>ESSFwc3.CC.BlackCreek.C.Reg.N</v>
      </c>
      <c r="I177" t="str">
        <f>LOOKUP($D177&amp;$E177&amp;$G177,RegulationSilvCosts!C:C,RegulationSilvCosts!G:G)</f>
        <v>N</v>
      </c>
      <c r="J177">
        <f>LOOKUP($D177&amp;$E177&amp;$G177,RegulationSilvCosts!C:C,RegulationSilvCosts!J:J)</f>
        <v>4</v>
      </c>
      <c r="K177">
        <f ca="1">LOOKUP($C177&amp;$D177&amp;$E177&amp;$F177,InventoryLU_Blk!$A$2:$A$118,InventoryLU_Blk!$J$2:$J$1118)</f>
        <v>13.8</v>
      </c>
      <c r="L177" t="str">
        <f>LOOKUP(LOOKUP($D177&amp;$G177,'BEC Silviculture Surrogate'!$A:$A,'BEC Silviculture Surrogate'!$F:$F),ExistingTreatments!$A:$A,ExistingTreatments!L:L)</f>
        <v>PLI</v>
      </c>
      <c r="M177">
        <f>LOOKUP(LOOKUP($D177&amp;$G177,'BEC Silviculture Surrogate'!$A:$A,'BEC Silviculture Surrogate'!$F:$F),ExistingTreatments!$A:$A,ExistingTreatments!M:M)</f>
        <v>79</v>
      </c>
      <c r="N177" t="str">
        <f>LOOKUP(LOOKUP($D177&amp;$G177,'BEC Silviculture Surrogate'!$A:$A,'BEC Silviculture Surrogate'!$F:$F),ExistingTreatments!$A:$A,ExistingTreatments!N:N)</f>
        <v>SX</v>
      </c>
      <c r="O177">
        <f>LOOKUP(LOOKUP($D177&amp;$G177,'BEC Silviculture Surrogate'!$A:$A,'BEC Silviculture Surrogate'!$F:$F),ExistingTreatments!$A:$A,ExistingTreatments!O:O)</f>
        <v>21</v>
      </c>
      <c r="P177">
        <f>LOOKUP(LOOKUP($D177&amp;$G177,'BEC Silviculture Surrogate'!$A:$A,'BEC Silviculture Surrogate'!$F:$F),ExistingTreatments!$A:$A,ExistingTreatments!P:P)</f>
        <v>0</v>
      </c>
      <c r="Q177">
        <f>LOOKUP(LOOKUP($D177&amp;$G177,'BEC Silviculture Surrogate'!$A:$A,'BEC Silviculture Surrogate'!$F:$F),ExistingTreatments!$A:$A,ExistingTreatments!Q:Q)</f>
        <v>0</v>
      </c>
      <c r="R177">
        <f>LOOKUP(LOOKUP($D177&amp;$G177,'BEC Silviculture Surrogate'!$A:$A,'BEC Silviculture Surrogate'!$F:$F),ExistingTreatments!$A:$A,ExistingTreatments!R:R)</f>
        <v>0</v>
      </c>
      <c r="S177">
        <f>LOOKUP(LOOKUP($D177&amp;$G177,'BEC Silviculture Surrogate'!$A:$A,'BEC Silviculture Surrogate'!$F:$F),ExistingTreatments!$A:$A,ExistingTreatments!S:S)</f>
        <v>0</v>
      </c>
      <c r="T177">
        <f>LOOKUP(LOOKUP($D177&amp;$G177,'BEC Silviculture Surrogate'!$A:$A,'BEC Silviculture Surrogate'!$F:$F),ExistingTreatments!$A:$A,ExistingTreatments!T:T)</f>
        <v>0</v>
      </c>
      <c r="U177">
        <f>LOOKUP(LOOKUP($D177&amp;$G177,'BEC Silviculture Surrogate'!$A:$A,'BEC Silviculture Surrogate'!$F:$F),ExistingTreatments!$A:$A,ExistingTreatments!U:U)</f>
        <v>0</v>
      </c>
      <c r="V177">
        <f>LOOKUP(LOOKUP($D177&amp;$G177,'BEC Silviculture Surrogate'!$A:$A,'BEC Silviculture Surrogate'!$F:$F),ExistingTreatments!$A:$A,ExistingTreatments!V:V)</f>
        <v>873</v>
      </c>
      <c r="W177">
        <v>12.5</v>
      </c>
      <c r="X177">
        <v>15</v>
      </c>
      <c r="Y177">
        <v>5</v>
      </c>
    </row>
    <row r="178" spans="1:25">
      <c r="A178" t="str">
        <f>LOOKUP($D178&amp;$I178,RegulationSilvCosts!$A:$A,RegulationSilvCosts!I:I)</f>
        <v>n</v>
      </c>
      <c r="B178" t="s">
        <v>1</v>
      </c>
      <c r="C178" t="s">
        <v>111</v>
      </c>
      <c r="D178" t="s">
        <v>10</v>
      </c>
      <c r="E178" t="s">
        <v>97</v>
      </c>
      <c r="F178" t="s">
        <v>194</v>
      </c>
      <c r="G178" t="s">
        <v>36</v>
      </c>
      <c r="H178" t="str">
        <f t="shared" si="5"/>
        <v>ESSFwc3.CC.BlackCreek.D.Reg.N</v>
      </c>
      <c r="I178" t="str">
        <f>LOOKUP($D178&amp;$E178&amp;$G178,RegulationSilvCosts!C:C,RegulationSilvCosts!G:G)</f>
        <v>N</v>
      </c>
      <c r="J178">
        <f>LOOKUP($D178&amp;$E178&amp;$G178,RegulationSilvCosts!C:C,RegulationSilvCosts!J:J)</f>
        <v>4</v>
      </c>
      <c r="K178">
        <f ca="1">LOOKUP($C178&amp;$D178&amp;$E178&amp;$F178,InventoryLU_Blk!$A$2:$A$118,InventoryLU_Blk!$J$2:$J$1118)</f>
        <v>12.8</v>
      </c>
      <c r="L178" t="str">
        <f>LOOKUP(LOOKUP($D178&amp;$G178,'BEC Silviculture Surrogate'!$A:$A,'BEC Silviculture Surrogate'!$F:$F),ExistingTreatments!$A:$A,ExistingTreatments!L:L)</f>
        <v>PLI</v>
      </c>
      <c r="M178">
        <f>LOOKUP(LOOKUP($D178&amp;$G178,'BEC Silviculture Surrogate'!$A:$A,'BEC Silviculture Surrogate'!$F:$F),ExistingTreatments!$A:$A,ExistingTreatments!M:M)</f>
        <v>79</v>
      </c>
      <c r="N178" t="str">
        <f>LOOKUP(LOOKUP($D178&amp;$G178,'BEC Silviculture Surrogate'!$A:$A,'BEC Silviculture Surrogate'!$F:$F),ExistingTreatments!$A:$A,ExistingTreatments!N:N)</f>
        <v>SX</v>
      </c>
      <c r="O178">
        <f>LOOKUP(LOOKUP($D178&amp;$G178,'BEC Silviculture Surrogate'!$A:$A,'BEC Silviculture Surrogate'!$F:$F),ExistingTreatments!$A:$A,ExistingTreatments!O:O)</f>
        <v>21</v>
      </c>
      <c r="P178">
        <f>LOOKUP(LOOKUP($D178&amp;$G178,'BEC Silviculture Surrogate'!$A:$A,'BEC Silviculture Surrogate'!$F:$F),ExistingTreatments!$A:$A,ExistingTreatments!P:P)</f>
        <v>0</v>
      </c>
      <c r="Q178">
        <f>LOOKUP(LOOKUP($D178&amp;$G178,'BEC Silviculture Surrogate'!$A:$A,'BEC Silviculture Surrogate'!$F:$F),ExistingTreatments!$A:$A,ExistingTreatments!Q:Q)</f>
        <v>0</v>
      </c>
      <c r="R178">
        <f>LOOKUP(LOOKUP($D178&amp;$G178,'BEC Silviculture Surrogate'!$A:$A,'BEC Silviculture Surrogate'!$F:$F),ExistingTreatments!$A:$A,ExistingTreatments!R:R)</f>
        <v>0</v>
      </c>
      <c r="S178">
        <f>LOOKUP(LOOKUP($D178&amp;$G178,'BEC Silviculture Surrogate'!$A:$A,'BEC Silviculture Surrogate'!$F:$F),ExistingTreatments!$A:$A,ExistingTreatments!S:S)</f>
        <v>0</v>
      </c>
      <c r="T178">
        <f>LOOKUP(LOOKUP($D178&amp;$G178,'BEC Silviculture Surrogate'!$A:$A,'BEC Silviculture Surrogate'!$F:$F),ExistingTreatments!$A:$A,ExistingTreatments!T:T)</f>
        <v>0</v>
      </c>
      <c r="U178">
        <f>LOOKUP(LOOKUP($D178&amp;$G178,'BEC Silviculture Surrogate'!$A:$A,'BEC Silviculture Surrogate'!$F:$F),ExistingTreatments!$A:$A,ExistingTreatments!U:U)</f>
        <v>0</v>
      </c>
      <c r="V178">
        <f>LOOKUP(LOOKUP($D178&amp;$G178,'BEC Silviculture Surrogate'!$A:$A,'BEC Silviculture Surrogate'!$F:$F),ExistingTreatments!$A:$A,ExistingTreatments!V:V)</f>
        <v>873</v>
      </c>
      <c r="W178">
        <v>12.5</v>
      </c>
      <c r="X178">
        <v>15</v>
      </c>
      <c r="Y178">
        <v>5</v>
      </c>
    </row>
    <row r="179" spans="1:25">
      <c r="A179" t="str">
        <f>LOOKUP($D179&amp;$I179,RegulationSilvCosts!$A:$A,RegulationSilvCosts!I:I)</f>
        <v>n</v>
      </c>
      <c r="B179" t="s">
        <v>1</v>
      </c>
      <c r="C179" t="s">
        <v>111</v>
      </c>
      <c r="D179" t="s">
        <v>10</v>
      </c>
      <c r="E179" t="s">
        <v>97</v>
      </c>
      <c r="F179" t="s">
        <v>195</v>
      </c>
      <c r="G179" t="s">
        <v>36</v>
      </c>
      <c r="H179" t="str">
        <f t="shared" si="5"/>
        <v>ESSFwc3.CC.BlackCreek.E.Reg.N</v>
      </c>
      <c r="I179" t="str">
        <f>LOOKUP($D179&amp;$E179&amp;$G179,RegulationSilvCosts!C:C,RegulationSilvCosts!G:G)</f>
        <v>N</v>
      </c>
      <c r="J179">
        <f>LOOKUP($D179&amp;$E179&amp;$G179,RegulationSilvCosts!C:C,RegulationSilvCosts!J:J)</f>
        <v>4</v>
      </c>
      <c r="K179">
        <f ca="1">LOOKUP($C179&amp;$D179&amp;$E179&amp;$F179,InventoryLU_Blk!$A$2:$A$118,InventoryLU_Blk!$J$2:$J$1118)</f>
        <v>14.6</v>
      </c>
      <c r="L179" t="str">
        <f>LOOKUP(LOOKUP($D179&amp;$G179,'BEC Silviculture Surrogate'!$A:$A,'BEC Silviculture Surrogate'!$F:$F),ExistingTreatments!$A:$A,ExistingTreatments!L:L)</f>
        <v>PLI</v>
      </c>
      <c r="M179">
        <f>LOOKUP(LOOKUP($D179&amp;$G179,'BEC Silviculture Surrogate'!$A:$A,'BEC Silviculture Surrogate'!$F:$F),ExistingTreatments!$A:$A,ExistingTreatments!M:M)</f>
        <v>79</v>
      </c>
      <c r="N179" t="str">
        <f>LOOKUP(LOOKUP($D179&amp;$G179,'BEC Silviculture Surrogate'!$A:$A,'BEC Silviculture Surrogate'!$F:$F),ExistingTreatments!$A:$A,ExistingTreatments!N:N)</f>
        <v>SX</v>
      </c>
      <c r="O179">
        <f>LOOKUP(LOOKUP($D179&amp;$G179,'BEC Silviculture Surrogate'!$A:$A,'BEC Silviculture Surrogate'!$F:$F),ExistingTreatments!$A:$A,ExistingTreatments!O:O)</f>
        <v>21</v>
      </c>
      <c r="P179">
        <f>LOOKUP(LOOKUP($D179&amp;$G179,'BEC Silviculture Surrogate'!$A:$A,'BEC Silviculture Surrogate'!$F:$F),ExistingTreatments!$A:$A,ExistingTreatments!P:P)</f>
        <v>0</v>
      </c>
      <c r="Q179">
        <f>LOOKUP(LOOKUP($D179&amp;$G179,'BEC Silviculture Surrogate'!$A:$A,'BEC Silviculture Surrogate'!$F:$F),ExistingTreatments!$A:$A,ExistingTreatments!Q:Q)</f>
        <v>0</v>
      </c>
      <c r="R179">
        <f>LOOKUP(LOOKUP($D179&amp;$G179,'BEC Silviculture Surrogate'!$A:$A,'BEC Silviculture Surrogate'!$F:$F),ExistingTreatments!$A:$A,ExistingTreatments!R:R)</f>
        <v>0</v>
      </c>
      <c r="S179">
        <f>LOOKUP(LOOKUP($D179&amp;$G179,'BEC Silviculture Surrogate'!$A:$A,'BEC Silviculture Surrogate'!$F:$F),ExistingTreatments!$A:$A,ExistingTreatments!S:S)</f>
        <v>0</v>
      </c>
      <c r="T179">
        <f>LOOKUP(LOOKUP($D179&amp;$G179,'BEC Silviculture Surrogate'!$A:$A,'BEC Silviculture Surrogate'!$F:$F),ExistingTreatments!$A:$A,ExistingTreatments!T:T)</f>
        <v>0</v>
      </c>
      <c r="U179">
        <f>LOOKUP(LOOKUP($D179&amp;$G179,'BEC Silviculture Surrogate'!$A:$A,'BEC Silviculture Surrogate'!$F:$F),ExistingTreatments!$A:$A,ExistingTreatments!U:U)</f>
        <v>0</v>
      </c>
      <c r="V179">
        <f>LOOKUP(LOOKUP($D179&amp;$G179,'BEC Silviculture Surrogate'!$A:$A,'BEC Silviculture Surrogate'!$F:$F),ExistingTreatments!$A:$A,ExistingTreatments!V:V)</f>
        <v>873</v>
      </c>
      <c r="W179">
        <v>12.5</v>
      </c>
      <c r="X179">
        <v>15</v>
      </c>
      <c r="Y179">
        <v>5</v>
      </c>
    </row>
    <row r="180" spans="1:25">
      <c r="A180" t="str">
        <f>LOOKUP($D180&amp;$I180,RegulationSilvCosts!$A:$A,RegulationSilvCosts!I:I)</f>
        <v>n</v>
      </c>
      <c r="B180" t="s">
        <v>1</v>
      </c>
      <c r="C180" t="s">
        <v>111</v>
      </c>
      <c r="D180" t="s">
        <v>11</v>
      </c>
      <c r="E180" t="s">
        <v>97</v>
      </c>
      <c r="F180" t="s">
        <v>192</v>
      </c>
      <c r="G180" t="s">
        <v>36</v>
      </c>
      <c r="H180" t="str">
        <f t="shared" si="5"/>
        <v>ESSFwk1.CC.BlackCreek.B.Reg.N</v>
      </c>
      <c r="I180" t="str">
        <f>LOOKUP($D180&amp;$E180&amp;$G180,RegulationSilvCosts!C:C,RegulationSilvCosts!G:G)</f>
        <v>N</v>
      </c>
      <c r="J180">
        <f>LOOKUP($D180&amp;$E180&amp;$G180,RegulationSilvCosts!C:C,RegulationSilvCosts!J:J)</f>
        <v>4</v>
      </c>
      <c r="K180">
        <f ca="1">LOOKUP($C180&amp;$D180&amp;$E180&amp;$F180,InventoryLU_Blk!$A$2:$A$118,InventoryLU_Blk!$J$2:$J$1118)</f>
        <v>15.7</v>
      </c>
      <c r="L180" t="str">
        <f>LOOKUP(LOOKUP($D180&amp;$G180,'BEC Silviculture Surrogate'!$A:$A,'BEC Silviculture Surrogate'!$F:$F),ExistingTreatments!$A:$A,ExistingTreatments!L:L)</f>
        <v>PLI</v>
      </c>
      <c r="M180">
        <f>LOOKUP(LOOKUP($D180&amp;$G180,'BEC Silviculture Surrogate'!$A:$A,'BEC Silviculture Surrogate'!$F:$F),ExistingTreatments!$A:$A,ExistingTreatments!M:M)</f>
        <v>79</v>
      </c>
      <c r="N180" t="str">
        <f>LOOKUP(LOOKUP($D180&amp;$G180,'BEC Silviculture Surrogate'!$A:$A,'BEC Silviculture Surrogate'!$F:$F),ExistingTreatments!$A:$A,ExistingTreatments!N:N)</f>
        <v>SX</v>
      </c>
      <c r="O180">
        <f>LOOKUP(LOOKUP($D180&amp;$G180,'BEC Silviculture Surrogate'!$A:$A,'BEC Silviculture Surrogate'!$F:$F),ExistingTreatments!$A:$A,ExistingTreatments!O:O)</f>
        <v>21</v>
      </c>
      <c r="P180">
        <f>LOOKUP(LOOKUP($D180&amp;$G180,'BEC Silviculture Surrogate'!$A:$A,'BEC Silviculture Surrogate'!$F:$F),ExistingTreatments!$A:$A,ExistingTreatments!P:P)</f>
        <v>0</v>
      </c>
      <c r="Q180">
        <f>LOOKUP(LOOKUP($D180&amp;$G180,'BEC Silviculture Surrogate'!$A:$A,'BEC Silviculture Surrogate'!$F:$F),ExistingTreatments!$A:$A,ExistingTreatments!Q:Q)</f>
        <v>0</v>
      </c>
      <c r="R180">
        <f>LOOKUP(LOOKUP($D180&amp;$G180,'BEC Silviculture Surrogate'!$A:$A,'BEC Silviculture Surrogate'!$F:$F),ExistingTreatments!$A:$A,ExistingTreatments!R:R)</f>
        <v>0</v>
      </c>
      <c r="S180">
        <f>LOOKUP(LOOKUP($D180&amp;$G180,'BEC Silviculture Surrogate'!$A:$A,'BEC Silviculture Surrogate'!$F:$F),ExistingTreatments!$A:$A,ExistingTreatments!S:S)</f>
        <v>0</v>
      </c>
      <c r="T180">
        <f>LOOKUP(LOOKUP($D180&amp;$G180,'BEC Silviculture Surrogate'!$A:$A,'BEC Silviculture Surrogate'!$F:$F),ExistingTreatments!$A:$A,ExistingTreatments!T:T)</f>
        <v>0</v>
      </c>
      <c r="U180">
        <f>LOOKUP(LOOKUP($D180&amp;$G180,'BEC Silviculture Surrogate'!$A:$A,'BEC Silviculture Surrogate'!$F:$F),ExistingTreatments!$A:$A,ExistingTreatments!U:U)</f>
        <v>0</v>
      </c>
      <c r="V180">
        <f>LOOKUP(LOOKUP($D180&amp;$G180,'BEC Silviculture Surrogate'!$A:$A,'BEC Silviculture Surrogate'!$F:$F),ExistingTreatments!$A:$A,ExistingTreatments!V:V)</f>
        <v>873</v>
      </c>
      <c r="W180">
        <v>12.5</v>
      </c>
      <c r="X180">
        <v>15</v>
      </c>
      <c r="Y180">
        <v>5</v>
      </c>
    </row>
    <row r="181" spans="1:25">
      <c r="A181" t="str">
        <f>LOOKUP($D181&amp;$I181,RegulationSilvCosts!$A:$A,RegulationSilvCosts!I:I)</f>
        <v>n</v>
      </c>
      <c r="B181" t="s">
        <v>1</v>
      </c>
      <c r="C181" t="s">
        <v>111</v>
      </c>
      <c r="D181" t="s">
        <v>11</v>
      </c>
      <c r="E181" t="s">
        <v>97</v>
      </c>
      <c r="F181" t="s">
        <v>193</v>
      </c>
      <c r="G181" t="s">
        <v>36</v>
      </c>
      <c r="H181" t="str">
        <f t="shared" si="5"/>
        <v>ESSFwk1.CC.BlackCreek.C.Reg.N</v>
      </c>
      <c r="I181" t="str">
        <f>LOOKUP($D181&amp;$E181&amp;$G181,RegulationSilvCosts!C:C,RegulationSilvCosts!G:G)</f>
        <v>N</v>
      </c>
      <c r="J181">
        <f>LOOKUP($D181&amp;$E181&amp;$G181,RegulationSilvCosts!C:C,RegulationSilvCosts!J:J)</f>
        <v>4</v>
      </c>
      <c r="K181">
        <f ca="1">LOOKUP($C181&amp;$D181&amp;$E181&amp;$F181,InventoryLU_Blk!$A$2:$A$118,InventoryLU_Blk!$J$2:$J$1118)</f>
        <v>14.9</v>
      </c>
      <c r="L181" t="str">
        <f>LOOKUP(LOOKUP($D181&amp;$G181,'BEC Silviculture Surrogate'!$A:$A,'BEC Silviculture Surrogate'!$F:$F),ExistingTreatments!$A:$A,ExistingTreatments!L:L)</f>
        <v>PLI</v>
      </c>
      <c r="M181">
        <f>LOOKUP(LOOKUP($D181&amp;$G181,'BEC Silviculture Surrogate'!$A:$A,'BEC Silviculture Surrogate'!$F:$F),ExistingTreatments!$A:$A,ExistingTreatments!M:M)</f>
        <v>79</v>
      </c>
      <c r="N181" t="str">
        <f>LOOKUP(LOOKUP($D181&amp;$G181,'BEC Silviculture Surrogate'!$A:$A,'BEC Silviculture Surrogate'!$F:$F),ExistingTreatments!$A:$A,ExistingTreatments!N:N)</f>
        <v>SX</v>
      </c>
      <c r="O181">
        <f>LOOKUP(LOOKUP($D181&amp;$G181,'BEC Silviculture Surrogate'!$A:$A,'BEC Silviculture Surrogate'!$F:$F),ExistingTreatments!$A:$A,ExistingTreatments!O:O)</f>
        <v>21</v>
      </c>
      <c r="P181">
        <f>LOOKUP(LOOKUP($D181&amp;$G181,'BEC Silviculture Surrogate'!$A:$A,'BEC Silviculture Surrogate'!$F:$F),ExistingTreatments!$A:$A,ExistingTreatments!P:P)</f>
        <v>0</v>
      </c>
      <c r="Q181">
        <f>LOOKUP(LOOKUP($D181&amp;$G181,'BEC Silviculture Surrogate'!$A:$A,'BEC Silviculture Surrogate'!$F:$F),ExistingTreatments!$A:$A,ExistingTreatments!Q:Q)</f>
        <v>0</v>
      </c>
      <c r="R181">
        <f>LOOKUP(LOOKUP($D181&amp;$G181,'BEC Silviculture Surrogate'!$A:$A,'BEC Silviculture Surrogate'!$F:$F),ExistingTreatments!$A:$A,ExistingTreatments!R:R)</f>
        <v>0</v>
      </c>
      <c r="S181">
        <f>LOOKUP(LOOKUP($D181&amp;$G181,'BEC Silviculture Surrogate'!$A:$A,'BEC Silviculture Surrogate'!$F:$F),ExistingTreatments!$A:$A,ExistingTreatments!S:S)</f>
        <v>0</v>
      </c>
      <c r="T181">
        <f>LOOKUP(LOOKUP($D181&amp;$G181,'BEC Silviculture Surrogate'!$A:$A,'BEC Silviculture Surrogate'!$F:$F),ExistingTreatments!$A:$A,ExistingTreatments!T:T)</f>
        <v>0</v>
      </c>
      <c r="U181">
        <f>LOOKUP(LOOKUP($D181&amp;$G181,'BEC Silviculture Surrogate'!$A:$A,'BEC Silviculture Surrogate'!$F:$F),ExistingTreatments!$A:$A,ExistingTreatments!U:U)</f>
        <v>0</v>
      </c>
      <c r="V181">
        <f>LOOKUP(LOOKUP($D181&amp;$G181,'BEC Silviculture Surrogate'!$A:$A,'BEC Silviculture Surrogate'!$F:$F),ExistingTreatments!$A:$A,ExistingTreatments!V:V)</f>
        <v>873</v>
      </c>
      <c r="W181">
        <v>12.5</v>
      </c>
      <c r="X181">
        <v>15</v>
      </c>
      <c r="Y181">
        <v>5</v>
      </c>
    </row>
    <row r="182" spans="1:25">
      <c r="A182" t="str">
        <f>LOOKUP($D182&amp;$I182,RegulationSilvCosts!$A:$A,RegulationSilvCosts!I:I)</f>
        <v>n</v>
      </c>
      <c r="B182" t="s">
        <v>1</v>
      </c>
      <c r="C182" t="s">
        <v>111</v>
      </c>
      <c r="D182" t="s">
        <v>11</v>
      </c>
      <c r="E182" t="s">
        <v>97</v>
      </c>
      <c r="F182" t="s">
        <v>194</v>
      </c>
      <c r="G182" t="s">
        <v>36</v>
      </c>
      <c r="H182" t="str">
        <f t="shared" si="5"/>
        <v>ESSFwk1.CC.BlackCreek.D.Reg.N</v>
      </c>
      <c r="I182" t="str">
        <f>LOOKUP($D182&amp;$E182&amp;$G182,RegulationSilvCosts!C:C,RegulationSilvCosts!G:G)</f>
        <v>N</v>
      </c>
      <c r="J182">
        <f>LOOKUP($D182&amp;$E182&amp;$G182,RegulationSilvCosts!C:C,RegulationSilvCosts!J:J)</f>
        <v>4</v>
      </c>
      <c r="K182">
        <f ca="1">LOOKUP($C182&amp;$D182&amp;$E182&amp;$F182,InventoryLU_Blk!$A$2:$A$118,InventoryLU_Blk!$J$2:$J$1118)</f>
        <v>14.7</v>
      </c>
      <c r="L182" t="str">
        <f>LOOKUP(LOOKUP($D182&amp;$G182,'BEC Silviculture Surrogate'!$A:$A,'BEC Silviculture Surrogate'!$F:$F),ExistingTreatments!$A:$A,ExistingTreatments!L:L)</f>
        <v>PLI</v>
      </c>
      <c r="M182">
        <f>LOOKUP(LOOKUP($D182&amp;$G182,'BEC Silviculture Surrogate'!$A:$A,'BEC Silviculture Surrogate'!$F:$F),ExistingTreatments!$A:$A,ExistingTreatments!M:M)</f>
        <v>79</v>
      </c>
      <c r="N182" t="str">
        <f>LOOKUP(LOOKUP($D182&amp;$G182,'BEC Silviculture Surrogate'!$A:$A,'BEC Silviculture Surrogate'!$F:$F),ExistingTreatments!$A:$A,ExistingTreatments!N:N)</f>
        <v>SX</v>
      </c>
      <c r="O182">
        <f>LOOKUP(LOOKUP($D182&amp;$G182,'BEC Silviculture Surrogate'!$A:$A,'BEC Silviculture Surrogate'!$F:$F),ExistingTreatments!$A:$A,ExistingTreatments!O:O)</f>
        <v>21</v>
      </c>
      <c r="P182">
        <f>LOOKUP(LOOKUP($D182&amp;$G182,'BEC Silviculture Surrogate'!$A:$A,'BEC Silviculture Surrogate'!$F:$F),ExistingTreatments!$A:$A,ExistingTreatments!P:P)</f>
        <v>0</v>
      </c>
      <c r="Q182">
        <f>LOOKUP(LOOKUP($D182&amp;$G182,'BEC Silviculture Surrogate'!$A:$A,'BEC Silviculture Surrogate'!$F:$F),ExistingTreatments!$A:$A,ExistingTreatments!Q:Q)</f>
        <v>0</v>
      </c>
      <c r="R182">
        <f>LOOKUP(LOOKUP($D182&amp;$G182,'BEC Silviculture Surrogate'!$A:$A,'BEC Silviculture Surrogate'!$F:$F),ExistingTreatments!$A:$A,ExistingTreatments!R:R)</f>
        <v>0</v>
      </c>
      <c r="S182">
        <f>LOOKUP(LOOKUP($D182&amp;$G182,'BEC Silviculture Surrogate'!$A:$A,'BEC Silviculture Surrogate'!$F:$F),ExistingTreatments!$A:$A,ExistingTreatments!S:S)</f>
        <v>0</v>
      </c>
      <c r="T182">
        <f>LOOKUP(LOOKUP($D182&amp;$G182,'BEC Silviculture Surrogate'!$A:$A,'BEC Silviculture Surrogate'!$F:$F),ExistingTreatments!$A:$A,ExistingTreatments!T:T)</f>
        <v>0</v>
      </c>
      <c r="U182">
        <f>LOOKUP(LOOKUP($D182&amp;$G182,'BEC Silviculture Surrogate'!$A:$A,'BEC Silviculture Surrogate'!$F:$F),ExistingTreatments!$A:$A,ExistingTreatments!U:U)</f>
        <v>0</v>
      </c>
      <c r="V182">
        <f>LOOKUP(LOOKUP($D182&amp;$G182,'BEC Silviculture Surrogate'!$A:$A,'BEC Silviculture Surrogate'!$F:$F),ExistingTreatments!$A:$A,ExistingTreatments!V:V)</f>
        <v>873</v>
      </c>
      <c r="W182">
        <v>12.5</v>
      </c>
      <c r="X182">
        <v>15</v>
      </c>
      <c r="Y182">
        <v>5</v>
      </c>
    </row>
    <row r="183" spans="1:25">
      <c r="A183" t="str">
        <f>LOOKUP($D183&amp;$I183,RegulationSilvCosts!$A:$A,RegulationSilvCosts!I:I)</f>
        <v>n</v>
      </c>
      <c r="B183" t="s">
        <v>1</v>
      </c>
      <c r="C183" t="s">
        <v>111</v>
      </c>
      <c r="D183" t="s">
        <v>11</v>
      </c>
      <c r="E183" t="s">
        <v>97</v>
      </c>
      <c r="F183" t="s">
        <v>195</v>
      </c>
      <c r="G183" t="s">
        <v>36</v>
      </c>
      <c r="H183" t="str">
        <f t="shared" si="5"/>
        <v>ESSFwk1.CC.BlackCreek.E.Reg.N</v>
      </c>
      <c r="I183" t="str">
        <f>LOOKUP($D183&amp;$E183&amp;$G183,RegulationSilvCosts!C:C,RegulationSilvCosts!G:G)</f>
        <v>N</v>
      </c>
      <c r="J183">
        <f>LOOKUP($D183&amp;$E183&amp;$G183,RegulationSilvCosts!C:C,RegulationSilvCosts!J:J)</f>
        <v>4</v>
      </c>
      <c r="K183">
        <f ca="1">LOOKUP($C183&amp;$D183&amp;$E183&amp;$F183,InventoryLU_Blk!$A$2:$A$118,InventoryLU_Blk!$J$2:$J$1118)</f>
        <v>14.9</v>
      </c>
      <c r="L183" t="str">
        <f>LOOKUP(LOOKUP($D183&amp;$G183,'BEC Silviculture Surrogate'!$A:$A,'BEC Silviculture Surrogate'!$F:$F),ExistingTreatments!$A:$A,ExistingTreatments!L:L)</f>
        <v>PLI</v>
      </c>
      <c r="M183">
        <f>LOOKUP(LOOKUP($D183&amp;$G183,'BEC Silviculture Surrogate'!$A:$A,'BEC Silviculture Surrogate'!$F:$F),ExistingTreatments!$A:$A,ExistingTreatments!M:M)</f>
        <v>79</v>
      </c>
      <c r="N183" t="str">
        <f>LOOKUP(LOOKUP($D183&amp;$G183,'BEC Silviculture Surrogate'!$A:$A,'BEC Silviculture Surrogate'!$F:$F),ExistingTreatments!$A:$A,ExistingTreatments!N:N)</f>
        <v>SX</v>
      </c>
      <c r="O183">
        <f>LOOKUP(LOOKUP($D183&amp;$G183,'BEC Silviculture Surrogate'!$A:$A,'BEC Silviculture Surrogate'!$F:$F),ExistingTreatments!$A:$A,ExistingTreatments!O:O)</f>
        <v>21</v>
      </c>
      <c r="P183">
        <f>LOOKUP(LOOKUP($D183&amp;$G183,'BEC Silviculture Surrogate'!$A:$A,'BEC Silviculture Surrogate'!$F:$F),ExistingTreatments!$A:$A,ExistingTreatments!P:P)</f>
        <v>0</v>
      </c>
      <c r="Q183">
        <f>LOOKUP(LOOKUP($D183&amp;$G183,'BEC Silviculture Surrogate'!$A:$A,'BEC Silviculture Surrogate'!$F:$F),ExistingTreatments!$A:$A,ExistingTreatments!Q:Q)</f>
        <v>0</v>
      </c>
      <c r="R183">
        <f>LOOKUP(LOOKUP($D183&amp;$G183,'BEC Silviculture Surrogate'!$A:$A,'BEC Silviculture Surrogate'!$F:$F),ExistingTreatments!$A:$A,ExistingTreatments!R:R)</f>
        <v>0</v>
      </c>
      <c r="S183">
        <f>LOOKUP(LOOKUP($D183&amp;$G183,'BEC Silviculture Surrogate'!$A:$A,'BEC Silviculture Surrogate'!$F:$F),ExistingTreatments!$A:$A,ExistingTreatments!S:S)</f>
        <v>0</v>
      </c>
      <c r="T183">
        <f>LOOKUP(LOOKUP($D183&amp;$G183,'BEC Silviculture Surrogate'!$A:$A,'BEC Silviculture Surrogate'!$F:$F),ExistingTreatments!$A:$A,ExistingTreatments!T:T)</f>
        <v>0</v>
      </c>
      <c r="U183">
        <f>LOOKUP(LOOKUP($D183&amp;$G183,'BEC Silviculture Surrogate'!$A:$A,'BEC Silviculture Surrogate'!$F:$F),ExistingTreatments!$A:$A,ExistingTreatments!U:U)</f>
        <v>0</v>
      </c>
      <c r="V183">
        <f>LOOKUP(LOOKUP($D183&amp;$G183,'BEC Silviculture Surrogate'!$A:$A,'BEC Silviculture Surrogate'!$F:$F),ExistingTreatments!$A:$A,ExistingTreatments!V:V)</f>
        <v>873</v>
      </c>
      <c r="W183">
        <v>12.5</v>
      </c>
      <c r="X183">
        <v>15</v>
      </c>
      <c r="Y183">
        <v>5</v>
      </c>
    </row>
    <row r="184" spans="1:25">
      <c r="A184" t="str">
        <f>LOOKUP($D184&amp;$I184,RegulationSilvCosts!$A:$A,RegulationSilvCosts!I:I)</f>
        <v>n</v>
      </c>
      <c r="B184" t="s">
        <v>1</v>
      </c>
      <c r="C184" t="s">
        <v>111</v>
      </c>
      <c r="D184" t="s">
        <v>41</v>
      </c>
      <c r="E184" t="s">
        <v>97</v>
      </c>
      <c r="F184" t="s">
        <v>195</v>
      </c>
      <c r="G184" t="s">
        <v>36</v>
      </c>
      <c r="H184" t="str">
        <f t="shared" si="5"/>
        <v>ICHwk2.CC.BlackCreek.E.Reg.N</v>
      </c>
      <c r="I184" t="str">
        <f>LOOKUP($D184&amp;$E184&amp;$G184,RegulationSilvCosts!C:C,RegulationSilvCosts!G:G)</f>
        <v>N</v>
      </c>
      <c r="J184">
        <f>LOOKUP($D184&amp;$E184&amp;$G184,RegulationSilvCosts!C:C,RegulationSilvCosts!J:J)</f>
        <v>4</v>
      </c>
      <c r="K184">
        <f ca="1">LOOKUP($C184&amp;$D184&amp;$E184&amp;$F184,InventoryLU_Blk!$A$2:$A$118,InventoryLU_Blk!$J$2:$J$1118)</f>
        <v>21.1</v>
      </c>
      <c r="L184" t="str">
        <f>LOOKUP(LOOKUP($D184&amp;$G184,'BEC Silviculture Surrogate'!$A:$A,'BEC Silviculture Surrogate'!$F:$F),ExistingTreatments!$A:$A,ExistingTreatments!L:L)</f>
        <v>HWI</v>
      </c>
      <c r="M184">
        <f>LOOKUP(LOOKUP($D184&amp;$G184,'BEC Silviculture Surrogate'!$A:$A,'BEC Silviculture Surrogate'!$F:$F),ExistingTreatments!$A:$A,ExistingTreatments!M:M)</f>
        <v>40</v>
      </c>
      <c r="N184" t="str">
        <f>LOOKUP(LOOKUP($D184&amp;$G184,'BEC Silviculture Surrogate'!$A:$A,'BEC Silviculture Surrogate'!$F:$F),ExistingTreatments!$A:$A,ExistingTreatments!N:N)</f>
        <v>FDI</v>
      </c>
      <c r="O184">
        <f>LOOKUP(LOOKUP($D184&amp;$G184,'BEC Silviculture Surrogate'!$A:$A,'BEC Silviculture Surrogate'!$F:$F),ExistingTreatments!$A:$A,ExistingTreatments!O:O)</f>
        <v>30</v>
      </c>
      <c r="P184" t="str">
        <f>LOOKUP(LOOKUP($D184&amp;$G184,'BEC Silviculture Surrogate'!$A:$A,'BEC Silviculture Surrogate'!$F:$F),ExistingTreatments!$A:$A,ExistingTreatments!P:P)</f>
        <v>CWI</v>
      </c>
      <c r="Q184">
        <f>LOOKUP(LOOKUP($D184&amp;$G184,'BEC Silviculture Surrogate'!$A:$A,'BEC Silviculture Surrogate'!$F:$F),ExistingTreatments!$A:$A,ExistingTreatments!Q:Q)</f>
        <v>20</v>
      </c>
      <c r="R184" t="str">
        <f>LOOKUP(LOOKUP($D184&amp;$G184,'BEC Silviculture Surrogate'!$A:$A,'BEC Silviculture Surrogate'!$F:$F),ExistingTreatments!$A:$A,ExistingTreatments!R:R)</f>
        <v>SX</v>
      </c>
      <c r="S184">
        <f>LOOKUP(LOOKUP($D184&amp;$G184,'BEC Silviculture Surrogate'!$A:$A,'BEC Silviculture Surrogate'!$F:$F),ExistingTreatments!$A:$A,ExistingTreatments!S:S)</f>
        <v>10</v>
      </c>
      <c r="T184">
        <f>LOOKUP(LOOKUP($D184&amp;$G184,'BEC Silviculture Surrogate'!$A:$A,'BEC Silviculture Surrogate'!$F:$F),ExistingTreatments!$A:$A,ExistingTreatments!T:T)</f>
        <v>0</v>
      </c>
      <c r="U184">
        <f>LOOKUP(LOOKUP($D184&amp;$G184,'BEC Silviculture Surrogate'!$A:$A,'BEC Silviculture Surrogate'!$F:$F),ExistingTreatments!$A:$A,ExistingTreatments!U:U)</f>
        <v>0</v>
      </c>
      <c r="V184">
        <f>LOOKUP(LOOKUP($D184&amp;$G184,'BEC Silviculture Surrogate'!$A:$A,'BEC Silviculture Surrogate'!$F:$F),ExistingTreatments!$A:$A,ExistingTreatments!V:V)</f>
        <v>10000</v>
      </c>
      <c r="W184">
        <v>12.5</v>
      </c>
      <c r="X184">
        <v>15</v>
      </c>
      <c r="Y184">
        <v>5</v>
      </c>
    </row>
    <row r="185" spans="1:25">
      <c r="A185" t="str">
        <f>LOOKUP($D185&amp;$I185,RegulationSilvCosts!$A:$A,RegulationSilvCosts!I:I)</f>
        <v>n</v>
      </c>
      <c r="B185" t="s">
        <v>1</v>
      </c>
      <c r="C185" t="s">
        <v>111</v>
      </c>
      <c r="D185" t="s">
        <v>30</v>
      </c>
      <c r="E185" t="s">
        <v>97</v>
      </c>
      <c r="F185" t="s">
        <v>191</v>
      </c>
      <c r="G185" t="s">
        <v>36</v>
      </c>
      <c r="H185" t="str">
        <f t="shared" si="5"/>
        <v>SBSmc1.CC.BlackCreek.A.Reg.N</v>
      </c>
      <c r="I185" t="str">
        <f>LOOKUP($D185&amp;$E185&amp;$G185,RegulationSilvCosts!C:C,RegulationSilvCosts!G:G)</f>
        <v>N</v>
      </c>
      <c r="J185">
        <f>LOOKUP($D185&amp;$E185&amp;$G185,RegulationSilvCosts!C:C,RegulationSilvCosts!J:J)</f>
        <v>4</v>
      </c>
      <c r="K185">
        <f ca="1">LOOKUP($C185&amp;$D185&amp;$E185&amp;$F185,InventoryLU_Blk!$A$2:$A$118,InventoryLU_Blk!$J$2:$J$1118)</f>
        <v>17.899999999999999</v>
      </c>
      <c r="L185" t="str">
        <f>LOOKUP(LOOKUP($D185&amp;$G185,'BEC Silviculture Surrogate'!$A:$A,'BEC Silviculture Surrogate'!$F:$F),ExistingTreatments!$A:$A,ExistingTreatments!L:L)</f>
        <v>PLI</v>
      </c>
      <c r="M185">
        <f>LOOKUP(LOOKUP($D185&amp;$G185,'BEC Silviculture Surrogate'!$A:$A,'BEC Silviculture Surrogate'!$F:$F),ExistingTreatments!$A:$A,ExistingTreatments!M:M)</f>
        <v>72</v>
      </c>
      <c r="N185" t="str">
        <f>LOOKUP(LOOKUP($D185&amp;$G185,'BEC Silviculture Surrogate'!$A:$A,'BEC Silviculture Surrogate'!$F:$F),ExistingTreatments!$A:$A,ExistingTreatments!N:N)</f>
        <v>AE</v>
      </c>
      <c r="O185">
        <f>LOOKUP(LOOKUP($D185&amp;$G185,'BEC Silviculture Surrogate'!$A:$A,'BEC Silviculture Surrogate'!$F:$F),ExistingTreatments!$A:$A,ExistingTreatments!O:O)</f>
        <v>12</v>
      </c>
      <c r="P185" t="str">
        <f>LOOKUP(LOOKUP($D185&amp;$G185,'BEC Silviculture Surrogate'!$A:$A,'BEC Silviculture Surrogate'!$F:$F),ExistingTreatments!$A:$A,ExistingTreatments!P:P)</f>
        <v>FDI</v>
      </c>
      <c r="Q185">
        <f>LOOKUP(LOOKUP($D185&amp;$G185,'BEC Silviculture Surrogate'!$A:$A,'BEC Silviculture Surrogate'!$F:$F),ExistingTreatments!$A:$A,ExistingTreatments!Q:Q)</f>
        <v>8</v>
      </c>
      <c r="R185" t="str">
        <f>LOOKUP(LOOKUP($D185&amp;$G185,'BEC Silviculture Surrogate'!$A:$A,'BEC Silviculture Surrogate'!$F:$F),ExistingTreatments!$A:$A,ExistingTreatments!R:R)</f>
        <v>SX</v>
      </c>
      <c r="S185">
        <f>LOOKUP(LOOKUP($D185&amp;$G185,'BEC Silviculture Surrogate'!$A:$A,'BEC Silviculture Surrogate'!$F:$F),ExistingTreatments!$A:$A,ExistingTreatments!S:S)</f>
        <v>8</v>
      </c>
      <c r="T185">
        <f>LOOKUP(LOOKUP($D185&amp;$G185,'BEC Silviculture Surrogate'!$A:$A,'BEC Silviculture Surrogate'!$F:$F),ExistingTreatments!$A:$A,ExistingTreatments!T:T)</f>
        <v>0</v>
      </c>
      <c r="U185">
        <f>LOOKUP(LOOKUP($D185&amp;$G185,'BEC Silviculture Surrogate'!$A:$A,'BEC Silviculture Surrogate'!$F:$F),ExistingTreatments!$A:$A,ExistingTreatments!U:U)</f>
        <v>0</v>
      </c>
      <c r="V185">
        <f>LOOKUP(LOOKUP($D185&amp;$G185,'BEC Silviculture Surrogate'!$A:$A,'BEC Silviculture Surrogate'!$F:$F),ExistingTreatments!$A:$A,ExistingTreatments!V:V)</f>
        <v>5095</v>
      </c>
      <c r="W185">
        <v>12.5</v>
      </c>
      <c r="X185">
        <v>15</v>
      </c>
      <c r="Y185">
        <v>5</v>
      </c>
    </row>
    <row r="186" spans="1:25">
      <c r="A186" t="str">
        <f>LOOKUP($D186&amp;$I186,RegulationSilvCosts!$A:$A,RegulationSilvCosts!I:I)</f>
        <v>n</v>
      </c>
      <c r="B186" t="s">
        <v>1</v>
      </c>
      <c r="C186" t="s">
        <v>111</v>
      </c>
      <c r="D186" t="s">
        <v>30</v>
      </c>
      <c r="E186" t="s">
        <v>97</v>
      </c>
      <c r="F186" t="s">
        <v>192</v>
      </c>
      <c r="G186" t="s">
        <v>36</v>
      </c>
      <c r="H186" t="str">
        <f t="shared" si="5"/>
        <v>SBSmc1.CC.BlackCreek.B.Reg.N</v>
      </c>
      <c r="I186" t="str">
        <f>LOOKUP($D186&amp;$E186&amp;$G186,RegulationSilvCosts!C:C,RegulationSilvCosts!G:G)</f>
        <v>N</v>
      </c>
      <c r="J186">
        <f>LOOKUP($D186&amp;$E186&amp;$G186,RegulationSilvCosts!C:C,RegulationSilvCosts!J:J)</f>
        <v>4</v>
      </c>
      <c r="K186">
        <f ca="1">LOOKUP($C186&amp;$D186&amp;$E186&amp;$F186,InventoryLU_Blk!$A$2:$A$118,InventoryLU_Blk!$J$2:$J$1118)</f>
        <v>18.2</v>
      </c>
      <c r="L186" t="str">
        <f>LOOKUP(LOOKUP($D186&amp;$G186,'BEC Silviculture Surrogate'!$A:$A,'BEC Silviculture Surrogate'!$F:$F),ExistingTreatments!$A:$A,ExistingTreatments!L:L)</f>
        <v>PLI</v>
      </c>
      <c r="M186">
        <f>LOOKUP(LOOKUP($D186&amp;$G186,'BEC Silviculture Surrogate'!$A:$A,'BEC Silviculture Surrogate'!$F:$F),ExistingTreatments!$A:$A,ExistingTreatments!M:M)</f>
        <v>72</v>
      </c>
      <c r="N186" t="str">
        <f>LOOKUP(LOOKUP($D186&amp;$G186,'BEC Silviculture Surrogate'!$A:$A,'BEC Silviculture Surrogate'!$F:$F),ExistingTreatments!$A:$A,ExistingTreatments!N:N)</f>
        <v>AE</v>
      </c>
      <c r="O186">
        <f>LOOKUP(LOOKUP($D186&amp;$G186,'BEC Silviculture Surrogate'!$A:$A,'BEC Silviculture Surrogate'!$F:$F),ExistingTreatments!$A:$A,ExistingTreatments!O:O)</f>
        <v>12</v>
      </c>
      <c r="P186" t="str">
        <f>LOOKUP(LOOKUP($D186&amp;$G186,'BEC Silviculture Surrogate'!$A:$A,'BEC Silviculture Surrogate'!$F:$F),ExistingTreatments!$A:$A,ExistingTreatments!P:P)</f>
        <v>FDI</v>
      </c>
      <c r="Q186">
        <f>LOOKUP(LOOKUP($D186&amp;$G186,'BEC Silviculture Surrogate'!$A:$A,'BEC Silviculture Surrogate'!$F:$F),ExistingTreatments!$A:$A,ExistingTreatments!Q:Q)</f>
        <v>8</v>
      </c>
      <c r="R186" t="str">
        <f>LOOKUP(LOOKUP($D186&amp;$G186,'BEC Silviculture Surrogate'!$A:$A,'BEC Silviculture Surrogate'!$F:$F),ExistingTreatments!$A:$A,ExistingTreatments!R:R)</f>
        <v>SX</v>
      </c>
      <c r="S186">
        <f>LOOKUP(LOOKUP($D186&amp;$G186,'BEC Silviculture Surrogate'!$A:$A,'BEC Silviculture Surrogate'!$F:$F),ExistingTreatments!$A:$A,ExistingTreatments!S:S)</f>
        <v>8</v>
      </c>
      <c r="T186">
        <f>LOOKUP(LOOKUP($D186&amp;$G186,'BEC Silviculture Surrogate'!$A:$A,'BEC Silviculture Surrogate'!$F:$F),ExistingTreatments!$A:$A,ExistingTreatments!T:T)</f>
        <v>0</v>
      </c>
      <c r="U186">
        <f>LOOKUP(LOOKUP($D186&amp;$G186,'BEC Silviculture Surrogate'!$A:$A,'BEC Silviculture Surrogate'!$F:$F),ExistingTreatments!$A:$A,ExistingTreatments!U:U)</f>
        <v>0</v>
      </c>
      <c r="V186">
        <f>LOOKUP(LOOKUP($D186&amp;$G186,'BEC Silviculture Surrogate'!$A:$A,'BEC Silviculture Surrogate'!$F:$F),ExistingTreatments!$A:$A,ExistingTreatments!V:V)</f>
        <v>5095</v>
      </c>
      <c r="W186">
        <v>12.5</v>
      </c>
      <c r="X186">
        <v>15</v>
      </c>
      <c r="Y186">
        <v>5</v>
      </c>
    </row>
    <row r="187" spans="1:25">
      <c r="A187" t="str">
        <f>LOOKUP($D187&amp;$I187,RegulationSilvCosts!$A:$A,RegulationSilvCosts!I:I)</f>
        <v>n</v>
      </c>
      <c r="B187" t="s">
        <v>1</v>
      </c>
      <c r="C187" t="s">
        <v>138</v>
      </c>
      <c r="D187" t="s">
        <v>10</v>
      </c>
      <c r="E187" t="s">
        <v>97</v>
      </c>
      <c r="F187" t="s">
        <v>192</v>
      </c>
      <c r="G187" t="s">
        <v>36</v>
      </c>
      <c r="H187" t="str">
        <f t="shared" si="5"/>
        <v>ESSFwc3.CC.Horsefly.B.Reg.N</v>
      </c>
      <c r="I187" t="str">
        <f>LOOKUP($D187&amp;$E187&amp;$G187,RegulationSilvCosts!C:C,RegulationSilvCosts!G:G)</f>
        <v>N</v>
      </c>
      <c r="J187">
        <f>LOOKUP($D187&amp;$E187&amp;$G187,RegulationSilvCosts!C:C,RegulationSilvCosts!J:J)</f>
        <v>4</v>
      </c>
      <c r="K187">
        <f ca="1">LOOKUP($C187&amp;$D187&amp;$E187&amp;$F187,InventoryLU_Blk!$A$2:$A$118,InventoryLU_Blk!$J$2:$J$1118)</f>
        <v>15</v>
      </c>
      <c r="L187" t="str">
        <f>LOOKUP(LOOKUP($D187&amp;$G187,'BEC Silviculture Surrogate'!$A:$A,'BEC Silviculture Surrogate'!$F:$F),ExistingTreatments!$A:$A,ExistingTreatments!L:L)</f>
        <v>PLI</v>
      </c>
      <c r="M187">
        <f>LOOKUP(LOOKUP($D187&amp;$G187,'BEC Silviculture Surrogate'!$A:$A,'BEC Silviculture Surrogate'!$F:$F),ExistingTreatments!$A:$A,ExistingTreatments!M:M)</f>
        <v>79</v>
      </c>
      <c r="N187" t="str">
        <f>LOOKUP(LOOKUP($D187&amp;$G187,'BEC Silviculture Surrogate'!$A:$A,'BEC Silviculture Surrogate'!$F:$F),ExistingTreatments!$A:$A,ExistingTreatments!N:N)</f>
        <v>SX</v>
      </c>
      <c r="O187">
        <f>LOOKUP(LOOKUP($D187&amp;$G187,'BEC Silviculture Surrogate'!$A:$A,'BEC Silviculture Surrogate'!$F:$F),ExistingTreatments!$A:$A,ExistingTreatments!O:O)</f>
        <v>21</v>
      </c>
      <c r="P187">
        <f>LOOKUP(LOOKUP($D187&amp;$G187,'BEC Silviculture Surrogate'!$A:$A,'BEC Silviculture Surrogate'!$F:$F),ExistingTreatments!$A:$A,ExistingTreatments!P:P)</f>
        <v>0</v>
      </c>
      <c r="Q187">
        <f>LOOKUP(LOOKUP($D187&amp;$G187,'BEC Silviculture Surrogate'!$A:$A,'BEC Silviculture Surrogate'!$F:$F),ExistingTreatments!$A:$A,ExistingTreatments!Q:Q)</f>
        <v>0</v>
      </c>
      <c r="R187">
        <f>LOOKUP(LOOKUP($D187&amp;$G187,'BEC Silviculture Surrogate'!$A:$A,'BEC Silviculture Surrogate'!$F:$F),ExistingTreatments!$A:$A,ExistingTreatments!R:R)</f>
        <v>0</v>
      </c>
      <c r="S187">
        <f>LOOKUP(LOOKUP($D187&amp;$G187,'BEC Silviculture Surrogate'!$A:$A,'BEC Silviculture Surrogate'!$F:$F),ExistingTreatments!$A:$A,ExistingTreatments!S:S)</f>
        <v>0</v>
      </c>
      <c r="T187">
        <f>LOOKUP(LOOKUP($D187&amp;$G187,'BEC Silviculture Surrogate'!$A:$A,'BEC Silviculture Surrogate'!$F:$F),ExistingTreatments!$A:$A,ExistingTreatments!T:T)</f>
        <v>0</v>
      </c>
      <c r="U187">
        <f>LOOKUP(LOOKUP($D187&amp;$G187,'BEC Silviculture Surrogate'!$A:$A,'BEC Silviculture Surrogate'!$F:$F),ExistingTreatments!$A:$A,ExistingTreatments!U:U)</f>
        <v>0</v>
      </c>
      <c r="V187">
        <f>LOOKUP(LOOKUP($D187&amp;$G187,'BEC Silviculture Surrogate'!$A:$A,'BEC Silviculture Surrogate'!$F:$F),ExistingTreatments!$A:$A,ExistingTreatments!V:V)</f>
        <v>873</v>
      </c>
      <c r="W187">
        <v>12.5</v>
      </c>
      <c r="X187">
        <v>15</v>
      </c>
      <c r="Y187">
        <v>5</v>
      </c>
    </row>
    <row r="188" spans="1:25">
      <c r="A188" t="str">
        <f>LOOKUP($D188&amp;$I188,RegulationSilvCosts!$A:$A,RegulationSilvCosts!I:I)</f>
        <v>n</v>
      </c>
      <c r="B188" t="s">
        <v>1</v>
      </c>
      <c r="C188" t="s">
        <v>138</v>
      </c>
      <c r="D188" t="s">
        <v>10</v>
      </c>
      <c r="E188" t="s">
        <v>97</v>
      </c>
      <c r="F188" t="s">
        <v>194</v>
      </c>
      <c r="G188" t="s">
        <v>36</v>
      </c>
      <c r="H188" t="str">
        <f t="shared" si="5"/>
        <v>ESSFwc3.CC.Horsefly.D.Reg.N</v>
      </c>
      <c r="I188" t="str">
        <f>LOOKUP($D188&amp;$E188&amp;$G188,RegulationSilvCosts!C:C,RegulationSilvCosts!G:G)</f>
        <v>N</v>
      </c>
      <c r="J188">
        <f>LOOKUP($D188&amp;$E188&amp;$G188,RegulationSilvCosts!C:C,RegulationSilvCosts!J:J)</f>
        <v>4</v>
      </c>
      <c r="K188">
        <f ca="1">LOOKUP($C188&amp;$D188&amp;$E188&amp;$F188,InventoryLU_Blk!$A$2:$A$118,InventoryLU_Blk!$J$2:$J$1118)</f>
        <v>15</v>
      </c>
      <c r="L188" t="str">
        <f>LOOKUP(LOOKUP($D188&amp;$G188,'BEC Silviculture Surrogate'!$A:$A,'BEC Silviculture Surrogate'!$F:$F),ExistingTreatments!$A:$A,ExistingTreatments!L:L)</f>
        <v>PLI</v>
      </c>
      <c r="M188">
        <f>LOOKUP(LOOKUP($D188&amp;$G188,'BEC Silviculture Surrogate'!$A:$A,'BEC Silviculture Surrogate'!$F:$F),ExistingTreatments!$A:$A,ExistingTreatments!M:M)</f>
        <v>79</v>
      </c>
      <c r="N188" t="str">
        <f>LOOKUP(LOOKUP($D188&amp;$G188,'BEC Silviculture Surrogate'!$A:$A,'BEC Silviculture Surrogate'!$F:$F),ExistingTreatments!$A:$A,ExistingTreatments!N:N)</f>
        <v>SX</v>
      </c>
      <c r="O188">
        <f>LOOKUP(LOOKUP($D188&amp;$G188,'BEC Silviculture Surrogate'!$A:$A,'BEC Silviculture Surrogate'!$F:$F),ExistingTreatments!$A:$A,ExistingTreatments!O:O)</f>
        <v>21</v>
      </c>
      <c r="P188">
        <f>LOOKUP(LOOKUP($D188&amp;$G188,'BEC Silviculture Surrogate'!$A:$A,'BEC Silviculture Surrogate'!$F:$F),ExistingTreatments!$A:$A,ExistingTreatments!P:P)</f>
        <v>0</v>
      </c>
      <c r="Q188">
        <f>LOOKUP(LOOKUP($D188&amp;$G188,'BEC Silviculture Surrogate'!$A:$A,'BEC Silviculture Surrogate'!$F:$F),ExistingTreatments!$A:$A,ExistingTreatments!Q:Q)</f>
        <v>0</v>
      </c>
      <c r="R188">
        <f>LOOKUP(LOOKUP($D188&amp;$G188,'BEC Silviculture Surrogate'!$A:$A,'BEC Silviculture Surrogate'!$F:$F),ExistingTreatments!$A:$A,ExistingTreatments!R:R)</f>
        <v>0</v>
      </c>
      <c r="S188">
        <f>LOOKUP(LOOKUP($D188&amp;$G188,'BEC Silviculture Surrogate'!$A:$A,'BEC Silviculture Surrogate'!$F:$F),ExistingTreatments!$A:$A,ExistingTreatments!S:S)</f>
        <v>0</v>
      </c>
      <c r="T188">
        <f>LOOKUP(LOOKUP($D188&amp;$G188,'BEC Silviculture Surrogate'!$A:$A,'BEC Silviculture Surrogate'!$F:$F),ExistingTreatments!$A:$A,ExistingTreatments!T:T)</f>
        <v>0</v>
      </c>
      <c r="U188">
        <f>LOOKUP(LOOKUP($D188&amp;$G188,'BEC Silviculture Surrogate'!$A:$A,'BEC Silviculture Surrogate'!$F:$F),ExistingTreatments!$A:$A,ExistingTreatments!U:U)</f>
        <v>0</v>
      </c>
      <c r="V188">
        <f>LOOKUP(LOOKUP($D188&amp;$G188,'BEC Silviculture Surrogate'!$A:$A,'BEC Silviculture Surrogate'!$F:$F),ExistingTreatments!$A:$A,ExistingTreatments!V:V)</f>
        <v>873</v>
      </c>
      <c r="W188">
        <v>12.5</v>
      </c>
      <c r="X188">
        <v>15</v>
      </c>
      <c r="Y188">
        <v>5</v>
      </c>
    </row>
    <row r="189" spans="1:25">
      <c r="A189" t="str">
        <f>LOOKUP($D189&amp;$I189,RegulationSilvCosts!$A:$A,RegulationSilvCosts!I:I)</f>
        <v>n</v>
      </c>
      <c r="B189" t="s">
        <v>1</v>
      </c>
      <c r="C189" t="s">
        <v>138</v>
      </c>
      <c r="D189" t="s">
        <v>10</v>
      </c>
      <c r="E189" t="s">
        <v>97</v>
      </c>
      <c r="F189" t="s">
        <v>195</v>
      </c>
      <c r="G189" t="s">
        <v>36</v>
      </c>
      <c r="H189" t="str">
        <f t="shared" si="5"/>
        <v>ESSFwc3.CC.Horsefly.E.Reg.N</v>
      </c>
      <c r="I189" t="str">
        <f>LOOKUP($D189&amp;$E189&amp;$G189,RegulationSilvCosts!C:C,RegulationSilvCosts!G:G)</f>
        <v>N</v>
      </c>
      <c r="J189">
        <f>LOOKUP($D189&amp;$E189&amp;$G189,RegulationSilvCosts!C:C,RegulationSilvCosts!J:J)</f>
        <v>4</v>
      </c>
      <c r="K189">
        <f ca="1">LOOKUP($C189&amp;$D189&amp;$E189&amp;$F189,InventoryLU_Blk!$A$2:$A$118,InventoryLU_Blk!$J$2:$J$1118)</f>
        <v>14.5</v>
      </c>
      <c r="L189" t="str">
        <f>LOOKUP(LOOKUP($D189&amp;$G189,'BEC Silviculture Surrogate'!$A:$A,'BEC Silviculture Surrogate'!$F:$F),ExistingTreatments!$A:$A,ExistingTreatments!L:L)</f>
        <v>PLI</v>
      </c>
      <c r="M189">
        <f>LOOKUP(LOOKUP($D189&amp;$G189,'BEC Silviculture Surrogate'!$A:$A,'BEC Silviculture Surrogate'!$F:$F),ExistingTreatments!$A:$A,ExistingTreatments!M:M)</f>
        <v>79</v>
      </c>
      <c r="N189" t="str">
        <f>LOOKUP(LOOKUP($D189&amp;$G189,'BEC Silviculture Surrogate'!$A:$A,'BEC Silviculture Surrogate'!$F:$F),ExistingTreatments!$A:$A,ExistingTreatments!N:N)</f>
        <v>SX</v>
      </c>
      <c r="O189">
        <f>LOOKUP(LOOKUP($D189&amp;$G189,'BEC Silviculture Surrogate'!$A:$A,'BEC Silviculture Surrogate'!$F:$F),ExistingTreatments!$A:$A,ExistingTreatments!O:O)</f>
        <v>21</v>
      </c>
      <c r="P189">
        <f>LOOKUP(LOOKUP($D189&amp;$G189,'BEC Silviculture Surrogate'!$A:$A,'BEC Silviculture Surrogate'!$F:$F),ExistingTreatments!$A:$A,ExistingTreatments!P:P)</f>
        <v>0</v>
      </c>
      <c r="Q189">
        <f>LOOKUP(LOOKUP($D189&amp;$G189,'BEC Silviculture Surrogate'!$A:$A,'BEC Silviculture Surrogate'!$F:$F),ExistingTreatments!$A:$A,ExistingTreatments!Q:Q)</f>
        <v>0</v>
      </c>
      <c r="R189">
        <f>LOOKUP(LOOKUP($D189&amp;$G189,'BEC Silviculture Surrogate'!$A:$A,'BEC Silviculture Surrogate'!$F:$F),ExistingTreatments!$A:$A,ExistingTreatments!R:R)</f>
        <v>0</v>
      </c>
      <c r="S189">
        <f>LOOKUP(LOOKUP($D189&amp;$G189,'BEC Silviculture Surrogate'!$A:$A,'BEC Silviculture Surrogate'!$F:$F),ExistingTreatments!$A:$A,ExistingTreatments!S:S)</f>
        <v>0</v>
      </c>
      <c r="T189">
        <f>LOOKUP(LOOKUP($D189&amp;$G189,'BEC Silviculture Surrogate'!$A:$A,'BEC Silviculture Surrogate'!$F:$F),ExistingTreatments!$A:$A,ExistingTreatments!T:T)</f>
        <v>0</v>
      </c>
      <c r="U189">
        <f>LOOKUP(LOOKUP($D189&amp;$G189,'BEC Silviculture Surrogate'!$A:$A,'BEC Silviculture Surrogate'!$F:$F),ExistingTreatments!$A:$A,ExistingTreatments!U:U)</f>
        <v>0</v>
      </c>
      <c r="V189">
        <f>LOOKUP(LOOKUP($D189&amp;$G189,'BEC Silviculture Surrogate'!$A:$A,'BEC Silviculture Surrogate'!$F:$F),ExistingTreatments!$A:$A,ExistingTreatments!V:V)</f>
        <v>873</v>
      </c>
      <c r="W189">
        <v>12.5</v>
      </c>
      <c r="X189">
        <v>15</v>
      </c>
      <c r="Y189">
        <v>5</v>
      </c>
    </row>
    <row r="190" spans="1:25">
      <c r="A190" t="str">
        <f>LOOKUP($D190&amp;$I190,RegulationSilvCosts!$A:$A,RegulationSilvCosts!I:I)</f>
        <v>n</v>
      </c>
      <c r="B190" t="s">
        <v>1</v>
      </c>
      <c r="C190" t="s">
        <v>138</v>
      </c>
      <c r="D190" t="s">
        <v>10</v>
      </c>
      <c r="E190" t="s">
        <v>97</v>
      </c>
      <c r="F190" t="s">
        <v>196</v>
      </c>
      <c r="G190" t="s">
        <v>36</v>
      </c>
      <c r="H190" t="str">
        <f t="shared" si="5"/>
        <v>ESSFwc3.CC.Horsefly.F.Reg.N</v>
      </c>
      <c r="I190" t="str">
        <f>LOOKUP($D190&amp;$E190&amp;$G190,RegulationSilvCosts!C:C,RegulationSilvCosts!G:G)</f>
        <v>N</v>
      </c>
      <c r="J190">
        <f>LOOKUP($D190&amp;$E190&amp;$G190,RegulationSilvCosts!C:C,RegulationSilvCosts!J:J)</f>
        <v>4</v>
      </c>
      <c r="K190">
        <f ca="1">LOOKUP($C190&amp;$D190&amp;$E190&amp;$F190,InventoryLU_Blk!$A$2:$A$118,InventoryLU_Blk!$J$2:$J$1118)</f>
        <v>14.5</v>
      </c>
      <c r="L190" t="str">
        <f>LOOKUP(LOOKUP($D190&amp;$G190,'BEC Silviculture Surrogate'!$A:$A,'BEC Silviculture Surrogate'!$F:$F),ExistingTreatments!$A:$A,ExistingTreatments!L:L)</f>
        <v>PLI</v>
      </c>
      <c r="M190">
        <f>LOOKUP(LOOKUP($D190&amp;$G190,'BEC Silviculture Surrogate'!$A:$A,'BEC Silviculture Surrogate'!$F:$F),ExistingTreatments!$A:$A,ExistingTreatments!M:M)</f>
        <v>79</v>
      </c>
      <c r="N190" t="str">
        <f>LOOKUP(LOOKUP($D190&amp;$G190,'BEC Silviculture Surrogate'!$A:$A,'BEC Silviculture Surrogate'!$F:$F),ExistingTreatments!$A:$A,ExistingTreatments!N:N)</f>
        <v>SX</v>
      </c>
      <c r="O190">
        <f>LOOKUP(LOOKUP($D190&amp;$G190,'BEC Silviculture Surrogate'!$A:$A,'BEC Silviculture Surrogate'!$F:$F),ExistingTreatments!$A:$A,ExistingTreatments!O:O)</f>
        <v>21</v>
      </c>
      <c r="P190">
        <f>LOOKUP(LOOKUP($D190&amp;$G190,'BEC Silviculture Surrogate'!$A:$A,'BEC Silviculture Surrogate'!$F:$F),ExistingTreatments!$A:$A,ExistingTreatments!P:P)</f>
        <v>0</v>
      </c>
      <c r="Q190">
        <f>LOOKUP(LOOKUP($D190&amp;$G190,'BEC Silviculture Surrogate'!$A:$A,'BEC Silviculture Surrogate'!$F:$F),ExistingTreatments!$A:$A,ExistingTreatments!Q:Q)</f>
        <v>0</v>
      </c>
      <c r="R190">
        <f>LOOKUP(LOOKUP($D190&amp;$G190,'BEC Silviculture Surrogate'!$A:$A,'BEC Silviculture Surrogate'!$F:$F),ExistingTreatments!$A:$A,ExistingTreatments!R:R)</f>
        <v>0</v>
      </c>
      <c r="S190">
        <f>LOOKUP(LOOKUP($D190&amp;$G190,'BEC Silviculture Surrogate'!$A:$A,'BEC Silviculture Surrogate'!$F:$F),ExistingTreatments!$A:$A,ExistingTreatments!S:S)</f>
        <v>0</v>
      </c>
      <c r="T190">
        <f>LOOKUP(LOOKUP($D190&amp;$G190,'BEC Silviculture Surrogate'!$A:$A,'BEC Silviculture Surrogate'!$F:$F),ExistingTreatments!$A:$A,ExistingTreatments!T:T)</f>
        <v>0</v>
      </c>
      <c r="U190">
        <f>LOOKUP(LOOKUP($D190&amp;$G190,'BEC Silviculture Surrogate'!$A:$A,'BEC Silviculture Surrogate'!$F:$F),ExistingTreatments!$A:$A,ExistingTreatments!U:U)</f>
        <v>0</v>
      </c>
      <c r="V190">
        <f>LOOKUP(LOOKUP($D190&amp;$G190,'BEC Silviculture Surrogate'!$A:$A,'BEC Silviculture Surrogate'!$F:$F),ExistingTreatments!$A:$A,ExistingTreatments!V:V)</f>
        <v>873</v>
      </c>
      <c r="W190">
        <v>12.5</v>
      </c>
      <c r="X190">
        <v>15</v>
      </c>
      <c r="Y190">
        <v>5</v>
      </c>
    </row>
    <row r="191" spans="1:25">
      <c r="A191" t="str">
        <f>LOOKUP($D191&amp;$I191,RegulationSilvCosts!$A:$A,RegulationSilvCosts!I:I)</f>
        <v>n</v>
      </c>
      <c r="B191" t="s">
        <v>1</v>
      </c>
      <c r="C191" t="s">
        <v>138</v>
      </c>
      <c r="D191" t="s">
        <v>11</v>
      </c>
      <c r="E191" t="s">
        <v>97</v>
      </c>
      <c r="F191" t="s">
        <v>192</v>
      </c>
      <c r="G191" t="s">
        <v>36</v>
      </c>
      <c r="H191" t="str">
        <f t="shared" si="5"/>
        <v>ESSFwk1.CC.Horsefly.B.Reg.N</v>
      </c>
      <c r="I191" t="str">
        <f>LOOKUP($D191&amp;$E191&amp;$G191,RegulationSilvCosts!C:C,RegulationSilvCosts!G:G)</f>
        <v>N</v>
      </c>
      <c r="J191">
        <f>LOOKUP($D191&amp;$E191&amp;$G191,RegulationSilvCosts!C:C,RegulationSilvCosts!J:J)</f>
        <v>4</v>
      </c>
      <c r="K191">
        <f ca="1">LOOKUP($C191&amp;$D191&amp;$E191&amp;$F191,InventoryLU_Blk!$A$2:$A$118,InventoryLU_Blk!$J$2:$J$1118)</f>
        <v>14.7</v>
      </c>
      <c r="L191" t="str">
        <f>LOOKUP(LOOKUP($D191&amp;$G191,'BEC Silviculture Surrogate'!$A:$A,'BEC Silviculture Surrogate'!$F:$F),ExistingTreatments!$A:$A,ExistingTreatments!L:L)</f>
        <v>PLI</v>
      </c>
      <c r="M191">
        <f>LOOKUP(LOOKUP($D191&amp;$G191,'BEC Silviculture Surrogate'!$A:$A,'BEC Silviculture Surrogate'!$F:$F),ExistingTreatments!$A:$A,ExistingTreatments!M:M)</f>
        <v>79</v>
      </c>
      <c r="N191" t="str">
        <f>LOOKUP(LOOKUP($D191&amp;$G191,'BEC Silviculture Surrogate'!$A:$A,'BEC Silviculture Surrogate'!$F:$F),ExistingTreatments!$A:$A,ExistingTreatments!N:N)</f>
        <v>SX</v>
      </c>
      <c r="O191">
        <f>LOOKUP(LOOKUP($D191&amp;$G191,'BEC Silviculture Surrogate'!$A:$A,'BEC Silviculture Surrogate'!$F:$F),ExistingTreatments!$A:$A,ExistingTreatments!O:O)</f>
        <v>21</v>
      </c>
      <c r="P191">
        <f>LOOKUP(LOOKUP($D191&amp;$G191,'BEC Silviculture Surrogate'!$A:$A,'BEC Silviculture Surrogate'!$F:$F),ExistingTreatments!$A:$A,ExistingTreatments!P:P)</f>
        <v>0</v>
      </c>
      <c r="Q191">
        <f>LOOKUP(LOOKUP($D191&amp;$G191,'BEC Silviculture Surrogate'!$A:$A,'BEC Silviculture Surrogate'!$F:$F),ExistingTreatments!$A:$A,ExistingTreatments!Q:Q)</f>
        <v>0</v>
      </c>
      <c r="R191">
        <f>LOOKUP(LOOKUP($D191&amp;$G191,'BEC Silviculture Surrogate'!$A:$A,'BEC Silviculture Surrogate'!$F:$F),ExistingTreatments!$A:$A,ExistingTreatments!R:R)</f>
        <v>0</v>
      </c>
      <c r="S191">
        <f>LOOKUP(LOOKUP($D191&amp;$G191,'BEC Silviculture Surrogate'!$A:$A,'BEC Silviculture Surrogate'!$F:$F),ExistingTreatments!$A:$A,ExistingTreatments!S:S)</f>
        <v>0</v>
      </c>
      <c r="T191">
        <f>LOOKUP(LOOKUP($D191&amp;$G191,'BEC Silviculture Surrogate'!$A:$A,'BEC Silviculture Surrogate'!$F:$F),ExistingTreatments!$A:$A,ExistingTreatments!T:T)</f>
        <v>0</v>
      </c>
      <c r="U191">
        <f>LOOKUP(LOOKUP($D191&amp;$G191,'BEC Silviculture Surrogate'!$A:$A,'BEC Silviculture Surrogate'!$F:$F),ExistingTreatments!$A:$A,ExistingTreatments!U:U)</f>
        <v>0</v>
      </c>
      <c r="V191">
        <f>LOOKUP(LOOKUP($D191&amp;$G191,'BEC Silviculture Surrogate'!$A:$A,'BEC Silviculture Surrogate'!$F:$F),ExistingTreatments!$A:$A,ExistingTreatments!V:V)</f>
        <v>873</v>
      </c>
      <c r="W191">
        <v>12.5</v>
      </c>
      <c r="X191">
        <v>15</v>
      </c>
      <c r="Y191">
        <v>5</v>
      </c>
    </row>
    <row r="192" spans="1:25">
      <c r="A192" t="str">
        <f>LOOKUP($D192&amp;$I192,RegulationSilvCosts!$A:$A,RegulationSilvCosts!I:I)</f>
        <v>n</v>
      </c>
      <c r="B192" t="s">
        <v>1</v>
      </c>
      <c r="C192" t="s">
        <v>138</v>
      </c>
      <c r="D192" t="s">
        <v>11</v>
      </c>
      <c r="E192" t="s">
        <v>97</v>
      </c>
      <c r="F192" t="s">
        <v>194</v>
      </c>
      <c r="G192" t="s">
        <v>36</v>
      </c>
      <c r="H192" t="str">
        <f t="shared" si="5"/>
        <v>ESSFwk1.CC.Horsefly.D.Reg.N</v>
      </c>
      <c r="I192" t="str">
        <f>LOOKUP($D192&amp;$E192&amp;$G192,RegulationSilvCosts!C:C,RegulationSilvCosts!G:G)</f>
        <v>N</v>
      </c>
      <c r="J192">
        <f>LOOKUP($D192&amp;$E192&amp;$G192,RegulationSilvCosts!C:C,RegulationSilvCosts!J:J)</f>
        <v>4</v>
      </c>
      <c r="K192">
        <f ca="1">LOOKUP($C192&amp;$D192&amp;$E192&amp;$F192,InventoryLU_Blk!$A$2:$A$118,InventoryLU_Blk!$J$2:$J$1118)</f>
        <v>14.4</v>
      </c>
      <c r="L192" t="str">
        <f>LOOKUP(LOOKUP($D192&amp;$G192,'BEC Silviculture Surrogate'!$A:$A,'BEC Silviculture Surrogate'!$F:$F),ExistingTreatments!$A:$A,ExistingTreatments!L:L)</f>
        <v>PLI</v>
      </c>
      <c r="M192">
        <f>LOOKUP(LOOKUP($D192&amp;$G192,'BEC Silviculture Surrogate'!$A:$A,'BEC Silviculture Surrogate'!$F:$F),ExistingTreatments!$A:$A,ExistingTreatments!M:M)</f>
        <v>79</v>
      </c>
      <c r="N192" t="str">
        <f>LOOKUP(LOOKUP($D192&amp;$G192,'BEC Silviculture Surrogate'!$A:$A,'BEC Silviculture Surrogate'!$F:$F),ExistingTreatments!$A:$A,ExistingTreatments!N:N)</f>
        <v>SX</v>
      </c>
      <c r="O192">
        <f>LOOKUP(LOOKUP($D192&amp;$G192,'BEC Silviculture Surrogate'!$A:$A,'BEC Silviculture Surrogate'!$F:$F),ExistingTreatments!$A:$A,ExistingTreatments!O:O)</f>
        <v>21</v>
      </c>
      <c r="P192">
        <f>LOOKUP(LOOKUP($D192&amp;$G192,'BEC Silviculture Surrogate'!$A:$A,'BEC Silviculture Surrogate'!$F:$F),ExistingTreatments!$A:$A,ExistingTreatments!P:P)</f>
        <v>0</v>
      </c>
      <c r="Q192">
        <f>LOOKUP(LOOKUP($D192&amp;$G192,'BEC Silviculture Surrogate'!$A:$A,'BEC Silviculture Surrogate'!$F:$F),ExistingTreatments!$A:$A,ExistingTreatments!Q:Q)</f>
        <v>0</v>
      </c>
      <c r="R192">
        <f>LOOKUP(LOOKUP($D192&amp;$G192,'BEC Silviculture Surrogate'!$A:$A,'BEC Silviculture Surrogate'!$F:$F),ExistingTreatments!$A:$A,ExistingTreatments!R:R)</f>
        <v>0</v>
      </c>
      <c r="S192">
        <f>LOOKUP(LOOKUP($D192&amp;$G192,'BEC Silviculture Surrogate'!$A:$A,'BEC Silviculture Surrogate'!$F:$F),ExistingTreatments!$A:$A,ExistingTreatments!S:S)</f>
        <v>0</v>
      </c>
      <c r="T192">
        <f>LOOKUP(LOOKUP($D192&amp;$G192,'BEC Silviculture Surrogate'!$A:$A,'BEC Silviculture Surrogate'!$F:$F),ExistingTreatments!$A:$A,ExistingTreatments!T:T)</f>
        <v>0</v>
      </c>
      <c r="U192">
        <f>LOOKUP(LOOKUP($D192&amp;$G192,'BEC Silviculture Surrogate'!$A:$A,'BEC Silviculture Surrogate'!$F:$F),ExistingTreatments!$A:$A,ExistingTreatments!U:U)</f>
        <v>0</v>
      </c>
      <c r="V192">
        <f>LOOKUP(LOOKUP($D192&amp;$G192,'BEC Silviculture Surrogate'!$A:$A,'BEC Silviculture Surrogate'!$F:$F),ExistingTreatments!$A:$A,ExistingTreatments!V:V)</f>
        <v>873</v>
      </c>
      <c r="W192">
        <v>12.5</v>
      </c>
      <c r="X192">
        <v>15</v>
      </c>
      <c r="Y192">
        <v>5</v>
      </c>
    </row>
    <row r="193" spans="1:25">
      <c r="A193" t="str">
        <f>LOOKUP($D193&amp;$I193,RegulationSilvCosts!$A:$A,RegulationSilvCosts!I:I)</f>
        <v>n</v>
      </c>
      <c r="B193" t="s">
        <v>1</v>
      </c>
      <c r="C193" t="s">
        <v>138</v>
      </c>
      <c r="D193" t="s">
        <v>11</v>
      </c>
      <c r="E193" t="s">
        <v>97</v>
      </c>
      <c r="F193" t="s">
        <v>195</v>
      </c>
      <c r="G193" t="s">
        <v>36</v>
      </c>
      <c r="H193" t="str">
        <f t="shared" si="5"/>
        <v>ESSFwk1.CC.Horsefly.E.Reg.N</v>
      </c>
      <c r="I193" t="str">
        <f>LOOKUP($D193&amp;$E193&amp;$G193,RegulationSilvCosts!C:C,RegulationSilvCosts!G:G)</f>
        <v>N</v>
      </c>
      <c r="J193">
        <f>LOOKUP($D193&amp;$E193&amp;$G193,RegulationSilvCosts!C:C,RegulationSilvCosts!J:J)</f>
        <v>4</v>
      </c>
      <c r="K193">
        <f ca="1">LOOKUP($C193&amp;$D193&amp;$E193&amp;$F193,InventoryLU_Blk!$A$2:$A$118,InventoryLU_Blk!$J$2:$J$1118)</f>
        <v>13.6</v>
      </c>
      <c r="L193" t="str">
        <f>LOOKUP(LOOKUP($D193&amp;$G193,'BEC Silviculture Surrogate'!$A:$A,'BEC Silviculture Surrogate'!$F:$F),ExistingTreatments!$A:$A,ExistingTreatments!L:L)</f>
        <v>PLI</v>
      </c>
      <c r="M193">
        <f>LOOKUP(LOOKUP($D193&amp;$G193,'BEC Silviculture Surrogate'!$A:$A,'BEC Silviculture Surrogate'!$F:$F),ExistingTreatments!$A:$A,ExistingTreatments!M:M)</f>
        <v>79</v>
      </c>
      <c r="N193" t="str">
        <f>LOOKUP(LOOKUP($D193&amp;$G193,'BEC Silviculture Surrogate'!$A:$A,'BEC Silviculture Surrogate'!$F:$F),ExistingTreatments!$A:$A,ExistingTreatments!N:N)</f>
        <v>SX</v>
      </c>
      <c r="O193">
        <f>LOOKUP(LOOKUP($D193&amp;$G193,'BEC Silviculture Surrogate'!$A:$A,'BEC Silviculture Surrogate'!$F:$F),ExistingTreatments!$A:$A,ExistingTreatments!O:O)</f>
        <v>21</v>
      </c>
      <c r="P193">
        <f>LOOKUP(LOOKUP($D193&amp;$G193,'BEC Silviculture Surrogate'!$A:$A,'BEC Silviculture Surrogate'!$F:$F),ExistingTreatments!$A:$A,ExistingTreatments!P:P)</f>
        <v>0</v>
      </c>
      <c r="Q193">
        <f>LOOKUP(LOOKUP($D193&amp;$G193,'BEC Silviculture Surrogate'!$A:$A,'BEC Silviculture Surrogate'!$F:$F),ExistingTreatments!$A:$A,ExistingTreatments!Q:Q)</f>
        <v>0</v>
      </c>
      <c r="R193">
        <f>LOOKUP(LOOKUP($D193&amp;$G193,'BEC Silviculture Surrogate'!$A:$A,'BEC Silviculture Surrogate'!$F:$F),ExistingTreatments!$A:$A,ExistingTreatments!R:R)</f>
        <v>0</v>
      </c>
      <c r="S193">
        <f>LOOKUP(LOOKUP($D193&amp;$G193,'BEC Silviculture Surrogate'!$A:$A,'BEC Silviculture Surrogate'!$F:$F),ExistingTreatments!$A:$A,ExistingTreatments!S:S)</f>
        <v>0</v>
      </c>
      <c r="T193">
        <f>LOOKUP(LOOKUP($D193&amp;$G193,'BEC Silviculture Surrogate'!$A:$A,'BEC Silviculture Surrogate'!$F:$F),ExistingTreatments!$A:$A,ExistingTreatments!T:T)</f>
        <v>0</v>
      </c>
      <c r="U193">
        <f>LOOKUP(LOOKUP($D193&amp;$G193,'BEC Silviculture Surrogate'!$A:$A,'BEC Silviculture Surrogate'!$F:$F),ExistingTreatments!$A:$A,ExistingTreatments!U:U)</f>
        <v>0</v>
      </c>
      <c r="V193">
        <f>LOOKUP(LOOKUP($D193&amp;$G193,'BEC Silviculture Surrogate'!$A:$A,'BEC Silviculture Surrogate'!$F:$F),ExistingTreatments!$A:$A,ExistingTreatments!V:V)</f>
        <v>873</v>
      </c>
      <c r="W193">
        <v>12.5</v>
      </c>
      <c r="X193">
        <v>15</v>
      </c>
      <c r="Y193">
        <v>5</v>
      </c>
    </row>
    <row r="194" spans="1:25">
      <c r="A194" t="str">
        <f>LOOKUP($D194&amp;$I194,RegulationSilvCosts!$A:$A,RegulationSilvCosts!I:I)</f>
        <v>n</v>
      </c>
      <c r="B194" t="s">
        <v>1</v>
      </c>
      <c r="C194" t="s">
        <v>138</v>
      </c>
      <c r="D194" t="s">
        <v>11</v>
      </c>
      <c r="E194" t="s">
        <v>97</v>
      </c>
      <c r="F194" t="s">
        <v>196</v>
      </c>
      <c r="G194" t="s">
        <v>36</v>
      </c>
      <c r="H194" t="str">
        <f t="shared" si="5"/>
        <v>ESSFwk1.CC.Horsefly.F.Reg.N</v>
      </c>
      <c r="I194" t="str">
        <f>LOOKUP($D194&amp;$E194&amp;$G194,RegulationSilvCosts!C:C,RegulationSilvCosts!G:G)</f>
        <v>N</v>
      </c>
      <c r="J194">
        <f>LOOKUP($D194&amp;$E194&amp;$G194,RegulationSilvCosts!C:C,RegulationSilvCosts!J:J)</f>
        <v>4</v>
      </c>
      <c r="K194">
        <f ca="1">LOOKUP($C194&amp;$D194&amp;$E194&amp;$F194,InventoryLU_Blk!$A$2:$A$118,InventoryLU_Blk!$J$2:$J$1118)</f>
        <v>14.2</v>
      </c>
      <c r="L194" t="str">
        <f>LOOKUP(LOOKUP($D194&amp;$G194,'BEC Silviculture Surrogate'!$A:$A,'BEC Silviculture Surrogate'!$F:$F),ExistingTreatments!$A:$A,ExistingTreatments!L:L)</f>
        <v>PLI</v>
      </c>
      <c r="M194">
        <f>LOOKUP(LOOKUP($D194&amp;$G194,'BEC Silviculture Surrogate'!$A:$A,'BEC Silviculture Surrogate'!$F:$F),ExistingTreatments!$A:$A,ExistingTreatments!M:M)</f>
        <v>79</v>
      </c>
      <c r="N194" t="str">
        <f>LOOKUP(LOOKUP($D194&amp;$G194,'BEC Silviculture Surrogate'!$A:$A,'BEC Silviculture Surrogate'!$F:$F),ExistingTreatments!$A:$A,ExistingTreatments!N:N)</f>
        <v>SX</v>
      </c>
      <c r="O194">
        <f>LOOKUP(LOOKUP($D194&amp;$G194,'BEC Silviculture Surrogate'!$A:$A,'BEC Silviculture Surrogate'!$F:$F),ExistingTreatments!$A:$A,ExistingTreatments!O:O)</f>
        <v>21</v>
      </c>
      <c r="P194">
        <f>LOOKUP(LOOKUP($D194&amp;$G194,'BEC Silviculture Surrogate'!$A:$A,'BEC Silviculture Surrogate'!$F:$F),ExistingTreatments!$A:$A,ExistingTreatments!P:P)</f>
        <v>0</v>
      </c>
      <c r="Q194">
        <f>LOOKUP(LOOKUP($D194&amp;$G194,'BEC Silviculture Surrogate'!$A:$A,'BEC Silviculture Surrogate'!$F:$F),ExistingTreatments!$A:$A,ExistingTreatments!Q:Q)</f>
        <v>0</v>
      </c>
      <c r="R194">
        <f>LOOKUP(LOOKUP($D194&amp;$G194,'BEC Silviculture Surrogate'!$A:$A,'BEC Silviculture Surrogate'!$F:$F),ExistingTreatments!$A:$A,ExistingTreatments!R:R)</f>
        <v>0</v>
      </c>
      <c r="S194">
        <f>LOOKUP(LOOKUP($D194&amp;$G194,'BEC Silviculture Surrogate'!$A:$A,'BEC Silviculture Surrogate'!$F:$F),ExistingTreatments!$A:$A,ExistingTreatments!S:S)</f>
        <v>0</v>
      </c>
      <c r="T194">
        <f>LOOKUP(LOOKUP($D194&amp;$G194,'BEC Silviculture Surrogate'!$A:$A,'BEC Silviculture Surrogate'!$F:$F),ExistingTreatments!$A:$A,ExistingTreatments!T:T)</f>
        <v>0</v>
      </c>
      <c r="U194">
        <f>LOOKUP(LOOKUP($D194&amp;$G194,'BEC Silviculture Surrogate'!$A:$A,'BEC Silviculture Surrogate'!$F:$F),ExistingTreatments!$A:$A,ExistingTreatments!U:U)</f>
        <v>0</v>
      </c>
      <c r="V194">
        <f>LOOKUP(LOOKUP($D194&amp;$G194,'BEC Silviculture Surrogate'!$A:$A,'BEC Silviculture Surrogate'!$F:$F),ExistingTreatments!$A:$A,ExistingTreatments!V:V)</f>
        <v>873</v>
      </c>
      <c r="W194">
        <v>12.5</v>
      </c>
      <c r="X194">
        <v>15</v>
      </c>
      <c r="Y194">
        <v>5</v>
      </c>
    </row>
    <row r="195" spans="1:25">
      <c r="A195" t="str">
        <f>LOOKUP($D195&amp;$I195,RegulationSilvCosts!$A:$A,RegulationSilvCosts!I:I)</f>
        <v>n</v>
      </c>
      <c r="B195" t="s">
        <v>1</v>
      </c>
      <c r="C195" t="s">
        <v>138</v>
      </c>
      <c r="D195" t="s">
        <v>41</v>
      </c>
      <c r="E195" t="s">
        <v>97</v>
      </c>
      <c r="F195" t="s">
        <v>191</v>
      </c>
      <c r="G195" t="s">
        <v>36</v>
      </c>
      <c r="H195" t="str">
        <f t="shared" ref="H195:H202" si="6">D195&amp;"."&amp;E195&amp;"."&amp;C195&amp;"."&amp;RIGHT(F195,1)&amp;"."&amp;B195&amp;"."&amp;G195</f>
        <v>ICHwk2.CC.Horsefly.A.Reg.N</v>
      </c>
      <c r="I195" t="str">
        <f>LOOKUP($D195&amp;$E195&amp;$G195,RegulationSilvCosts!C:C,RegulationSilvCosts!G:G)</f>
        <v>N</v>
      </c>
      <c r="J195">
        <f>LOOKUP($D195&amp;$E195&amp;$G195,RegulationSilvCosts!C:C,RegulationSilvCosts!J:J)</f>
        <v>4</v>
      </c>
      <c r="K195">
        <f ca="1">LOOKUP($C195&amp;$D195&amp;$E195&amp;$F195,InventoryLU_Blk!$A$2:$A$118,InventoryLU_Blk!$J$2:$J$1118)</f>
        <v>19.7</v>
      </c>
      <c r="L195" t="str">
        <f>LOOKUP(LOOKUP($D195&amp;$G195,'BEC Silviculture Surrogate'!$A:$A,'BEC Silviculture Surrogate'!$F:$F),ExistingTreatments!$A:$A,ExistingTreatments!L:L)</f>
        <v>HWI</v>
      </c>
      <c r="M195">
        <f>LOOKUP(LOOKUP($D195&amp;$G195,'BEC Silviculture Surrogate'!$A:$A,'BEC Silviculture Surrogate'!$F:$F),ExistingTreatments!$A:$A,ExistingTreatments!M:M)</f>
        <v>40</v>
      </c>
      <c r="N195" t="str">
        <f>LOOKUP(LOOKUP($D195&amp;$G195,'BEC Silviculture Surrogate'!$A:$A,'BEC Silviculture Surrogate'!$F:$F),ExistingTreatments!$A:$A,ExistingTreatments!N:N)</f>
        <v>FDI</v>
      </c>
      <c r="O195">
        <f>LOOKUP(LOOKUP($D195&amp;$G195,'BEC Silviculture Surrogate'!$A:$A,'BEC Silviculture Surrogate'!$F:$F),ExistingTreatments!$A:$A,ExistingTreatments!O:O)</f>
        <v>30</v>
      </c>
      <c r="P195" t="str">
        <f>LOOKUP(LOOKUP($D195&amp;$G195,'BEC Silviculture Surrogate'!$A:$A,'BEC Silviculture Surrogate'!$F:$F),ExistingTreatments!$A:$A,ExistingTreatments!P:P)</f>
        <v>CWI</v>
      </c>
      <c r="Q195">
        <f>LOOKUP(LOOKUP($D195&amp;$G195,'BEC Silviculture Surrogate'!$A:$A,'BEC Silviculture Surrogate'!$F:$F),ExistingTreatments!$A:$A,ExistingTreatments!Q:Q)</f>
        <v>20</v>
      </c>
      <c r="R195" t="str">
        <f>LOOKUP(LOOKUP($D195&amp;$G195,'BEC Silviculture Surrogate'!$A:$A,'BEC Silviculture Surrogate'!$F:$F),ExistingTreatments!$A:$A,ExistingTreatments!R:R)</f>
        <v>SX</v>
      </c>
      <c r="S195">
        <f>LOOKUP(LOOKUP($D195&amp;$G195,'BEC Silviculture Surrogate'!$A:$A,'BEC Silviculture Surrogate'!$F:$F),ExistingTreatments!$A:$A,ExistingTreatments!S:S)</f>
        <v>10</v>
      </c>
      <c r="T195">
        <f>LOOKUP(LOOKUP($D195&amp;$G195,'BEC Silviculture Surrogate'!$A:$A,'BEC Silviculture Surrogate'!$F:$F),ExistingTreatments!$A:$A,ExistingTreatments!T:T)</f>
        <v>0</v>
      </c>
      <c r="U195">
        <f>LOOKUP(LOOKUP($D195&amp;$G195,'BEC Silviculture Surrogate'!$A:$A,'BEC Silviculture Surrogate'!$F:$F),ExistingTreatments!$A:$A,ExistingTreatments!U:U)</f>
        <v>0</v>
      </c>
      <c r="V195">
        <f>LOOKUP(LOOKUP($D195&amp;$G195,'BEC Silviculture Surrogate'!$A:$A,'BEC Silviculture Surrogate'!$F:$F),ExistingTreatments!$A:$A,ExistingTreatments!V:V)</f>
        <v>10000</v>
      </c>
      <c r="W195">
        <v>12.5</v>
      </c>
      <c r="X195">
        <v>15</v>
      </c>
      <c r="Y195">
        <v>5</v>
      </c>
    </row>
    <row r="196" spans="1:25">
      <c r="A196" t="str">
        <f>LOOKUP($D196&amp;$I196,RegulationSilvCosts!$A:$A,RegulationSilvCosts!I:I)</f>
        <v>n</v>
      </c>
      <c r="B196" t="s">
        <v>1</v>
      </c>
      <c r="C196" t="s">
        <v>138</v>
      </c>
      <c r="D196" t="s">
        <v>41</v>
      </c>
      <c r="E196" t="s">
        <v>97</v>
      </c>
      <c r="F196" t="s">
        <v>192</v>
      </c>
      <c r="G196" t="s">
        <v>36</v>
      </c>
      <c r="H196" t="str">
        <f t="shared" si="6"/>
        <v>ICHwk2.CC.Horsefly.B.Reg.N</v>
      </c>
      <c r="I196" t="str">
        <f>LOOKUP($D196&amp;$E196&amp;$G196,RegulationSilvCosts!C:C,RegulationSilvCosts!G:G)</f>
        <v>N</v>
      </c>
      <c r="J196">
        <f>LOOKUP($D196&amp;$E196&amp;$G196,RegulationSilvCosts!C:C,RegulationSilvCosts!J:J)</f>
        <v>4</v>
      </c>
      <c r="K196">
        <f ca="1">LOOKUP($C196&amp;$D196&amp;$E196&amp;$F196,InventoryLU_Blk!$A$2:$A$118,InventoryLU_Blk!$J$2:$J$1118)</f>
        <v>20.399999999999999</v>
      </c>
      <c r="L196" t="str">
        <f>LOOKUP(LOOKUP($D196&amp;$G196,'BEC Silviculture Surrogate'!$A:$A,'BEC Silviculture Surrogate'!$F:$F),ExistingTreatments!$A:$A,ExistingTreatments!L:L)</f>
        <v>HWI</v>
      </c>
      <c r="M196">
        <f>LOOKUP(LOOKUP($D196&amp;$G196,'BEC Silviculture Surrogate'!$A:$A,'BEC Silviculture Surrogate'!$F:$F),ExistingTreatments!$A:$A,ExistingTreatments!M:M)</f>
        <v>40</v>
      </c>
      <c r="N196" t="str">
        <f>LOOKUP(LOOKUP($D196&amp;$G196,'BEC Silviculture Surrogate'!$A:$A,'BEC Silviculture Surrogate'!$F:$F),ExistingTreatments!$A:$A,ExistingTreatments!N:N)</f>
        <v>FDI</v>
      </c>
      <c r="O196">
        <f>LOOKUP(LOOKUP($D196&amp;$G196,'BEC Silviculture Surrogate'!$A:$A,'BEC Silviculture Surrogate'!$F:$F),ExistingTreatments!$A:$A,ExistingTreatments!O:O)</f>
        <v>30</v>
      </c>
      <c r="P196" t="str">
        <f>LOOKUP(LOOKUP($D196&amp;$G196,'BEC Silviculture Surrogate'!$A:$A,'BEC Silviculture Surrogate'!$F:$F),ExistingTreatments!$A:$A,ExistingTreatments!P:P)</f>
        <v>CWI</v>
      </c>
      <c r="Q196">
        <f>LOOKUP(LOOKUP($D196&amp;$G196,'BEC Silviculture Surrogate'!$A:$A,'BEC Silviculture Surrogate'!$F:$F),ExistingTreatments!$A:$A,ExistingTreatments!Q:Q)</f>
        <v>20</v>
      </c>
      <c r="R196" t="str">
        <f>LOOKUP(LOOKUP($D196&amp;$G196,'BEC Silviculture Surrogate'!$A:$A,'BEC Silviculture Surrogate'!$F:$F),ExistingTreatments!$A:$A,ExistingTreatments!R:R)</f>
        <v>SX</v>
      </c>
      <c r="S196">
        <f>LOOKUP(LOOKUP($D196&amp;$G196,'BEC Silviculture Surrogate'!$A:$A,'BEC Silviculture Surrogate'!$F:$F),ExistingTreatments!$A:$A,ExistingTreatments!S:S)</f>
        <v>10</v>
      </c>
      <c r="T196">
        <f>LOOKUP(LOOKUP($D196&amp;$G196,'BEC Silviculture Surrogate'!$A:$A,'BEC Silviculture Surrogate'!$F:$F),ExistingTreatments!$A:$A,ExistingTreatments!T:T)</f>
        <v>0</v>
      </c>
      <c r="U196">
        <f>LOOKUP(LOOKUP($D196&amp;$G196,'BEC Silviculture Surrogate'!$A:$A,'BEC Silviculture Surrogate'!$F:$F),ExistingTreatments!$A:$A,ExistingTreatments!U:U)</f>
        <v>0</v>
      </c>
      <c r="V196">
        <f>LOOKUP(LOOKUP($D196&amp;$G196,'BEC Silviculture Surrogate'!$A:$A,'BEC Silviculture Surrogate'!$F:$F),ExistingTreatments!$A:$A,ExistingTreatments!V:V)</f>
        <v>10000</v>
      </c>
      <c r="W196">
        <v>12.5</v>
      </c>
      <c r="X196">
        <v>15</v>
      </c>
      <c r="Y196">
        <v>5</v>
      </c>
    </row>
    <row r="197" spans="1:25">
      <c r="A197" t="str">
        <f>LOOKUP($D197&amp;$I197,RegulationSilvCosts!$A:$A,RegulationSilvCosts!I:I)</f>
        <v>n</v>
      </c>
      <c r="B197" t="s">
        <v>1</v>
      </c>
      <c r="C197" t="s">
        <v>138</v>
      </c>
      <c r="D197" t="s">
        <v>41</v>
      </c>
      <c r="E197" t="s">
        <v>97</v>
      </c>
      <c r="F197" t="s">
        <v>193</v>
      </c>
      <c r="G197" t="s">
        <v>36</v>
      </c>
      <c r="H197" t="str">
        <f t="shared" si="6"/>
        <v>ICHwk2.CC.Horsefly.C.Reg.N</v>
      </c>
      <c r="I197" t="str">
        <f>LOOKUP($D197&amp;$E197&amp;$G197,RegulationSilvCosts!C:C,RegulationSilvCosts!G:G)</f>
        <v>N</v>
      </c>
      <c r="J197">
        <f>LOOKUP($D197&amp;$E197&amp;$G197,RegulationSilvCosts!C:C,RegulationSilvCosts!J:J)</f>
        <v>4</v>
      </c>
      <c r="K197">
        <f ca="1">LOOKUP($C197&amp;$D197&amp;$E197&amp;$F197,InventoryLU_Blk!$A$2:$A$118,InventoryLU_Blk!$J$2:$J$1118)</f>
        <v>20.7</v>
      </c>
      <c r="L197" t="str">
        <f>LOOKUP(LOOKUP($D197&amp;$G197,'BEC Silviculture Surrogate'!$A:$A,'BEC Silviculture Surrogate'!$F:$F),ExistingTreatments!$A:$A,ExistingTreatments!L:L)</f>
        <v>HWI</v>
      </c>
      <c r="M197">
        <f>LOOKUP(LOOKUP($D197&amp;$G197,'BEC Silviculture Surrogate'!$A:$A,'BEC Silviculture Surrogate'!$F:$F),ExistingTreatments!$A:$A,ExistingTreatments!M:M)</f>
        <v>40</v>
      </c>
      <c r="N197" t="str">
        <f>LOOKUP(LOOKUP($D197&amp;$G197,'BEC Silviculture Surrogate'!$A:$A,'BEC Silviculture Surrogate'!$F:$F),ExistingTreatments!$A:$A,ExistingTreatments!N:N)</f>
        <v>FDI</v>
      </c>
      <c r="O197">
        <f>LOOKUP(LOOKUP($D197&amp;$G197,'BEC Silviculture Surrogate'!$A:$A,'BEC Silviculture Surrogate'!$F:$F),ExistingTreatments!$A:$A,ExistingTreatments!O:O)</f>
        <v>30</v>
      </c>
      <c r="P197" t="str">
        <f>LOOKUP(LOOKUP($D197&amp;$G197,'BEC Silviculture Surrogate'!$A:$A,'BEC Silviculture Surrogate'!$F:$F),ExistingTreatments!$A:$A,ExistingTreatments!P:P)</f>
        <v>CWI</v>
      </c>
      <c r="Q197">
        <f>LOOKUP(LOOKUP($D197&amp;$G197,'BEC Silviculture Surrogate'!$A:$A,'BEC Silviculture Surrogate'!$F:$F),ExistingTreatments!$A:$A,ExistingTreatments!Q:Q)</f>
        <v>20</v>
      </c>
      <c r="R197" t="str">
        <f>LOOKUP(LOOKUP($D197&amp;$G197,'BEC Silviculture Surrogate'!$A:$A,'BEC Silviculture Surrogate'!$F:$F),ExistingTreatments!$A:$A,ExistingTreatments!R:R)</f>
        <v>SX</v>
      </c>
      <c r="S197">
        <f>LOOKUP(LOOKUP($D197&amp;$G197,'BEC Silviculture Surrogate'!$A:$A,'BEC Silviculture Surrogate'!$F:$F),ExistingTreatments!$A:$A,ExistingTreatments!S:S)</f>
        <v>10</v>
      </c>
      <c r="T197">
        <f>LOOKUP(LOOKUP($D197&amp;$G197,'BEC Silviculture Surrogate'!$A:$A,'BEC Silviculture Surrogate'!$F:$F),ExistingTreatments!$A:$A,ExistingTreatments!T:T)</f>
        <v>0</v>
      </c>
      <c r="U197">
        <f>LOOKUP(LOOKUP($D197&amp;$G197,'BEC Silviculture Surrogate'!$A:$A,'BEC Silviculture Surrogate'!$F:$F),ExistingTreatments!$A:$A,ExistingTreatments!U:U)</f>
        <v>0</v>
      </c>
      <c r="V197">
        <f>LOOKUP(LOOKUP($D197&amp;$G197,'BEC Silviculture Surrogate'!$A:$A,'BEC Silviculture Surrogate'!$F:$F),ExistingTreatments!$A:$A,ExistingTreatments!V:V)</f>
        <v>10000</v>
      </c>
      <c r="W197">
        <v>12.5</v>
      </c>
      <c r="X197">
        <v>15</v>
      </c>
      <c r="Y197">
        <v>5</v>
      </c>
    </row>
    <row r="198" spans="1:25">
      <c r="A198" t="str">
        <f>LOOKUP($D198&amp;$I198,RegulationSilvCosts!$A:$A,RegulationSilvCosts!I:I)</f>
        <v>n</v>
      </c>
      <c r="B198" t="s">
        <v>1</v>
      </c>
      <c r="C198" t="s">
        <v>138</v>
      </c>
      <c r="D198" t="s">
        <v>41</v>
      </c>
      <c r="E198" t="s">
        <v>97</v>
      </c>
      <c r="F198" t="s">
        <v>194</v>
      </c>
      <c r="G198" t="s">
        <v>36</v>
      </c>
      <c r="H198" t="str">
        <f t="shared" si="6"/>
        <v>ICHwk2.CC.Horsefly.D.Reg.N</v>
      </c>
      <c r="I198" t="str">
        <f>LOOKUP($D198&amp;$E198&amp;$G198,RegulationSilvCosts!C:C,RegulationSilvCosts!G:G)</f>
        <v>N</v>
      </c>
      <c r="J198">
        <f>LOOKUP($D198&amp;$E198&amp;$G198,RegulationSilvCosts!C:C,RegulationSilvCosts!J:J)</f>
        <v>4</v>
      </c>
      <c r="K198">
        <f ca="1">LOOKUP($C198&amp;$D198&amp;$E198&amp;$F198,InventoryLU_Blk!$A$2:$A$118,InventoryLU_Blk!$J$2:$J$1118)</f>
        <v>21.7</v>
      </c>
      <c r="L198" t="str">
        <f>LOOKUP(LOOKUP($D198&amp;$G198,'BEC Silviculture Surrogate'!$A:$A,'BEC Silviculture Surrogate'!$F:$F),ExistingTreatments!$A:$A,ExistingTreatments!L:L)</f>
        <v>HWI</v>
      </c>
      <c r="M198">
        <f>LOOKUP(LOOKUP($D198&amp;$G198,'BEC Silviculture Surrogate'!$A:$A,'BEC Silviculture Surrogate'!$F:$F),ExistingTreatments!$A:$A,ExistingTreatments!M:M)</f>
        <v>40</v>
      </c>
      <c r="N198" t="str">
        <f>LOOKUP(LOOKUP($D198&amp;$G198,'BEC Silviculture Surrogate'!$A:$A,'BEC Silviculture Surrogate'!$F:$F),ExistingTreatments!$A:$A,ExistingTreatments!N:N)</f>
        <v>FDI</v>
      </c>
      <c r="O198">
        <f>LOOKUP(LOOKUP($D198&amp;$G198,'BEC Silviculture Surrogate'!$A:$A,'BEC Silviculture Surrogate'!$F:$F),ExistingTreatments!$A:$A,ExistingTreatments!O:O)</f>
        <v>30</v>
      </c>
      <c r="P198" t="str">
        <f>LOOKUP(LOOKUP($D198&amp;$G198,'BEC Silviculture Surrogate'!$A:$A,'BEC Silviculture Surrogate'!$F:$F),ExistingTreatments!$A:$A,ExistingTreatments!P:P)</f>
        <v>CWI</v>
      </c>
      <c r="Q198">
        <f>LOOKUP(LOOKUP($D198&amp;$G198,'BEC Silviculture Surrogate'!$A:$A,'BEC Silviculture Surrogate'!$F:$F),ExistingTreatments!$A:$A,ExistingTreatments!Q:Q)</f>
        <v>20</v>
      </c>
      <c r="R198" t="str">
        <f>LOOKUP(LOOKUP($D198&amp;$G198,'BEC Silviculture Surrogate'!$A:$A,'BEC Silviculture Surrogate'!$F:$F),ExistingTreatments!$A:$A,ExistingTreatments!R:R)</f>
        <v>SX</v>
      </c>
      <c r="S198">
        <f>LOOKUP(LOOKUP($D198&amp;$G198,'BEC Silviculture Surrogate'!$A:$A,'BEC Silviculture Surrogate'!$F:$F),ExistingTreatments!$A:$A,ExistingTreatments!S:S)</f>
        <v>10</v>
      </c>
      <c r="T198">
        <f>LOOKUP(LOOKUP($D198&amp;$G198,'BEC Silviculture Surrogate'!$A:$A,'BEC Silviculture Surrogate'!$F:$F),ExistingTreatments!$A:$A,ExistingTreatments!T:T)</f>
        <v>0</v>
      </c>
      <c r="U198">
        <f>LOOKUP(LOOKUP($D198&amp;$G198,'BEC Silviculture Surrogate'!$A:$A,'BEC Silviculture Surrogate'!$F:$F),ExistingTreatments!$A:$A,ExistingTreatments!U:U)</f>
        <v>0</v>
      </c>
      <c r="V198">
        <f>LOOKUP(LOOKUP($D198&amp;$G198,'BEC Silviculture Surrogate'!$A:$A,'BEC Silviculture Surrogate'!$F:$F),ExistingTreatments!$A:$A,ExistingTreatments!V:V)</f>
        <v>10000</v>
      </c>
      <c r="W198">
        <v>12.5</v>
      </c>
      <c r="X198">
        <v>15</v>
      </c>
      <c r="Y198">
        <v>5</v>
      </c>
    </row>
    <row r="199" spans="1:25">
      <c r="A199" t="str">
        <f>LOOKUP($D199&amp;$I199,RegulationSilvCosts!$A:$A,RegulationSilvCosts!I:I)</f>
        <v>n</v>
      </c>
      <c r="B199" t="s">
        <v>1</v>
      </c>
      <c r="C199" t="s">
        <v>138</v>
      </c>
      <c r="D199" t="s">
        <v>41</v>
      </c>
      <c r="E199" t="s">
        <v>97</v>
      </c>
      <c r="F199" t="s">
        <v>195</v>
      </c>
      <c r="G199" t="s">
        <v>36</v>
      </c>
      <c r="H199" t="str">
        <f t="shared" si="6"/>
        <v>ICHwk2.CC.Horsefly.E.Reg.N</v>
      </c>
      <c r="I199" t="str">
        <f>LOOKUP($D199&amp;$E199&amp;$G199,RegulationSilvCosts!C:C,RegulationSilvCosts!G:G)</f>
        <v>N</v>
      </c>
      <c r="J199">
        <f>LOOKUP($D199&amp;$E199&amp;$G199,RegulationSilvCosts!C:C,RegulationSilvCosts!J:J)</f>
        <v>4</v>
      </c>
      <c r="K199">
        <f ca="1">LOOKUP($C199&amp;$D199&amp;$E199&amp;$F199,InventoryLU_Blk!$A$2:$A$118,InventoryLU_Blk!$J$2:$J$1118)</f>
        <v>21.4</v>
      </c>
      <c r="L199" t="str">
        <f>LOOKUP(LOOKUP($D199&amp;$G199,'BEC Silviculture Surrogate'!$A:$A,'BEC Silviculture Surrogate'!$F:$F),ExistingTreatments!$A:$A,ExistingTreatments!L:L)</f>
        <v>HWI</v>
      </c>
      <c r="M199">
        <f>LOOKUP(LOOKUP($D199&amp;$G199,'BEC Silviculture Surrogate'!$A:$A,'BEC Silviculture Surrogate'!$F:$F),ExistingTreatments!$A:$A,ExistingTreatments!M:M)</f>
        <v>40</v>
      </c>
      <c r="N199" t="str">
        <f>LOOKUP(LOOKUP($D199&amp;$G199,'BEC Silviculture Surrogate'!$A:$A,'BEC Silviculture Surrogate'!$F:$F),ExistingTreatments!$A:$A,ExistingTreatments!N:N)</f>
        <v>FDI</v>
      </c>
      <c r="O199">
        <f>LOOKUP(LOOKUP($D199&amp;$G199,'BEC Silviculture Surrogate'!$A:$A,'BEC Silviculture Surrogate'!$F:$F),ExistingTreatments!$A:$A,ExistingTreatments!O:O)</f>
        <v>30</v>
      </c>
      <c r="P199" t="str">
        <f>LOOKUP(LOOKUP($D199&amp;$G199,'BEC Silviculture Surrogate'!$A:$A,'BEC Silviculture Surrogate'!$F:$F),ExistingTreatments!$A:$A,ExistingTreatments!P:P)</f>
        <v>CWI</v>
      </c>
      <c r="Q199">
        <f>LOOKUP(LOOKUP($D199&amp;$G199,'BEC Silviculture Surrogate'!$A:$A,'BEC Silviculture Surrogate'!$F:$F),ExistingTreatments!$A:$A,ExistingTreatments!Q:Q)</f>
        <v>20</v>
      </c>
      <c r="R199" t="str">
        <f>LOOKUP(LOOKUP($D199&amp;$G199,'BEC Silviculture Surrogate'!$A:$A,'BEC Silviculture Surrogate'!$F:$F),ExistingTreatments!$A:$A,ExistingTreatments!R:R)</f>
        <v>SX</v>
      </c>
      <c r="S199">
        <f>LOOKUP(LOOKUP($D199&amp;$G199,'BEC Silviculture Surrogate'!$A:$A,'BEC Silviculture Surrogate'!$F:$F),ExistingTreatments!$A:$A,ExistingTreatments!S:S)</f>
        <v>10</v>
      </c>
      <c r="T199">
        <f>LOOKUP(LOOKUP($D199&amp;$G199,'BEC Silviculture Surrogate'!$A:$A,'BEC Silviculture Surrogate'!$F:$F),ExistingTreatments!$A:$A,ExistingTreatments!T:T)</f>
        <v>0</v>
      </c>
      <c r="U199">
        <f>LOOKUP(LOOKUP($D199&amp;$G199,'BEC Silviculture Surrogate'!$A:$A,'BEC Silviculture Surrogate'!$F:$F),ExistingTreatments!$A:$A,ExistingTreatments!U:U)</f>
        <v>0</v>
      </c>
      <c r="V199">
        <f>LOOKUP(LOOKUP($D199&amp;$G199,'BEC Silviculture Surrogate'!$A:$A,'BEC Silviculture Surrogate'!$F:$F),ExistingTreatments!$A:$A,ExistingTreatments!V:V)</f>
        <v>10000</v>
      </c>
      <c r="W199">
        <v>12.5</v>
      </c>
      <c r="X199">
        <v>15</v>
      </c>
      <c r="Y199">
        <v>5</v>
      </c>
    </row>
    <row r="200" spans="1:25">
      <c r="A200" t="str">
        <f>LOOKUP($D200&amp;$I200,RegulationSilvCosts!$A:$A,RegulationSilvCosts!I:I)</f>
        <v>n</v>
      </c>
      <c r="B200" t="s">
        <v>1</v>
      </c>
      <c r="C200" t="s">
        <v>138</v>
      </c>
      <c r="D200" t="s">
        <v>41</v>
      </c>
      <c r="E200" t="s">
        <v>97</v>
      </c>
      <c r="F200" t="s">
        <v>196</v>
      </c>
      <c r="G200" t="s">
        <v>36</v>
      </c>
      <c r="H200" t="str">
        <f t="shared" si="6"/>
        <v>ICHwk2.CC.Horsefly.F.Reg.N</v>
      </c>
      <c r="I200" t="str">
        <f>LOOKUP($D200&amp;$E200&amp;$G200,RegulationSilvCosts!C:C,RegulationSilvCosts!G:G)</f>
        <v>N</v>
      </c>
      <c r="J200">
        <f>LOOKUP($D200&amp;$E200&amp;$G200,RegulationSilvCosts!C:C,RegulationSilvCosts!J:J)</f>
        <v>4</v>
      </c>
      <c r="K200">
        <f ca="1">LOOKUP($C200&amp;$D200&amp;$E200&amp;$F200,InventoryLU_Blk!$A$2:$A$118,InventoryLU_Blk!$J$2:$J$1118)</f>
        <v>21.2</v>
      </c>
      <c r="L200" t="str">
        <f>LOOKUP(LOOKUP($D200&amp;$G200,'BEC Silviculture Surrogate'!$A:$A,'BEC Silviculture Surrogate'!$F:$F),ExistingTreatments!$A:$A,ExistingTreatments!L:L)</f>
        <v>HWI</v>
      </c>
      <c r="M200">
        <f>LOOKUP(LOOKUP($D200&amp;$G200,'BEC Silviculture Surrogate'!$A:$A,'BEC Silviculture Surrogate'!$F:$F),ExistingTreatments!$A:$A,ExistingTreatments!M:M)</f>
        <v>40</v>
      </c>
      <c r="N200" t="str">
        <f>LOOKUP(LOOKUP($D200&amp;$G200,'BEC Silviculture Surrogate'!$A:$A,'BEC Silviculture Surrogate'!$F:$F),ExistingTreatments!$A:$A,ExistingTreatments!N:N)</f>
        <v>FDI</v>
      </c>
      <c r="O200">
        <f>LOOKUP(LOOKUP($D200&amp;$G200,'BEC Silviculture Surrogate'!$A:$A,'BEC Silviculture Surrogate'!$F:$F),ExistingTreatments!$A:$A,ExistingTreatments!O:O)</f>
        <v>30</v>
      </c>
      <c r="P200" t="str">
        <f>LOOKUP(LOOKUP($D200&amp;$G200,'BEC Silviculture Surrogate'!$A:$A,'BEC Silviculture Surrogate'!$F:$F),ExistingTreatments!$A:$A,ExistingTreatments!P:P)</f>
        <v>CWI</v>
      </c>
      <c r="Q200">
        <f>LOOKUP(LOOKUP($D200&amp;$G200,'BEC Silviculture Surrogate'!$A:$A,'BEC Silviculture Surrogate'!$F:$F),ExistingTreatments!$A:$A,ExistingTreatments!Q:Q)</f>
        <v>20</v>
      </c>
      <c r="R200" t="str">
        <f>LOOKUP(LOOKUP($D200&amp;$G200,'BEC Silviculture Surrogate'!$A:$A,'BEC Silviculture Surrogate'!$F:$F),ExistingTreatments!$A:$A,ExistingTreatments!R:R)</f>
        <v>SX</v>
      </c>
      <c r="S200">
        <f>LOOKUP(LOOKUP($D200&amp;$G200,'BEC Silviculture Surrogate'!$A:$A,'BEC Silviculture Surrogate'!$F:$F),ExistingTreatments!$A:$A,ExistingTreatments!S:S)</f>
        <v>10</v>
      </c>
      <c r="T200">
        <f>LOOKUP(LOOKUP($D200&amp;$G200,'BEC Silviculture Surrogate'!$A:$A,'BEC Silviculture Surrogate'!$F:$F),ExistingTreatments!$A:$A,ExistingTreatments!T:T)</f>
        <v>0</v>
      </c>
      <c r="U200">
        <f>LOOKUP(LOOKUP($D200&amp;$G200,'BEC Silviculture Surrogate'!$A:$A,'BEC Silviculture Surrogate'!$F:$F),ExistingTreatments!$A:$A,ExistingTreatments!U:U)</f>
        <v>0</v>
      </c>
      <c r="V200">
        <f>LOOKUP(LOOKUP($D200&amp;$G200,'BEC Silviculture Surrogate'!$A:$A,'BEC Silviculture Surrogate'!$F:$F),ExistingTreatments!$A:$A,ExistingTreatments!V:V)</f>
        <v>10000</v>
      </c>
      <c r="W200">
        <v>12.5</v>
      </c>
      <c r="X200">
        <v>15</v>
      </c>
      <c r="Y200">
        <v>5</v>
      </c>
    </row>
    <row r="201" spans="1:25">
      <c r="A201" t="str">
        <f>LOOKUP($D201&amp;$I201,RegulationSilvCosts!$A:$A,RegulationSilvCosts!I:I)</f>
        <v>n</v>
      </c>
      <c r="B201" t="s">
        <v>1</v>
      </c>
      <c r="C201" t="s">
        <v>169</v>
      </c>
      <c r="D201" t="s">
        <v>90</v>
      </c>
      <c r="E201" t="s">
        <v>97</v>
      </c>
      <c r="F201" t="s">
        <v>193</v>
      </c>
      <c r="G201" t="s">
        <v>396</v>
      </c>
      <c r="H201" t="str">
        <f t="shared" si="6"/>
        <v>ZRepressedPine.CC.Pyper.C.Reg.ThFert</v>
      </c>
      <c r="I201" t="str">
        <f>LOOKUP($D201&amp;$E201&amp;$G201,RegulationSilvCosts!C:C,RegulationSilvCosts!G:G)</f>
        <v>N</v>
      </c>
      <c r="J201">
        <f>LOOKUP($D201&amp;$E201&amp;$G201,RegulationSilvCosts!C:C,RegulationSilvCosts!J:J)</f>
        <v>0</v>
      </c>
      <c r="K201">
        <f ca="1">LOOKUP($C201&amp;$D201&amp;$E201&amp;$F201,InventoryLU_Blk!$A$2:$A$118,InventoryLU_Blk!$J$2:$J$1118)</f>
        <v>12.4</v>
      </c>
      <c r="L201" t="str">
        <f>LOOKUP(LOOKUP($D201&amp;$G201,'BEC Silviculture Surrogate'!$A:$A,'BEC Silviculture Surrogate'!$F:$F),ExistingTreatments!$A:$A,ExistingTreatments!L:L)</f>
        <v>PLI</v>
      </c>
      <c r="M201">
        <f>LOOKUP(LOOKUP($D201&amp;$G201,'BEC Silviculture Surrogate'!$A:$A,'BEC Silviculture Surrogate'!$F:$F),ExistingTreatments!$A:$A,ExistingTreatments!M:M)</f>
        <v>100</v>
      </c>
      <c r="N201">
        <f>LOOKUP(LOOKUP($D201&amp;$G201,'BEC Silviculture Surrogate'!$A:$A,'BEC Silviculture Surrogate'!$F:$F),ExistingTreatments!$A:$A,ExistingTreatments!N:N)</f>
        <v>0</v>
      </c>
      <c r="O201">
        <f>LOOKUP(LOOKUP($D201&amp;$G201,'BEC Silviculture Surrogate'!$A:$A,'BEC Silviculture Surrogate'!$F:$F),ExistingTreatments!$A:$A,ExistingTreatments!O:O)</f>
        <v>0</v>
      </c>
      <c r="P201">
        <f>LOOKUP(LOOKUP($D201&amp;$G201,'BEC Silviculture Surrogate'!$A:$A,'BEC Silviculture Surrogate'!$F:$F),ExistingTreatments!$A:$A,ExistingTreatments!P:P)</f>
        <v>0</v>
      </c>
      <c r="Q201">
        <f>LOOKUP(LOOKUP($D201&amp;$G201,'BEC Silviculture Surrogate'!$A:$A,'BEC Silviculture Surrogate'!$F:$F),ExistingTreatments!$A:$A,ExistingTreatments!Q:Q)</f>
        <v>0</v>
      </c>
      <c r="R201">
        <f>LOOKUP(LOOKUP($D201&amp;$G201,'BEC Silviculture Surrogate'!$A:$A,'BEC Silviculture Surrogate'!$F:$F),ExistingTreatments!$A:$A,ExistingTreatments!R:R)</f>
        <v>0</v>
      </c>
      <c r="S201">
        <f>LOOKUP(LOOKUP($D201&amp;$G201,'BEC Silviculture Surrogate'!$A:$A,'BEC Silviculture Surrogate'!$F:$F),ExistingTreatments!$A:$A,ExistingTreatments!S:S)</f>
        <v>0</v>
      </c>
      <c r="T201">
        <f>LOOKUP(LOOKUP($D201&amp;$G201,'BEC Silviculture Surrogate'!$A:$A,'BEC Silviculture Surrogate'!$F:$F),ExistingTreatments!$A:$A,ExistingTreatments!T:T)</f>
        <v>0</v>
      </c>
      <c r="U201">
        <f>LOOKUP(LOOKUP($D201&amp;$G201,'BEC Silviculture Surrogate'!$A:$A,'BEC Silviculture Surrogate'!$F:$F),ExistingTreatments!$A:$A,ExistingTreatments!U:U)</f>
        <v>0</v>
      </c>
      <c r="V201">
        <f>LOOKUP(LOOKUP($D201&amp;$G201,'BEC Silviculture Surrogate'!$A:$A,'BEC Silviculture Surrogate'!$F:$F),ExistingTreatments!$A:$A,ExistingTreatments!V:V)</f>
        <v>75000</v>
      </c>
      <c r="W201">
        <v>12.5</v>
      </c>
      <c r="X201">
        <v>15</v>
      </c>
      <c r="Y201">
        <v>5</v>
      </c>
    </row>
    <row r="202" spans="1:25">
      <c r="A202" t="str">
        <f>LOOKUP($D202&amp;$I202,RegulationSilvCosts!$A:$A,RegulationSilvCosts!I:I)</f>
        <v>n</v>
      </c>
      <c r="B202" t="s">
        <v>1</v>
      </c>
      <c r="C202" t="s">
        <v>169</v>
      </c>
      <c r="D202" t="s">
        <v>90</v>
      </c>
      <c r="E202" t="s">
        <v>97</v>
      </c>
      <c r="F202" t="s">
        <v>196</v>
      </c>
      <c r="G202" t="s">
        <v>396</v>
      </c>
      <c r="H202" t="str">
        <f t="shared" si="6"/>
        <v>ZRepressedPine.CC.Pyper.F.Reg.ThFert</v>
      </c>
      <c r="I202" t="str">
        <f>LOOKUP($D202&amp;$E202&amp;$G202,RegulationSilvCosts!C:C,RegulationSilvCosts!G:G)</f>
        <v>N</v>
      </c>
      <c r="J202">
        <f>LOOKUP($D202&amp;$E202&amp;$G202,RegulationSilvCosts!C:C,RegulationSilvCosts!J:J)</f>
        <v>0</v>
      </c>
      <c r="K202">
        <f ca="1">LOOKUP($C202&amp;$D202&amp;$E202&amp;$F202,InventoryLU_Blk!$A$2:$A$118,InventoryLU_Blk!$J$2:$J$1118)</f>
        <v>12.5</v>
      </c>
      <c r="L202" t="str">
        <f>LOOKUP(LOOKUP($D202&amp;$G202,'BEC Silviculture Surrogate'!$A:$A,'BEC Silviculture Surrogate'!$F:$F),ExistingTreatments!$A:$A,ExistingTreatments!L:L)</f>
        <v>PLI</v>
      </c>
      <c r="M202">
        <f>LOOKUP(LOOKUP($D202&amp;$G202,'BEC Silviculture Surrogate'!$A:$A,'BEC Silviculture Surrogate'!$F:$F),ExistingTreatments!$A:$A,ExistingTreatments!M:M)</f>
        <v>100</v>
      </c>
      <c r="N202">
        <f>LOOKUP(LOOKUP($D202&amp;$G202,'BEC Silviculture Surrogate'!$A:$A,'BEC Silviculture Surrogate'!$F:$F),ExistingTreatments!$A:$A,ExistingTreatments!N:N)</f>
        <v>0</v>
      </c>
      <c r="O202">
        <f>LOOKUP(LOOKUP($D202&amp;$G202,'BEC Silviculture Surrogate'!$A:$A,'BEC Silviculture Surrogate'!$F:$F),ExistingTreatments!$A:$A,ExistingTreatments!O:O)</f>
        <v>0</v>
      </c>
      <c r="P202">
        <f>LOOKUP(LOOKUP($D202&amp;$G202,'BEC Silviculture Surrogate'!$A:$A,'BEC Silviculture Surrogate'!$F:$F),ExistingTreatments!$A:$A,ExistingTreatments!P:P)</f>
        <v>0</v>
      </c>
      <c r="Q202">
        <f>LOOKUP(LOOKUP($D202&amp;$G202,'BEC Silviculture Surrogate'!$A:$A,'BEC Silviculture Surrogate'!$F:$F),ExistingTreatments!$A:$A,ExistingTreatments!Q:Q)</f>
        <v>0</v>
      </c>
      <c r="R202">
        <f>LOOKUP(LOOKUP($D202&amp;$G202,'BEC Silviculture Surrogate'!$A:$A,'BEC Silviculture Surrogate'!$F:$F),ExistingTreatments!$A:$A,ExistingTreatments!R:R)</f>
        <v>0</v>
      </c>
      <c r="S202">
        <f>LOOKUP(LOOKUP($D202&amp;$G202,'BEC Silviculture Surrogate'!$A:$A,'BEC Silviculture Surrogate'!$F:$F),ExistingTreatments!$A:$A,ExistingTreatments!S:S)</f>
        <v>0</v>
      </c>
      <c r="T202">
        <f>LOOKUP(LOOKUP($D202&amp;$G202,'BEC Silviculture Surrogate'!$A:$A,'BEC Silviculture Surrogate'!$F:$F),ExistingTreatments!$A:$A,ExistingTreatments!T:T)</f>
        <v>0</v>
      </c>
      <c r="U202">
        <f>LOOKUP(LOOKUP($D202&amp;$G202,'BEC Silviculture Surrogate'!$A:$A,'BEC Silviculture Surrogate'!$F:$F),ExistingTreatments!$A:$A,ExistingTreatments!U:U)</f>
        <v>0</v>
      </c>
      <c r="V202">
        <f>LOOKUP(LOOKUP($D202&amp;$G202,'BEC Silviculture Surrogate'!$A:$A,'BEC Silviculture Surrogate'!$F:$F),ExistingTreatments!$A:$A,ExistingTreatments!V:V)</f>
        <v>75000</v>
      </c>
      <c r="W202">
        <v>12.5</v>
      </c>
      <c r="X202">
        <v>15</v>
      </c>
      <c r="Y202">
        <v>5</v>
      </c>
    </row>
  </sheetData>
  <phoneticPr fontId="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02"/>
  <sheetViews>
    <sheetView zoomScale="75" workbookViewId="0">
      <selection activeCell="V3" sqref="V3"/>
    </sheetView>
  </sheetViews>
  <sheetFormatPr defaultRowHeight="12.75"/>
  <cols>
    <col min="8" max="8" width="37.140625" customWidth="1"/>
    <col min="10" max="10" width="30.5703125" customWidth="1"/>
    <col min="29" max="31" width="8.5703125" customWidth="1"/>
  </cols>
  <sheetData>
    <row r="1" spans="1:31">
      <c r="B1">
        <v>11</v>
      </c>
      <c r="C1">
        <v>15</v>
      </c>
      <c r="D1">
        <v>15</v>
      </c>
      <c r="E1">
        <v>4</v>
      </c>
      <c r="F1">
        <v>6</v>
      </c>
      <c r="H1">
        <v>50</v>
      </c>
      <c r="I1">
        <v>2</v>
      </c>
      <c r="J1">
        <v>2</v>
      </c>
      <c r="K1">
        <v>4</v>
      </c>
      <c r="L1">
        <v>4</v>
      </c>
      <c r="M1">
        <v>4</v>
      </c>
      <c r="N1">
        <v>4</v>
      </c>
      <c r="O1">
        <v>4</v>
      </c>
      <c r="P1">
        <v>4</v>
      </c>
      <c r="Q1">
        <v>4</v>
      </c>
      <c r="R1">
        <v>4</v>
      </c>
      <c r="S1">
        <v>4</v>
      </c>
      <c r="T1">
        <v>4</v>
      </c>
      <c r="U1">
        <v>4</v>
      </c>
      <c r="V1">
        <v>6</v>
      </c>
      <c r="W1">
        <v>4</v>
      </c>
      <c r="X1">
        <v>4</v>
      </c>
      <c r="Y1">
        <v>4</v>
      </c>
      <c r="Z1">
        <v>3</v>
      </c>
      <c r="AA1">
        <v>3</v>
      </c>
      <c r="AB1">
        <v>3</v>
      </c>
      <c r="AC1">
        <v>4</v>
      </c>
      <c r="AD1">
        <v>2</v>
      </c>
      <c r="AE1">
        <v>3</v>
      </c>
    </row>
    <row r="2" spans="1:31">
      <c r="A2" t="s">
        <v>208</v>
      </c>
      <c r="B2" t="s">
        <v>207</v>
      </c>
      <c r="C2" t="s">
        <v>93</v>
      </c>
      <c r="D2" t="s">
        <v>34</v>
      </c>
      <c r="E2" t="s">
        <v>92</v>
      </c>
      <c r="F2" t="s">
        <v>7</v>
      </c>
      <c r="G2" t="s">
        <v>216</v>
      </c>
      <c r="H2" t="s">
        <v>224</v>
      </c>
      <c r="I2" t="s">
        <v>3</v>
      </c>
      <c r="J2" t="s">
        <v>87</v>
      </c>
      <c r="K2" t="s">
        <v>2</v>
      </c>
      <c r="L2" t="s">
        <v>53</v>
      </c>
      <c r="M2" t="s">
        <v>54</v>
      </c>
      <c r="N2" t="s">
        <v>55</v>
      </c>
      <c r="O2" t="s">
        <v>56</v>
      </c>
      <c r="P2" t="s">
        <v>57</v>
      </c>
      <c r="Q2" t="s">
        <v>58</v>
      </c>
      <c r="R2" t="s">
        <v>59</v>
      </c>
      <c r="S2" t="s">
        <v>60</v>
      </c>
      <c r="T2" t="s">
        <v>61</v>
      </c>
      <c r="U2" t="s">
        <v>62</v>
      </c>
      <c r="V2" t="s">
        <v>200</v>
      </c>
      <c r="W2" t="s">
        <v>201</v>
      </c>
      <c r="X2" t="s">
        <v>202</v>
      </c>
      <c r="Y2" t="s">
        <v>203</v>
      </c>
      <c r="Z2" t="s">
        <v>81</v>
      </c>
      <c r="AA2" t="s">
        <v>82</v>
      </c>
      <c r="AB2" t="s">
        <v>83</v>
      </c>
      <c r="AC2" t="s">
        <v>84</v>
      </c>
      <c r="AD2" t="s">
        <v>205</v>
      </c>
      <c r="AE2" t="s">
        <v>88</v>
      </c>
    </row>
    <row r="3" spans="1:31">
      <c r="A3" t="str">
        <f>LOOKUP($D3&amp;$G3,FFEPSilvCosts!$A:$A,FFEPSilvCosts!H:H)</f>
        <v>y</v>
      </c>
      <c r="B3" t="s">
        <v>204</v>
      </c>
      <c r="C3" t="s">
        <v>103</v>
      </c>
      <c r="D3" t="s">
        <v>91</v>
      </c>
      <c r="E3" t="s">
        <v>97</v>
      </c>
      <c r="F3" t="s">
        <v>191</v>
      </c>
      <c r="G3" t="s">
        <v>36</v>
      </c>
      <c r="H3" t="str">
        <f t="shared" ref="H3:H34" si="0">D3&amp;"."&amp;E3&amp;"."&amp;C3&amp;"."&amp;RIGHT(F3,1)&amp;"."&amp;B3&amp;"."&amp;G3</f>
        <v>ESSFxv2.CC.Bambrick.A.FFEP.N</v>
      </c>
      <c r="I3" t="str">
        <f>LOOKUP($D3&amp;$G3,FFEPSilvCosts!A:A,FFEPSilvCosts!G:G)</f>
        <v>N</v>
      </c>
      <c r="J3">
        <f>LOOKUP($D3&amp;$E3&amp;$G3,FFEPSilvCosts!C:C,FFEPSilvCosts!J:J)</f>
        <v>0</v>
      </c>
      <c r="K3">
        <f>LOOKUP($C3&amp;$D3&amp;$E3&amp;$F3,InventoryLU_Blk!$A$2:$A$118,InventoryLU_Blk!$J$2:$J$118)</f>
        <v>10.6</v>
      </c>
      <c r="L3" t="str">
        <f>LOOKUP($D3&amp;$G3,FFEPSilvCosts!$A:$A,FFEPSilvCosts!AB:AB)</f>
        <v>PLI</v>
      </c>
      <c r="M3">
        <f>LOOKUP($D3&amp;$G3,FFEPSilvCosts!$A:$A,FFEPSilvCosts!AC:AC)</f>
        <v>80</v>
      </c>
      <c r="N3" t="str">
        <f>LOOKUP($D3&amp;$G3,FFEPSilvCosts!$A:$A,FFEPSilvCosts!AD:AD)</f>
        <v>FDI</v>
      </c>
      <c r="O3">
        <f>LOOKUP($D3&amp;$G3,FFEPSilvCosts!$A:$A,FFEPSilvCosts!AE:AE)</f>
        <v>20</v>
      </c>
      <c r="P3">
        <f>LOOKUP($D3&amp;$G3,FFEPSilvCosts!$A:$A,FFEPSilvCosts!AF:AF)</f>
        <v>0</v>
      </c>
      <c r="Q3">
        <f>LOOKUP($D3&amp;$G3,FFEPSilvCosts!$A:$A,FFEPSilvCosts!AG:AG)</f>
        <v>0</v>
      </c>
      <c r="R3">
        <f>LOOKUP($D3&amp;$G3,FFEPSilvCosts!$A:$A,FFEPSilvCosts!AH:AH)</f>
        <v>0</v>
      </c>
      <c r="S3">
        <f>LOOKUP($D3&amp;$G3,FFEPSilvCosts!$A:$A,FFEPSilvCosts!AI:AI)</f>
        <v>0</v>
      </c>
      <c r="T3">
        <f>LOOKUP($D3&amp;$G3,FFEPSilvCosts!$A:$A,FFEPSilvCosts!AJ:AJ)</f>
        <v>0</v>
      </c>
      <c r="U3">
        <f>LOOKUP($D3&amp;$G3,FFEPSilvCosts!$A:$A,FFEPSilvCosts!AK:AK)</f>
        <v>0</v>
      </c>
      <c r="V3">
        <f>LOOKUP($D3&amp;$G3,FFEPSilvCosts!$A:$A,FFEPSilvCosts!K:K)</f>
        <v>4474</v>
      </c>
      <c r="W3">
        <v>12.5</v>
      </c>
      <c r="X3">
        <v>15</v>
      </c>
      <c r="Y3">
        <v>5</v>
      </c>
      <c r="Z3">
        <f>LOOKUP($D3&amp;$G3,FFEPSilvCosts!$A:$A,FFEPSilvCosts!AL:AL)</f>
        <v>0</v>
      </c>
      <c r="AA3">
        <f>LOOKUP($D3&amp;$G3,FFEPSilvCosts!$A:$A,FFEPSilvCosts!AM:AM)</f>
        <v>0</v>
      </c>
      <c r="AB3">
        <f>LOOKUP($D3&amp;$G3,FFEPSilvCosts!$A:$A,FFEPSilvCosts!AN:AN)</f>
        <v>0</v>
      </c>
      <c r="AC3">
        <f>LOOKUP($D3&amp;$G3,FFEPSilvCosts!$A:$A,FFEPSilvCosts!AO:AO)</f>
        <v>0</v>
      </c>
      <c r="AD3">
        <f>LOOKUP($D3&amp;$G3,FFEPSilvCosts!$A:$A,FFEPSilvCosts!AP:AP)</f>
        <v>0</v>
      </c>
      <c r="AE3">
        <f>LOOKUP($D3&amp;$G3,FFEPSilvCosts!$A:$A,FFEPSilvCosts!AQ:AQ)</f>
        <v>0</v>
      </c>
    </row>
    <row r="4" spans="1:31">
      <c r="A4" t="str">
        <f>LOOKUP($D4&amp;$G4,FFEPSilvCosts!$A:$A,FFEPSilvCosts!H:H)</f>
        <v>y</v>
      </c>
      <c r="B4" t="s">
        <v>204</v>
      </c>
      <c r="C4" t="s">
        <v>103</v>
      </c>
      <c r="D4" t="s">
        <v>91</v>
      </c>
      <c r="E4" t="s">
        <v>97</v>
      </c>
      <c r="F4" t="s">
        <v>191</v>
      </c>
      <c r="G4" t="s">
        <v>37</v>
      </c>
      <c r="H4" t="str">
        <f t="shared" si="0"/>
        <v>ESSFxv2.CC.Bambrick.A.FFEP.P</v>
      </c>
      <c r="I4" t="str">
        <f>LOOKUP($D4&amp;$G4,FFEPSilvCosts!A:A,FFEPSilvCosts!G:G)</f>
        <v>P</v>
      </c>
      <c r="J4">
        <f>LOOKUP($D4&amp;$E4&amp;$G4,FFEPSilvCosts!C:C,FFEPSilvCosts!J:J)</f>
        <v>2</v>
      </c>
      <c r="K4">
        <f>LOOKUP($C4&amp;$D4&amp;$E4&amp;$F4,InventoryLU_Blk!$A$2:$A$118,InventoryLU_Blk!$J$2:$J$118)</f>
        <v>10.6</v>
      </c>
      <c r="L4" t="str">
        <f>LOOKUP($D4&amp;$G4,FFEPSilvCosts!$A:$A,FFEPSilvCosts!AB:AB)</f>
        <v>SX</v>
      </c>
      <c r="M4">
        <f>LOOKUP($D4&amp;$G4,FFEPSilvCosts!$A:$A,FFEPSilvCosts!AC:AC)</f>
        <v>80</v>
      </c>
      <c r="N4" t="str">
        <f>LOOKUP($D4&amp;$G4,FFEPSilvCosts!$A:$A,FFEPSilvCosts!AD:AD)</f>
        <v>BL</v>
      </c>
      <c r="O4">
        <f>LOOKUP($D4&amp;$G4,FFEPSilvCosts!$A:$A,FFEPSilvCosts!AE:AE)</f>
        <v>20</v>
      </c>
      <c r="P4">
        <f>LOOKUP($D4&amp;$G4,FFEPSilvCosts!$A:$A,FFEPSilvCosts!AF:AF)</f>
        <v>0</v>
      </c>
      <c r="Q4">
        <f>LOOKUP($D4&amp;$G4,FFEPSilvCosts!$A:$A,FFEPSilvCosts!AG:AG)</f>
        <v>0</v>
      </c>
      <c r="R4">
        <f>LOOKUP($D4&amp;$G4,FFEPSilvCosts!$A:$A,FFEPSilvCosts!AH:AH)</f>
        <v>0</v>
      </c>
      <c r="S4">
        <f>LOOKUP($D4&amp;$G4,FFEPSilvCosts!$A:$A,FFEPSilvCosts!AI:AI)</f>
        <v>0</v>
      </c>
      <c r="T4">
        <f>LOOKUP($D4&amp;$G4,FFEPSilvCosts!$A:$A,FFEPSilvCosts!AJ:AJ)</f>
        <v>0</v>
      </c>
      <c r="U4">
        <f>LOOKUP($D4&amp;$G4,FFEPSilvCosts!$A:$A,FFEPSilvCosts!AK:AK)</f>
        <v>0</v>
      </c>
      <c r="V4">
        <f>LOOKUP($D4&amp;$G4,FFEPSilvCosts!$A:$A,FFEPSilvCosts!K:K)</f>
        <v>3000</v>
      </c>
      <c r="W4">
        <v>12.5</v>
      </c>
      <c r="X4">
        <v>15</v>
      </c>
      <c r="Y4">
        <v>5</v>
      </c>
      <c r="Z4">
        <f>LOOKUP($D4&amp;$G4,FFEPSilvCosts!$A:$A,FFEPSilvCosts!AL:AL)</f>
        <v>18</v>
      </c>
      <c r="AA4">
        <f>LOOKUP($D4&amp;$G4,FFEPSilvCosts!$A:$A,FFEPSilvCosts!AM:AM)</f>
        <v>0</v>
      </c>
      <c r="AB4">
        <f>LOOKUP($D4&amp;$G4,FFEPSilvCosts!$A:$A,FFEPSilvCosts!AN:AN)</f>
        <v>0</v>
      </c>
      <c r="AC4">
        <f>LOOKUP($D4&amp;$G4,FFEPSilvCosts!$A:$A,FFEPSilvCosts!AO:AO)</f>
        <v>0</v>
      </c>
      <c r="AD4">
        <f>LOOKUP($D4&amp;$G4,FFEPSilvCosts!$A:$A,FFEPSilvCosts!AP:AP)</f>
        <v>0</v>
      </c>
      <c r="AE4">
        <f>LOOKUP($D4&amp;$G4,FFEPSilvCosts!$A:$A,FFEPSilvCosts!AQ:AQ)</f>
        <v>0</v>
      </c>
    </row>
    <row r="5" spans="1:31">
      <c r="A5" t="str">
        <f>LOOKUP($D5&amp;$G5,FFEPSilvCosts!$A:$A,FFEPSilvCosts!H:H)</f>
        <v>y</v>
      </c>
      <c r="B5" t="s">
        <v>204</v>
      </c>
      <c r="C5" t="s">
        <v>103</v>
      </c>
      <c r="D5" t="s">
        <v>91</v>
      </c>
      <c r="E5" t="s">
        <v>97</v>
      </c>
      <c r="F5" t="s">
        <v>192</v>
      </c>
      <c r="G5" t="s">
        <v>36</v>
      </c>
      <c r="H5" t="str">
        <f t="shared" si="0"/>
        <v>ESSFxv2.CC.Bambrick.B.FFEP.N</v>
      </c>
      <c r="I5" t="str">
        <f>LOOKUP($D5&amp;$G5,FFEPSilvCosts!A:A,FFEPSilvCosts!G:G)</f>
        <v>N</v>
      </c>
      <c r="J5">
        <f>LOOKUP($D5&amp;$E5&amp;$G5,FFEPSilvCosts!C:C,FFEPSilvCosts!J:J)</f>
        <v>0</v>
      </c>
      <c r="K5">
        <f>LOOKUP($C5&amp;$D5&amp;$E5&amp;$F5,InventoryLU_Blk!$A$2:$A$118,InventoryLU_Blk!$J$2:$J$118)</f>
        <v>9.3000000000000007</v>
      </c>
      <c r="L5" t="str">
        <f>LOOKUP($D5&amp;$G5,FFEPSilvCosts!$A:$A,FFEPSilvCosts!AB:AB)</f>
        <v>PLI</v>
      </c>
      <c r="M5">
        <f>LOOKUP($D5&amp;$G5,FFEPSilvCosts!$A:$A,FFEPSilvCosts!AC:AC)</f>
        <v>80</v>
      </c>
      <c r="N5" t="str">
        <f>LOOKUP($D5&amp;$G5,FFEPSilvCosts!$A:$A,FFEPSilvCosts!AD:AD)</f>
        <v>FDI</v>
      </c>
      <c r="O5">
        <f>LOOKUP($D5&amp;$G5,FFEPSilvCosts!$A:$A,FFEPSilvCosts!AE:AE)</f>
        <v>20</v>
      </c>
      <c r="P5">
        <f>LOOKUP($D5&amp;$G5,FFEPSilvCosts!$A:$A,FFEPSilvCosts!AF:AF)</f>
        <v>0</v>
      </c>
      <c r="Q5">
        <f>LOOKUP($D5&amp;$G5,FFEPSilvCosts!$A:$A,FFEPSilvCosts!AG:AG)</f>
        <v>0</v>
      </c>
      <c r="R5">
        <f>LOOKUP($D5&amp;$G5,FFEPSilvCosts!$A:$A,FFEPSilvCosts!AH:AH)</f>
        <v>0</v>
      </c>
      <c r="S5">
        <f>LOOKUP($D5&amp;$G5,FFEPSilvCosts!$A:$A,FFEPSilvCosts!AI:AI)</f>
        <v>0</v>
      </c>
      <c r="T5">
        <f>LOOKUP($D5&amp;$G5,FFEPSilvCosts!$A:$A,FFEPSilvCosts!AJ:AJ)</f>
        <v>0</v>
      </c>
      <c r="U5">
        <f>LOOKUP($D5&amp;$G5,FFEPSilvCosts!$A:$A,FFEPSilvCosts!AK:AK)</f>
        <v>0</v>
      </c>
      <c r="V5">
        <f>LOOKUP($D5&amp;$G5,FFEPSilvCosts!$A:$A,FFEPSilvCosts!K:K)</f>
        <v>4474</v>
      </c>
      <c r="W5">
        <v>12.5</v>
      </c>
      <c r="X5">
        <v>15</v>
      </c>
      <c r="Y5">
        <v>5</v>
      </c>
      <c r="Z5">
        <f>LOOKUP($D5&amp;$G5,FFEPSilvCosts!$A:$A,FFEPSilvCosts!AL:AL)</f>
        <v>0</v>
      </c>
      <c r="AA5">
        <f>LOOKUP($D5&amp;$G5,FFEPSilvCosts!$A:$A,FFEPSilvCosts!AM:AM)</f>
        <v>0</v>
      </c>
      <c r="AB5">
        <f>LOOKUP($D5&amp;$G5,FFEPSilvCosts!$A:$A,FFEPSilvCosts!AN:AN)</f>
        <v>0</v>
      </c>
      <c r="AC5">
        <f>LOOKUP($D5&amp;$G5,FFEPSilvCosts!$A:$A,FFEPSilvCosts!AO:AO)</f>
        <v>0</v>
      </c>
      <c r="AD5">
        <f>LOOKUP($D5&amp;$G5,FFEPSilvCosts!$A:$A,FFEPSilvCosts!AP:AP)</f>
        <v>0</v>
      </c>
      <c r="AE5">
        <f>LOOKUP($D5&amp;$G5,FFEPSilvCosts!$A:$A,FFEPSilvCosts!AQ:AQ)</f>
        <v>0</v>
      </c>
    </row>
    <row r="6" spans="1:31">
      <c r="A6" t="str">
        <f>LOOKUP($D6&amp;$G6,FFEPSilvCosts!$A:$A,FFEPSilvCosts!H:H)</f>
        <v>y</v>
      </c>
      <c r="B6" t="s">
        <v>204</v>
      </c>
      <c r="C6" t="s">
        <v>103</v>
      </c>
      <c r="D6" t="s">
        <v>91</v>
      </c>
      <c r="E6" t="s">
        <v>97</v>
      </c>
      <c r="F6" t="s">
        <v>192</v>
      </c>
      <c r="G6" t="s">
        <v>37</v>
      </c>
      <c r="H6" t="str">
        <f t="shared" si="0"/>
        <v>ESSFxv2.CC.Bambrick.B.FFEP.P</v>
      </c>
      <c r="I6" t="str">
        <f>LOOKUP($D6&amp;$G6,FFEPSilvCosts!A:A,FFEPSilvCosts!G:G)</f>
        <v>P</v>
      </c>
      <c r="J6">
        <f>LOOKUP($D6&amp;$E6&amp;$G6,FFEPSilvCosts!C:C,FFEPSilvCosts!J:J)</f>
        <v>2</v>
      </c>
      <c r="K6">
        <f>LOOKUP($C6&amp;$D6&amp;$E6&amp;$F6,InventoryLU_Blk!$A$2:$A$118,InventoryLU_Blk!$J$2:$J$118)</f>
        <v>9.3000000000000007</v>
      </c>
      <c r="L6" t="str">
        <f>LOOKUP($D6&amp;$G6,FFEPSilvCosts!$A:$A,FFEPSilvCosts!AB:AB)</f>
        <v>SX</v>
      </c>
      <c r="M6">
        <f>LOOKUP($D6&amp;$G6,FFEPSilvCosts!$A:$A,FFEPSilvCosts!AC:AC)</f>
        <v>80</v>
      </c>
      <c r="N6" t="str">
        <f>LOOKUP($D6&amp;$G6,FFEPSilvCosts!$A:$A,FFEPSilvCosts!AD:AD)</f>
        <v>BL</v>
      </c>
      <c r="O6">
        <f>LOOKUP($D6&amp;$G6,FFEPSilvCosts!$A:$A,FFEPSilvCosts!AE:AE)</f>
        <v>20</v>
      </c>
      <c r="P6">
        <f>LOOKUP($D6&amp;$G6,FFEPSilvCosts!$A:$A,FFEPSilvCosts!AF:AF)</f>
        <v>0</v>
      </c>
      <c r="Q6">
        <f>LOOKUP($D6&amp;$G6,FFEPSilvCosts!$A:$A,FFEPSilvCosts!AG:AG)</f>
        <v>0</v>
      </c>
      <c r="R6">
        <f>LOOKUP($D6&amp;$G6,FFEPSilvCosts!$A:$A,FFEPSilvCosts!AH:AH)</f>
        <v>0</v>
      </c>
      <c r="S6">
        <f>LOOKUP($D6&amp;$G6,FFEPSilvCosts!$A:$A,FFEPSilvCosts!AI:AI)</f>
        <v>0</v>
      </c>
      <c r="T6">
        <f>LOOKUP($D6&amp;$G6,FFEPSilvCosts!$A:$A,FFEPSilvCosts!AJ:AJ)</f>
        <v>0</v>
      </c>
      <c r="U6">
        <f>LOOKUP($D6&amp;$G6,FFEPSilvCosts!$A:$A,FFEPSilvCosts!AK:AK)</f>
        <v>0</v>
      </c>
      <c r="V6">
        <f>LOOKUP($D6&amp;$G6,FFEPSilvCosts!$A:$A,FFEPSilvCosts!K:K)</f>
        <v>3000</v>
      </c>
      <c r="W6">
        <v>12.5</v>
      </c>
      <c r="X6">
        <v>15</v>
      </c>
      <c r="Y6">
        <v>5</v>
      </c>
      <c r="Z6">
        <f>LOOKUP($D6&amp;$G6,FFEPSilvCosts!$A:$A,FFEPSilvCosts!AL:AL)</f>
        <v>18</v>
      </c>
      <c r="AA6">
        <f>LOOKUP($D6&amp;$G6,FFEPSilvCosts!$A:$A,FFEPSilvCosts!AM:AM)</f>
        <v>0</v>
      </c>
      <c r="AB6">
        <f>LOOKUP($D6&amp;$G6,FFEPSilvCosts!$A:$A,FFEPSilvCosts!AN:AN)</f>
        <v>0</v>
      </c>
      <c r="AC6">
        <f>LOOKUP($D6&amp;$G6,FFEPSilvCosts!$A:$A,FFEPSilvCosts!AO:AO)</f>
        <v>0</v>
      </c>
      <c r="AD6">
        <f>LOOKUP($D6&amp;$G6,FFEPSilvCosts!$A:$A,FFEPSilvCosts!AP:AP)</f>
        <v>0</v>
      </c>
      <c r="AE6">
        <f>LOOKUP($D6&amp;$G6,FFEPSilvCosts!$A:$A,FFEPSilvCosts!AQ:AQ)</f>
        <v>0</v>
      </c>
    </row>
    <row r="7" spans="1:31">
      <c r="A7" t="str">
        <f>LOOKUP($D7&amp;$G7,FFEPSilvCosts!$A:$A,FFEPSilvCosts!H:H)</f>
        <v>y</v>
      </c>
      <c r="B7" t="s">
        <v>204</v>
      </c>
      <c r="C7" t="s">
        <v>103</v>
      </c>
      <c r="D7" t="s">
        <v>17</v>
      </c>
      <c r="E7" t="s">
        <v>97</v>
      </c>
      <c r="F7" t="s">
        <v>192</v>
      </c>
      <c r="G7" t="s">
        <v>36</v>
      </c>
      <c r="H7" t="str">
        <f t="shared" si="0"/>
        <v>IDFdk4.CC.Bambrick.B.FFEP.N</v>
      </c>
      <c r="I7" t="str">
        <f>LOOKUP($D7&amp;$G7,FFEPSilvCosts!A:A,FFEPSilvCosts!G:G)</f>
        <v>N</v>
      </c>
      <c r="J7">
        <f>LOOKUP($D7&amp;$E7&amp;$G7,FFEPSilvCosts!C:C,FFEPSilvCosts!J:J)</f>
        <v>0</v>
      </c>
      <c r="K7">
        <f>LOOKUP($C7&amp;$D7&amp;$E7&amp;$F7,InventoryLU_Blk!$A$2:$A$118,InventoryLU_Blk!$J$2:$J$118)</f>
        <v>11.9</v>
      </c>
      <c r="L7" t="str">
        <f>LOOKUP($D7&amp;$G7,FFEPSilvCosts!$A:$A,FFEPSilvCosts!AB:AB)</f>
        <v>PLI</v>
      </c>
      <c r="M7">
        <f>LOOKUP($D7&amp;$G7,FFEPSilvCosts!$A:$A,FFEPSilvCosts!AC:AC)</f>
        <v>100</v>
      </c>
      <c r="N7">
        <f>LOOKUP($D7&amp;$G7,FFEPSilvCosts!$A:$A,FFEPSilvCosts!AD:AD)</f>
        <v>0</v>
      </c>
      <c r="O7">
        <f>LOOKUP($D7&amp;$G7,FFEPSilvCosts!$A:$A,FFEPSilvCosts!AE:AE)</f>
        <v>0</v>
      </c>
      <c r="P7">
        <f>LOOKUP($D7&amp;$G7,FFEPSilvCosts!$A:$A,FFEPSilvCosts!AF:AF)</f>
        <v>0</v>
      </c>
      <c r="Q7">
        <f>LOOKUP($D7&amp;$G7,FFEPSilvCosts!$A:$A,FFEPSilvCosts!AG:AG)</f>
        <v>0</v>
      </c>
      <c r="R7">
        <f>LOOKUP($D7&amp;$G7,FFEPSilvCosts!$A:$A,FFEPSilvCosts!AH:AH)</f>
        <v>0</v>
      </c>
      <c r="S7">
        <f>LOOKUP($D7&amp;$G7,FFEPSilvCosts!$A:$A,FFEPSilvCosts!AI:AI)</f>
        <v>0</v>
      </c>
      <c r="T7">
        <f>LOOKUP($D7&amp;$G7,FFEPSilvCosts!$A:$A,FFEPSilvCosts!AJ:AJ)</f>
        <v>0</v>
      </c>
      <c r="U7">
        <f>LOOKUP($D7&amp;$G7,FFEPSilvCosts!$A:$A,FFEPSilvCosts!AK:AK)</f>
        <v>0</v>
      </c>
      <c r="V7">
        <f>LOOKUP($D7&amp;$G7,FFEPSilvCosts!$A:$A,FFEPSilvCosts!K:K)</f>
        <v>4000</v>
      </c>
      <c r="W7">
        <v>12.5</v>
      </c>
      <c r="X7">
        <v>15</v>
      </c>
      <c r="Y7">
        <v>5</v>
      </c>
      <c r="Z7">
        <f>LOOKUP($D7&amp;$G7,FFEPSilvCosts!$A:$A,FFEPSilvCosts!AL:AL)</f>
        <v>0</v>
      </c>
      <c r="AA7">
        <f>LOOKUP($D7&amp;$G7,FFEPSilvCosts!$A:$A,FFEPSilvCosts!AM:AM)</f>
        <v>0</v>
      </c>
      <c r="AB7">
        <f>LOOKUP($D7&amp;$G7,FFEPSilvCosts!$A:$A,FFEPSilvCosts!AN:AN)</f>
        <v>0</v>
      </c>
      <c r="AC7">
        <f>LOOKUP($D7&amp;$G7,FFEPSilvCosts!$A:$A,FFEPSilvCosts!AO:AO)</f>
        <v>0</v>
      </c>
      <c r="AD7">
        <f>LOOKUP($D7&amp;$G7,FFEPSilvCosts!$A:$A,FFEPSilvCosts!AP:AP)</f>
        <v>0</v>
      </c>
      <c r="AE7">
        <f>LOOKUP($D7&amp;$G7,FFEPSilvCosts!$A:$A,FFEPSilvCosts!AQ:AQ)</f>
        <v>0</v>
      </c>
    </row>
    <row r="8" spans="1:31">
      <c r="A8" t="str">
        <f>LOOKUP($D8&amp;$G8,FFEPSilvCosts!$A:$A,FFEPSilvCosts!H:H)</f>
        <v>y</v>
      </c>
      <c r="B8" t="s">
        <v>204</v>
      </c>
      <c r="C8" t="s">
        <v>103</v>
      </c>
      <c r="D8" t="s">
        <v>17</v>
      </c>
      <c r="E8" t="s">
        <v>98</v>
      </c>
      <c r="F8" t="s">
        <v>192</v>
      </c>
      <c r="G8" t="s">
        <v>86</v>
      </c>
      <c r="H8" t="str">
        <f t="shared" si="0"/>
        <v>IDFdk4.Sel.Bambrick.B.FFEP.S</v>
      </c>
      <c r="I8" t="str">
        <f>LOOKUP($D8&amp;$G8,FFEPSilvCosts!A:A,FFEPSilvCosts!G:G)</f>
        <v>P</v>
      </c>
      <c r="J8">
        <f>LOOKUP($D8&amp;$E8&amp;$G8,FFEPSilvCosts!C:C,FFEPSilvCosts!J:J)</f>
        <v>0</v>
      </c>
      <c r="K8">
        <f>LOOKUP($C8&amp;$D8&amp;$E8&amp;$F8,InventoryLU_Blk!$A$2:$A$118,InventoryLU_Blk!$J$2:$J$118)</f>
        <v>12</v>
      </c>
      <c r="L8" t="str">
        <f>LOOKUP($D8&amp;$G8,FFEPSilvCosts!$A:$A,FFEPSilvCosts!AB:AB)</f>
        <v>FDI</v>
      </c>
      <c r="M8">
        <f>LOOKUP($D8&amp;$G8,FFEPSilvCosts!$A:$A,FFEPSilvCosts!AC:AC)</f>
        <v>80</v>
      </c>
      <c r="N8" t="str">
        <f>LOOKUP($D8&amp;$G8,FFEPSilvCosts!$A:$A,FFEPSilvCosts!AD:AD)</f>
        <v>SX</v>
      </c>
      <c r="O8">
        <f>LOOKUP($D8&amp;$G8,FFEPSilvCosts!$A:$A,FFEPSilvCosts!AE:AE)</f>
        <v>20</v>
      </c>
      <c r="P8">
        <f>LOOKUP($D8&amp;$G8,FFEPSilvCosts!$A:$A,FFEPSilvCosts!AF:AF)</f>
        <v>0</v>
      </c>
      <c r="Q8">
        <f>LOOKUP($D8&amp;$G8,FFEPSilvCosts!$A:$A,FFEPSilvCosts!AG:AG)</f>
        <v>0</v>
      </c>
      <c r="R8">
        <f>LOOKUP($D8&amp;$G8,FFEPSilvCosts!$A:$A,FFEPSilvCosts!AH:AH)</f>
        <v>0</v>
      </c>
      <c r="S8">
        <f>LOOKUP($D8&amp;$G8,FFEPSilvCosts!$A:$A,FFEPSilvCosts!AI:AI)</f>
        <v>0</v>
      </c>
      <c r="T8">
        <f>LOOKUP($D8&amp;$G8,FFEPSilvCosts!$A:$A,FFEPSilvCosts!AJ:AJ)</f>
        <v>0</v>
      </c>
      <c r="U8">
        <f>LOOKUP($D8&amp;$G8,FFEPSilvCosts!$A:$A,FFEPSilvCosts!AK:AK)</f>
        <v>0</v>
      </c>
      <c r="V8">
        <f>LOOKUP($D8&amp;$G8,FFEPSilvCosts!$A:$A,FFEPSilvCosts!K:K)</f>
        <v>4000</v>
      </c>
      <c r="W8">
        <v>12.5</v>
      </c>
      <c r="X8">
        <v>15</v>
      </c>
      <c r="Y8">
        <v>5</v>
      </c>
      <c r="Z8">
        <f>LOOKUP($D8&amp;$G8,FFEPSilvCosts!$A:$A,FFEPSilvCosts!AL:AL)</f>
        <v>14</v>
      </c>
      <c r="AA8">
        <f>LOOKUP($D8&amp;$G8,FFEPSilvCosts!$A:$A,FFEPSilvCosts!AM:AM)</f>
        <v>18</v>
      </c>
      <c r="AB8">
        <f>LOOKUP($D8&amp;$G8,FFEPSilvCosts!$A:$A,FFEPSilvCosts!AN:AN)</f>
        <v>0</v>
      </c>
      <c r="AC8">
        <f>LOOKUP($D8&amp;$G8,FFEPSilvCosts!$A:$A,FFEPSilvCosts!AO:AO)</f>
        <v>0</v>
      </c>
      <c r="AD8">
        <f>LOOKUP($D8&amp;$G8,FFEPSilvCosts!$A:$A,FFEPSilvCosts!AP:AP)</f>
        <v>0</v>
      </c>
      <c r="AE8">
        <f>LOOKUP($D8&amp;$G8,FFEPSilvCosts!$A:$A,FFEPSilvCosts!AQ:AQ)</f>
        <v>0</v>
      </c>
    </row>
    <row r="9" spans="1:31">
      <c r="A9" t="str">
        <f>LOOKUP($D9&amp;$G9,FFEPSilvCosts!$A:$A,FFEPSilvCosts!H:H)</f>
        <v>y</v>
      </c>
      <c r="B9" t="s">
        <v>204</v>
      </c>
      <c r="C9" t="s">
        <v>103</v>
      </c>
      <c r="D9" t="s">
        <v>17</v>
      </c>
      <c r="E9" t="s">
        <v>97</v>
      </c>
      <c r="F9" t="s">
        <v>193</v>
      </c>
      <c r="G9" t="s">
        <v>36</v>
      </c>
      <c r="H9" t="str">
        <f t="shared" si="0"/>
        <v>IDFdk4.CC.Bambrick.C.FFEP.N</v>
      </c>
      <c r="I9" t="str">
        <f>LOOKUP($D9&amp;$G9,FFEPSilvCosts!A:A,FFEPSilvCosts!G:G)</f>
        <v>N</v>
      </c>
      <c r="J9">
        <f>LOOKUP($D9&amp;$E9&amp;$G9,FFEPSilvCosts!C:C,FFEPSilvCosts!J:J)</f>
        <v>0</v>
      </c>
      <c r="K9">
        <f>LOOKUP($C9&amp;$D9&amp;$E9&amp;$F9,InventoryLU_Blk!$A$2:$A$118,InventoryLU_Blk!$J$2:$J$118)</f>
        <v>12.1</v>
      </c>
      <c r="L9" t="str">
        <f>LOOKUP($D9&amp;$G9,FFEPSilvCosts!$A:$A,FFEPSilvCosts!AB:AB)</f>
        <v>PLI</v>
      </c>
      <c r="M9">
        <f>LOOKUP($D9&amp;$G9,FFEPSilvCosts!$A:$A,FFEPSilvCosts!AC:AC)</f>
        <v>100</v>
      </c>
      <c r="N9">
        <f>LOOKUP($D9&amp;$G9,FFEPSilvCosts!$A:$A,FFEPSilvCosts!AD:AD)</f>
        <v>0</v>
      </c>
      <c r="O9">
        <f>LOOKUP($D9&amp;$G9,FFEPSilvCosts!$A:$A,FFEPSilvCosts!AE:AE)</f>
        <v>0</v>
      </c>
      <c r="P9">
        <f>LOOKUP($D9&amp;$G9,FFEPSilvCosts!$A:$A,FFEPSilvCosts!AF:AF)</f>
        <v>0</v>
      </c>
      <c r="Q9">
        <f>LOOKUP($D9&amp;$G9,FFEPSilvCosts!$A:$A,FFEPSilvCosts!AG:AG)</f>
        <v>0</v>
      </c>
      <c r="R9">
        <f>LOOKUP($D9&amp;$G9,FFEPSilvCosts!$A:$A,FFEPSilvCosts!AH:AH)</f>
        <v>0</v>
      </c>
      <c r="S9">
        <f>LOOKUP($D9&amp;$G9,FFEPSilvCosts!$A:$A,FFEPSilvCosts!AI:AI)</f>
        <v>0</v>
      </c>
      <c r="T9">
        <f>LOOKUP($D9&amp;$G9,FFEPSilvCosts!$A:$A,FFEPSilvCosts!AJ:AJ)</f>
        <v>0</v>
      </c>
      <c r="U9">
        <f>LOOKUP($D9&amp;$G9,FFEPSilvCosts!$A:$A,FFEPSilvCosts!AK:AK)</f>
        <v>0</v>
      </c>
      <c r="V9">
        <f>LOOKUP($D9&amp;$G9,FFEPSilvCosts!$A:$A,FFEPSilvCosts!K:K)</f>
        <v>4000</v>
      </c>
      <c r="W9">
        <v>12.5</v>
      </c>
      <c r="X9">
        <v>15</v>
      </c>
      <c r="Y9">
        <v>5</v>
      </c>
      <c r="Z9">
        <f>LOOKUP($D9&amp;$G9,FFEPSilvCosts!$A:$A,FFEPSilvCosts!AL:AL)</f>
        <v>0</v>
      </c>
      <c r="AA9">
        <f>LOOKUP($D9&amp;$G9,FFEPSilvCosts!$A:$A,FFEPSilvCosts!AM:AM)</f>
        <v>0</v>
      </c>
      <c r="AB9">
        <f>LOOKUP($D9&amp;$G9,FFEPSilvCosts!$A:$A,FFEPSilvCosts!AN:AN)</f>
        <v>0</v>
      </c>
      <c r="AC9">
        <f>LOOKUP($D9&amp;$G9,FFEPSilvCosts!$A:$A,FFEPSilvCosts!AO:AO)</f>
        <v>0</v>
      </c>
      <c r="AD9">
        <f>LOOKUP($D9&amp;$G9,FFEPSilvCosts!$A:$A,FFEPSilvCosts!AP:AP)</f>
        <v>0</v>
      </c>
      <c r="AE9">
        <f>LOOKUP($D9&amp;$G9,FFEPSilvCosts!$A:$A,FFEPSilvCosts!AQ:AQ)</f>
        <v>0</v>
      </c>
    </row>
    <row r="10" spans="1:31">
      <c r="A10" t="str">
        <f>LOOKUP($D10&amp;$G10,FFEPSilvCosts!$A:$A,FFEPSilvCosts!H:H)</f>
        <v>y</v>
      </c>
      <c r="B10" t="s">
        <v>204</v>
      </c>
      <c r="C10" t="s">
        <v>103</v>
      </c>
      <c r="D10" t="s">
        <v>23</v>
      </c>
      <c r="E10" t="s">
        <v>97</v>
      </c>
      <c r="F10" t="s">
        <v>191</v>
      </c>
      <c r="G10" t="s">
        <v>36</v>
      </c>
      <c r="H10" t="str">
        <f t="shared" si="0"/>
        <v>MSxv.CC.Bambrick.A.FFEP.N</v>
      </c>
      <c r="I10" t="str">
        <f>LOOKUP($D10&amp;$G10,FFEPSilvCosts!A:A,FFEPSilvCosts!G:G)</f>
        <v>N</v>
      </c>
      <c r="J10">
        <f>LOOKUP($D10&amp;$E10&amp;$G10,FFEPSilvCosts!C:C,FFEPSilvCosts!J:J)</f>
        <v>0</v>
      </c>
      <c r="K10">
        <f>LOOKUP($C10&amp;$D10&amp;$E10&amp;$F10,InventoryLU_Blk!$A$2:$A$118,InventoryLU_Blk!$J$2:$J$118)</f>
        <v>17.100000000000001</v>
      </c>
      <c r="L10" t="str">
        <f>LOOKUP($D10&amp;$G10,FFEPSilvCosts!$A:$A,FFEPSilvCosts!AB:AB)</f>
        <v>PLI</v>
      </c>
      <c r="M10">
        <f>LOOKUP($D10&amp;$G10,FFEPSilvCosts!$A:$A,FFEPSilvCosts!AC:AC)</f>
        <v>100</v>
      </c>
      <c r="N10">
        <f>LOOKUP($D10&amp;$G10,FFEPSilvCosts!$A:$A,FFEPSilvCosts!AD:AD)</f>
        <v>0</v>
      </c>
      <c r="O10">
        <f>LOOKUP($D10&amp;$G10,FFEPSilvCosts!$A:$A,FFEPSilvCosts!AE:AE)</f>
        <v>0</v>
      </c>
      <c r="P10">
        <f>LOOKUP($D10&amp;$G10,FFEPSilvCosts!$A:$A,FFEPSilvCosts!AF:AF)</f>
        <v>0</v>
      </c>
      <c r="Q10">
        <f>LOOKUP($D10&amp;$G10,FFEPSilvCosts!$A:$A,FFEPSilvCosts!AG:AG)</f>
        <v>0</v>
      </c>
      <c r="R10">
        <f>LOOKUP($D10&amp;$G10,FFEPSilvCosts!$A:$A,FFEPSilvCosts!AH:AH)</f>
        <v>0</v>
      </c>
      <c r="S10">
        <f>LOOKUP($D10&amp;$G10,FFEPSilvCosts!$A:$A,FFEPSilvCosts!AI:AI)</f>
        <v>0</v>
      </c>
      <c r="T10">
        <f>LOOKUP($D10&amp;$G10,FFEPSilvCosts!$A:$A,FFEPSilvCosts!AJ:AJ)</f>
        <v>0</v>
      </c>
      <c r="U10">
        <f>LOOKUP($D10&amp;$G10,FFEPSilvCosts!$A:$A,FFEPSilvCosts!AK:AK)</f>
        <v>0</v>
      </c>
      <c r="V10">
        <f>LOOKUP($D10&amp;$G10,FFEPSilvCosts!$A:$A,FFEPSilvCosts!K:K)</f>
        <v>8979</v>
      </c>
      <c r="W10">
        <v>12.5</v>
      </c>
      <c r="X10">
        <v>15</v>
      </c>
      <c r="Y10">
        <v>5</v>
      </c>
      <c r="Z10">
        <f>LOOKUP($D10&amp;$G10,FFEPSilvCosts!$A:$A,FFEPSilvCosts!AL:AL)</f>
        <v>0</v>
      </c>
      <c r="AA10">
        <f>LOOKUP($D10&amp;$G10,FFEPSilvCosts!$A:$A,FFEPSilvCosts!AM:AM)</f>
        <v>0</v>
      </c>
      <c r="AB10">
        <f>LOOKUP($D10&amp;$G10,FFEPSilvCosts!$A:$A,FFEPSilvCosts!AN:AN)</f>
        <v>0</v>
      </c>
      <c r="AC10">
        <f>LOOKUP($D10&amp;$G10,FFEPSilvCosts!$A:$A,FFEPSilvCosts!AO:AO)</f>
        <v>0</v>
      </c>
      <c r="AD10">
        <f>LOOKUP($D10&amp;$G10,FFEPSilvCosts!$A:$A,FFEPSilvCosts!AP:AP)</f>
        <v>0</v>
      </c>
      <c r="AE10">
        <f>LOOKUP($D10&amp;$G10,FFEPSilvCosts!$A:$A,FFEPSilvCosts!AQ:AQ)</f>
        <v>0</v>
      </c>
    </row>
    <row r="11" spans="1:31">
      <c r="A11" t="str">
        <f>LOOKUP($D11&amp;$G11,FFEPSilvCosts!$A:$A,FFEPSilvCosts!H:H)</f>
        <v>y</v>
      </c>
      <c r="B11" t="s">
        <v>204</v>
      </c>
      <c r="C11" t="s">
        <v>103</v>
      </c>
      <c r="D11" t="s">
        <v>23</v>
      </c>
      <c r="E11" t="s">
        <v>97</v>
      </c>
      <c r="F11" t="s">
        <v>192</v>
      </c>
      <c r="G11" t="s">
        <v>36</v>
      </c>
      <c r="H11" t="str">
        <f t="shared" si="0"/>
        <v>MSxv.CC.Bambrick.B.FFEP.N</v>
      </c>
      <c r="I11" t="str">
        <f>LOOKUP($D11&amp;$G11,FFEPSilvCosts!A:A,FFEPSilvCosts!G:G)</f>
        <v>N</v>
      </c>
      <c r="J11">
        <f>LOOKUP($D11&amp;$E11&amp;$G11,FFEPSilvCosts!C:C,FFEPSilvCosts!J:J)</f>
        <v>0</v>
      </c>
      <c r="K11">
        <f>LOOKUP($C11&amp;$D11&amp;$E11&amp;$F11,InventoryLU_Blk!$A$2:$A$118,InventoryLU_Blk!$J$2:$J$118)</f>
        <v>17.399999999999999</v>
      </c>
      <c r="L11" t="str">
        <f>LOOKUP($D11&amp;$G11,FFEPSilvCosts!$A:$A,FFEPSilvCosts!AB:AB)</f>
        <v>PLI</v>
      </c>
      <c r="M11">
        <f>LOOKUP($D11&amp;$G11,FFEPSilvCosts!$A:$A,FFEPSilvCosts!AC:AC)</f>
        <v>100</v>
      </c>
      <c r="N11">
        <f>LOOKUP($D11&amp;$G11,FFEPSilvCosts!$A:$A,FFEPSilvCosts!AD:AD)</f>
        <v>0</v>
      </c>
      <c r="O11">
        <f>LOOKUP($D11&amp;$G11,FFEPSilvCosts!$A:$A,FFEPSilvCosts!AE:AE)</f>
        <v>0</v>
      </c>
      <c r="P11">
        <f>LOOKUP($D11&amp;$G11,FFEPSilvCosts!$A:$A,FFEPSilvCosts!AF:AF)</f>
        <v>0</v>
      </c>
      <c r="Q11">
        <f>LOOKUP($D11&amp;$G11,FFEPSilvCosts!$A:$A,FFEPSilvCosts!AG:AG)</f>
        <v>0</v>
      </c>
      <c r="R11">
        <f>LOOKUP($D11&amp;$G11,FFEPSilvCosts!$A:$A,FFEPSilvCosts!AH:AH)</f>
        <v>0</v>
      </c>
      <c r="S11">
        <f>LOOKUP($D11&amp;$G11,FFEPSilvCosts!$A:$A,FFEPSilvCosts!AI:AI)</f>
        <v>0</v>
      </c>
      <c r="T11">
        <f>LOOKUP($D11&amp;$G11,FFEPSilvCosts!$A:$A,FFEPSilvCosts!AJ:AJ)</f>
        <v>0</v>
      </c>
      <c r="U11">
        <f>LOOKUP($D11&amp;$G11,FFEPSilvCosts!$A:$A,FFEPSilvCosts!AK:AK)</f>
        <v>0</v>
      </c>
      <c r="V11">
        <f>LOOKUP($D11&amp;$G11,FFEPSilvCosts!$A:$A,FFEPSilvCosts!K:K)</f>
        <v>8979</v>
      </c>
      <c r="W11">
        <v>12.5</v>
      </c>
      <c r="X11">
        <v>15</v>
      </c>
      <c r="Y11">
        <v>5</v>
      </c>
      <c r="Z11">
        <f>LOOKUP($D11&amp;$G11,FFEPSilvCosts!$A:$A,FFEPSilvCosts!AL:AL)</f>
        <v>0</v>
      </c>
      <c r="AA11">
        <f>LOOKUP($D11&amp;$G11,FFEPSilvCosts!$A:$A,FFEPSilvCosts!AM:AM)</f>
        <v>0</v>
      </c>
      <c r="AB11">
        <f>LOOKUP($D11&amp;$G11,FFEPSilvCosts!$A:$A,FFEPSilvCosts!AN:AN)</f>
        <v>0</v>
      </c>
      <c r="AC11">
        <f>LOOKUP($D11&amp;$G11,FFEPSilvCosts!$A:$A,FFEPSilvCosts!AO:AO)</f>
        <v>0</v>
      </c>
      <c r="AD11">
        <f>LOOKUP($D11&amp;$G11,FFEPSilvCosts!$A:$A,FFEPSilvCosts!AP:AP)</f>
        <v>0</v>
      </c>
      <c r="AE11">
        <f>LOOKUP($D11&amp;$G11,FFEPSilvCosts!$A:$A,FFEPSilvCosts!AQ:AQ)</f>
        <v>0</v>
      </c>
    </row>
    <row r="12" spans="1:31">
      <c r="A12" t="str">
        <f>LOOKUP($D12&amp;$G12,FFEPSilvCosts!$A:$A,FFEPSilvCosts!H:H)</f>
        <v>y</v>
      </c>
      <c r="B12" t="s">
        <v>204</v>
      </c>
      <c r="C12" t="s">
        <v>103</v>
      </c>
      <c r="D12" t="s">
        <v>23</v>
      </c>
      <c r="E12" t="s">
        <v>97</v>
      </c>
      <c r="F12" t="s">
        <v>193</v>
      </c>
      <c r="G12" t="s">
        <v>36</v>
      </c>
      <c r="H12" t="str">
        <f t="shared" si="0"/>
        <v>MSxv.CC.Bambrick.C.FFEP.N</v>
      </c>
      <c r="I12" t="str">
        <f>LOOKUP($D12&amp;$G12,FFEPSilvCosts!A:A,FFEPSilvCosts!G:G)</f>
        <v>N</v>
      </c>
      <c r="J12">
        <f>LOOKUP($D12&amp;$E12&amp;$G12,FFEPSilvCosts!C:C,FFEPSilvCosts!J:J)</f>
        <v>0</v>
      </c>
      <c r="K12">
        <f>LOOKUP($C12&amp;$D12&amp;$E12&amp;$F12,InventoryLU_Blk!$A$2:$A$118,InventoryLU_Blk!$J$2:$J$118)</f>
        <v>17.2</v>
      </c>
      <c r="L12" t="str">
        <f>LOOKUP($D12&amp;$G12,FFEPSilvCosts!$A:$A,FFEPSilvCosts!AB:AB)</f>
        <v>PLI</v>
      </c>
      <c r="M12">
        <f>LOOKUP($D12&amp;$G12,FFEPSilvCosts!$A:$A,FFEPSilvCosts!AC:AC)</f>
        <v>100</v>
      </c>
      <c r="N12">
        <f>LOOKUP($D12&amp;$G12,FFEPSilvCosts!$A:$A,FFEPSilvCosts!AD:AD)</f>
        <v>0</v>
      </c>
      <c r="O12">
        <f>LOOKUP($D12&amp;$G12,FFEPSilvCosts!$A:$A,FFEPSilvCosts!AE:AE)</f>
        <v>0</v>
      </c>
      <c r="P12">
        <f>LOOKUP($D12&amp;$G12,FFEPSilvCosts!$A:$A,FFEPSilvCosts!AF:AF)</f>
        <v>0</v>
      </c>
      <c r="Q12">
        <f>LOOKUP($D12&amp;$G12,FFEPSilvCosts!$A:$A,FFEPSilvCosts!AG:AG)</f>
        <v>0</v>
      </c>
      <c r="R12">
        <f>LOOKUP($D12&amp;$G12,FFEPSilvCosts!$A:$A,FFEPSilvCosts!AH:AH)</f>
        <v>0</v>
      </c>
      <c r="S12">
        <f>LOOKUP($D12&amp;$G12,FFEPSilvCosts!$A:$A,FFEPSilvCosts!AI:AI)</f>
        <v>0</v>
      </c>
      <c r="T12">
        <f>LOOKUP($D12&amp;$G12,FFEPSilvCosts!$A:$A,FFEPSilvCosts!AJ:AJ)</f>
        <v>0</v>
      </c>
      <c r="U12">
        <f>LOOKUP($D12&amp;$G12,FFEPSilvCosts!$A:$A,FFEPSilvCosts!AK:AK)</f>
        <v>0</v>
      </c>
      <c r="V12">
        <f>LOOKUP($D12&amp;$G12,FFEPSilvCosts!$A:$A,FFEPSilvCosts!K:K)</f>
        <v>8979</v>
      </c>
      <c r="W12">
        <v>12.5</v>
      </c>
      <c r="X12">
        <v>15</v>
      </c>
      <c r="Y12">
        <v>5</v>
      </c>
      <c r="Z12">
        <f>LOOKUP($D12&amp;$G12,FFEPSilvCosts!$A:$A,FFEPSilvCosts!AL:AL)</f>
        <v>0</v>
      </c>
      <c r="AA12">
        <f>LOOKUP($D12&amp;$G12,FFEPSilvCosts!$A:$A,FFEPSilvCosts!AM:AM)</f>
        <v>0</v>
      </c>
      <c r="AB12">
        <f>LOOKUP($D12&amp;$G12,FFEPSilvCosts!$A:$A,FFEPSilvCosts!AN:AN)</f>
        <v>0</v>
      </c>
      <c r="AC12">
        <f>LOOKUP($D12&amp;$G12,FFEPSilvCosts!$A:$A,FFEPSilvCosts!AO:AO)</f>
        <v>0</v>
      </c>
      <c r="AD12">
        <f>LOOKUP($D12&amp;$G12,FFEPSilvCosts!$A:$A,FFEPSilvCosts!AP:AP)</f>
        <v>0</v>
      </c>
      <c r="AE12">
        <f>LOOKUP($D12&amp;$G12,FFEPSilvCosts!$A:$A,FFEPSilvCosts!AQ:AQ)</f>
        <v>0</v>
      </c>
    </row>
    <row r="13" spans="1:31">
      <c r="A13" t="str">
        <f>LOOKUP($D13&amp;$G13,FFEPSilvCosts!$A:$A,FFEPSilvCosts!H:H)</f>
        <v>y</v>
      </c>
      <c r="B13" t="s">
        <v>204</v>
      </c>
      <c r="C13" t="s">
        <v>103</v>
      </c>
      <c r="D13" t="s">
        <v>27</v>
      </c>
      <c r="E13" t="s">
        <v>97</v>
      </c>
      <c r="F13" t="s">
        <v>192</v>
      </c>
      <c r="G13" t="s">
        <v>36</v>
      </c>
      <c r="H13" t="str">
        <f t="shared" si="0"/>
        <v>SBPSxc.CC.Bambrick.B.FFEP.N</v>
      </c>
      <c r="I13" t="str">
        <f>LOOKUP($D13&amp;$G13,FFEPSilvCosts!A:A,FFEPSilvCosts!G:G)</f>
        <v>N</v>
      </c>
      <c r="J13">
        <f>LOOKUP($D13&amp;$E13&amp;$G13,FFEPSilvCosts!C:C,FFEPSilvCosts!J:J)</f>
        <v>0</v>
      </c>
      <c r="K13">
        <f>LOOKUP($C13&amp;$D13&amp;$E13&amp;$F13,InventoryLU_Blk!$A$2:$A$118,InventoryLU_Blk!$J$2:$J$118)</f>
        <v>13.5</v>
      </c>
      <c r="L13" t="str">
        <f>LOOKUP($D13&amp;$G13,FFEPSilvCosts!$A:$A,FFEPSilvCosts!AB:AB)</f>
        <v>PLI</v>
      </c>
      <c r="M13">
        <f>LOOKUP($D13&amp;$G13,FFEPSilvCosts!$A:$A,FFEPSilvCosts!AC:AC)</f>
        <v>100</v>
      </c>
      <c r="N13">
        <f>LOOKUP($D13&amp;$G13,FFEPSilvCosts!$A:$A,FFEPSilvCosts!AD:AD)</f>
        <v>0</v>
      </c>
      <c r="O13">
        <f>LOOKUP($D13&amp;$G13,FFEPSilvCosts!$A:$A,FFEPSilvCosts!AE:AE)</f>
        <v>0</v>
      </c>
      <c r="P13">
        <f>LOOKUP($D13&amp;$G13,FFEPSilvCosts!$A:$A,FFEPSilvCosts!AF:AF)</f>
        <v>0</v>
      </c>
      <c r="Q13">
        <f>LOOKUP($D13&amp;$G13,FFEPSilvCosts!$A:$A,FFEPSilvCosts!AG:AG)</f>
        <v>0</v>
      </c>
      <c r="R13">
        <f>LOOKUP($D13&amp;$G13,FFEPSilvCosts!$A:$A,FFEPSilvCosts!AH:AH)</f>
        <v>0</v>
      </c>
      <c r="S13">
        <f>LOOKUP($D13&amp;$G13,FFEPSilvCosts!$A:$A,FFEPSilvCosts!AI:AI)</f>
        <v>0</v>
      </c>
      <c r="T13">
        <f>LOOKUP($D13&amp;$G13,FFEPSilvCosts!$A:$A,FFEPSilvCosts!AJ:AJ)</f>
        <v>0</v>
      </c>
      <c r="U13">
        <f>LOOKUP($D13&amp;$G13,FFEPSilvCosts!$A:$A,FFEPSilvCosts!AK:AK)</f>
        <v>0</v>
      </c>
      <c r="V13">
        <f>LOOKUP($D13&amp;$G13,FFEPSilvCosts!$A:$A,FFEPSilvCosts!K:K)</f>
        <v>4000</v>
      </c>
      <c r="W13">
        <v>12.5</v>
      </c>
      <c r="X13">
        <v>15</v>
      </c>
      <c r="Y13">
        <v>5</v>
      </c>
      <c r="Z13">
        <f>LOOKUP($D13&amp;$G13,FFEPSilvCosts!$A:$A,FFEPSilvCosts!AL:AL)</f>
        <v>0</v>
      </c>
      <c r="AA13">
        <f>LOOKUP($D13&amp;$G13,FFEPSilvCosts!$A:$A,FFEPSilvCosts!AM:AM)</f>
        <v>0</v>
      </c>
      <c r="AB13">
        <f>LOOKUP($D13&amp;$G13,FFEPSilvCosts!$A:$A,FFEPSilvCosts!AN:AN)</f>
        <v>0</v>
      </c>
      <c r="AC13">
        <f>LOOKUP($D13&amp;$G13,FFEPSilvCosts!$A:$A,FFEPSilvCosts!AO:AO)</f>
        <v>0</v>
      </c>
      <c r="AD13">
        <f>LOOKUP($D13&amp;$G13,FFEPSilvCosts!$A:$A,FFEPSilvCosts!AP:AP)</f>
        <v>0</v>
      </c>
      <c r="AE13">
        <f>LOOKUP($D13&amp;$G13,FFEPSilvCosts!$A:$A,FFEPSilvCosts!AQ:AQ)</f>
        <v>0</v>
      </c>
    </row>
    <row r="14" spans="1:31">
      <c r="A14" t="str">
        <f>LOOKUP($D14&amp;$G14,FFEPSilvCosts!$A:$A,FFEPSilvCosts!H:H)</f>
        <v>y</v>
      </c>
      <c r="B14" t="s">
        <v>204</v>
      </c>
      <c r="C14" t="s">
        <v>103</v>
      </c>
      <c r="D14" t="s">
        <v>27</v>
      </c>
      <c r="E14" t="s">
        <v>97</v>
      </c>
      <c r="F14" t="s">
        <v>193</v>
      </c>
      <c r="G14" t="s">
        <v>36</v>
      </c>
      <c r="H14" t="str">
        <f t="shared" si="0"/>
        <v>SBPSxc.CC.Bambrick.C.FFEP.N</v>
      </c>
      <c r="I14" t="str">
        <f>LOOKUP($D14&amp;$G14,FFEPSilvCosts!A:A,FFEPSilvCosts!G:G)</f>
        <v>N</v>
      </c>
      <c r="J14">
        <f>LOOKUP($D14&amp;$E14&amp;$G14,FFEPSilvCosts!C:C,FFEPSilvCosts!J:J)</f>
        <v>0</v>
      </c>
      <c r="K14">
        <f>LOOKUP($C14&amp;$D14&amp;$E14&amp;$F14,InventoryLU_Blk!$A$2:$A$118,InventoryLU_Blk!$J$2:$J$118)</f>
        <v>13.5</v>
      </c>
      <c r="L14" t="str">
        <f>LOOKUP($D14&amp;$G14,FFEPSilvCosts!$A:$A,FFEPSilvCosts!AB:AB)</f>
        <v>PLI</v>
      </c>
      <c r="M14">
        <f>LOOKUP($D14&amp;$G14,FFEPSilvCosts!$A:$A,FFEPSilvCosts!AC:AC)</f>
        <v>100</v>
      </c>
      <c r="N14">
        <f>LOOKUP($D14&amp;$G14,FFEPSilvCosts!$A:$A,FFEPSilvCosts!AD:AD)</f>
        <v>0</v>
      </c>
      <c r="O14">
        <f>LOOKUP($D14&amp;$G14,FFEPSilvCosts!$A:$A,FFEPSilvCosts!AE:AE)</f>
        <v>0</v>
      </c>
      <c r="P14">
        <f>LOOKUP($D14&amp;$G14,FFEPSilvCosts!$A:$A,FFEPSilvCosts!AF:AF)</f>
        <v>0</v>
      </c>
      <c r="Q14">
        <f>LOOKUP($D14&amp;$G14,FFEPSilvCosts!$A:$A,FFEPSilvCosts!AG:AG)</f>
        <v>0</v>
      </c>
      <c r="R14">
        <f>LOOKUP($D14&amp;$G14,FFEPSilvCosts!$A:$A,FFEPSilvCosts!AH:AH)</f>
        <v>0</v>
      </c>
      <c r="S14">
        <f>LOOKUP($D14&amp;$G14,FFEPSilvCosts!$A:$A,FFEPSilvCosts!AI:AI)</f>
        <v>0</v>
      </c>
      <c r="T14">
        <f>LOOKUP($D14&amp;$G14,FFEPSilvCosts!$A:$A,FFEPSilvCosts!AJ:AJ)</f>
        <v>0</v>
      </c>
      <c r="U14">
        <f>LOOKUP($D14&amp;$G14,FFEPSilvCosts!$A:$A,FFEPSilvCosts!AK:AK)</f>
        <v>0</v>
      </c>
      <c r="V14">
        <f>LOOKUP($D14&amp;$G14,FFEPSilvCosts!$A:$A,FFEPSilvCosts!K:K)</f>
        <v>4000</v>
      </c>
      <c r="W14">
        <v>12.5</v>
      </c>
      <c r="X14">
        <v>15</v>
      </c>
      <c r="Y14">
        <v>5</v>
      </c>
      <c r="Z14">
        <f>LOOKUP($D14&amp;$G14,FFEPSilvCosts!$A:$A,FFEPSilvCosts!AL:AL)</f>
        <v>0</v>
      </c>
      <c r="AA14">
        <f>LOOKUP($D14&amp;$G14,FFEPSilvCosts!$A:$A,FFEPSilvCosts!AM:AM)</f>
        <v>0</v>
      </c>
      <c r="AB14">
        <f>LOOKUP($D14&amp;$G14,FFEPSilvCosts!$A:$A,FFEPSilvCosts!AN:AN)</f>
        <v>0</v>
      </c>
      <c r="AC14">
        <f>LOOKUP($D14&amp;$G14,FFEPSilvCosts!$A:$A,FFEPSilvCosts!AO:AO)</f>
        <v>0</v>
      </c>
      <c r="AD14">
        <f>LOOKUP($D14&amp;$G14,FFEPSilvCosts!$A:$A,FFEPSilvCosts!AP:AP)</f>
        <v>0</v>
      </c>
      <c r="AE14">
        <f>LOOKUP($D14&amp;$G14,FFEPSilvCosts!$A:$A,FFEPSilvCosts!AQ:AQ)</f>
        <v>0</v>
      </c>
    </row>
    <row r="15" spans="1:31">
      <c r="A15" t="str">
        <f>LOOKUP($D15&amp;$G15,FFEPSilvCosts!$A:$A,FFEPSilvCosts!H:H)</f>
        <v>y</v>
      </c>
      <c r="B15" t="s">
        <v>204</v>
      </c>
      <c r="C15" t="s">
        <v>103</v>
      </c>
      <c r="D15" t="s">
        <v>90</v>
      </c>
      <c r="E15" t="s">
        <v>97</v>
      </c>
      <c r="F15" t="s">
        <v>191</v>
      </c>
      <c r="G15" t="s">
        <v>396</v>
      </c>
      <c r="H15" t="str">
        <f t="shared" si="0"/>
        <v>ZRepressedPine.CC.Bambrick.A.FFEP.ThFert</v>
      </c>
      <c r="I15" t="str">
        <f>LOOKUP($D15&amp;$G15,FFEPSilvCosts!A:A,FFEPSilvCosts!G:G)</f>
        <v>N</v>
      </c>
      <c r="J15">
        <f>LOOKUP($D15&amp;$E15&amp;$G15,FFEPSilvCosts!C:C,FFEPSilvCosts!J:J)</f>
        <v>30</v>
      </c>
      <c r="K15">
        <f>LOOKUP($C15&amp;$D15&amp;$E15&amp;$F15,InventoryLU_Blk!$A$2:$A$118,InventoryLU_Blk!$J$2:$J$118)</f>
        <v>15.9</v>
      </c>
      <c r="L15" t="str">
        <f>LOOKUP($D15&amp;$G15,FFEPSilvCosts!$A:$A,FFEPSilvCosts!AB:AB)</f>
        <v>PLI</v>
      </c>
      <c r="M15">
        <f>LOOKUP($D15&amp;$G15,FFEPSilvCosts!$A:$A,FFEPSilvCosts!AC:AC)</f>
        <v>100</v>
      </c>
      <c r="N15">
        <f>LOOKUP($D15&amp;$G15,FFEPSilvCosts!$A:$A,FFEPSilvCosts!AD:AD)</f>
        <v>0</v>
      </c>
      <c r="O15">
        <f>LOOKUP($D15&amp;$G15,FFEPSilvCosts!$A:$A,FFEPSilvCosts!AE:AE)</f>
        <v>0</v>
      </c>
      <c r="P15">
        <f>LOOKUP($D15&amp;$G15,FFEPSilvCosts!$A:$A,FFEPSilvCosts!AF:AF)</f>
        <v>0</v>
      </c>
      <c r="Q15">
        <f>LOOKUP($D15&amp;$G15,FFEPSilvCosts!$A:$A,FFEPSilvCosts!AG:AG)</f>
        <v>0</v>
      </c>
      <c r="R15">
        <f>LOOKUP($D15&amp;$G15,FFEPSilvCosts!$A:$A,FFEPSilvCosts!AH:AH)</f>
        <v>0</v>
      </c>
      <c r="S15">
        <f>LOOKUP($D15&amp;$G15,FFEPSilvCosts!$A:$A,FFEPSilvCosts!AI:AI)</f>
        <v>0</v>
      </c>
      <c r="T15">
        <f>LOOKUP($D15&amp;$G15,FFEPSilvCosts!$A:$A,FFEPSilvCosts!AJ:AJ)</f>
        <v>0</v>
      </c>
      <c r="U15">
        <f>LOOKUP($D15&amp;$G15,FFEPSilvCosts!$A:$A,FFEPSilvCosts!AK:AK)</f>
        <v>0</v>
      </c>
      <c r="V15">
        <f>LOOKUP($D15&amp;$G15,FFEPSilvCosts!$A:$A,FFEPSilvCosts!K:K)</f>
        <v>75000</v>
      </c>
      <c r="W15">
        <v>12.5</v>
      </c>
      <c r="X15">
        <v>15</v>
      </c>
      <c r="Y15">
        <v>5</v>
      </c>
      <c r="Z15">
        <f>LOOKUP($D15&amp;$G15,FFEPSilvCosts!$A:$A,FFEPSilvCosts!AL:AL)</f>
        <v>0</v>
      </c>
      <c r="AA15">
        <f>LOOKUP($D15&amp;$G15,FFEPSilvCosts!$A:$A,FFEPSilvCosts!AM:AM)</f>
        <v>0</v>
      </c>
      <c r="AB15">
        <f>LOOKUP($D15&amp;$G15,FFEPSilvCosts!$A:$A,FFEPSilvCosts!AN:AN)</f>
        <v>0</v>
      </c>
      <c r="AC15">
        <f>LOOKUP($D15&amp;$G15,FFEPSilvCosts!$A:$A,FFEPSilvCosts!AO:AO)</f>
        <v>5000</v>
      </c>
      <c r="AD15">
        <f>LOOKUP($D15&amp;$G15,FFEPSilvCosts!$A:$A,FFEPSilvCosts!AP:AP)</f>
        <v>4</v>
      </c>
      <c r="AE15">
        <f>LOOKUP($D15&amp;$G15,FFEPSilvCosts!$A:$A,FFEPSilvCosts!AQ:AQ)</f>
        <v>40</v>
      </c>
    </row>
    <row r="16" spans="1:31">
      <c r="A16" t="str">
        <f>LOOKUP($D16&amp;$G16,FFEPSilvCosts!$A:$A,FFEPSilvCosts!H:H)</f>
        <v>y</v>
      </c>
      <c r="B16" t="s">
        <v>204</v>
      </c>
      <c r="C16" t="s">
        <v>103</v>
      </c>
      <c r="D16" t="s">
        <v>90</v>
      </c>
      <c r="E16" t="s">
        <v>97</v>
      </c>
      <c r="F16" t="s">
        <v>192</v>
      </c>
      <c r="G16" t="s">
        <v>396</v>
      </c>
      <c r="H16" t="str">
        <f t="shared" si="0"/>
        <v>ZRepressedPine.CC.Bambrick.B.FFEP.ThFert</v>
      </c>
      <c r="I16" t="str">
        <f>LOOKUP($D16&amp;$G16,FFEPSilvCosts!A:A,FFEPSilvCosts!G:G)</f>
        <v>N</v>
      </c>
      <c r="J16">
        <f>LOOKUP($D16&amp;$E16&amp;$G16,FFEPSilvCosts!C:C,FFEPSilvCosts!J:J)</f>
        <v>30</v>
      </c>
      <c r="K16">
        <f>LOOKUP($C16&amp;$D16&amp;$E16&amp;$F16,InventoryLU_Blk!$A$2:$A$118,InventoryLU_Blk!$J$2:$J$118)</f>
        <v>14.2</v>
      </c>
      <c r="L16" t="str">
        <f>LOOKUP($D16&amp;$G16,FFEPSilvCosts!$A:$A,FFEPSilvCosts!AB:AB)</f>
        <v>PLI</v>
      </c>
      <c r="M16">
        <f>LOOKUP($D16&amp;$G16,FFEPSilvCosts!$A:$A,FFEPSilvCosts!AC:AC)</f>
        <v>100</v>
      </c>
      <c r="N16">
        <f>LOOKUP($D16&amp;$G16,FFEPSilvCosts!$A:$A,FFEPSilvCosts!AD:AD)</f>
        <v>0</v>
      </c>
      <c r="O16">
        <f>LOOKUP($D16&amp;$G16,FFEPSilvCosts!$A:$A,FFEPSilvCosts!AE:AE)</f>
        <v>0</v>
      </c>
      <c r="P16">
        <f>LOOKUP($D16&amp;$G16,FFEPSilvCosts!$A:$A,FFEPSilvCosts!AF:AF)</f>
        <v>0</v>
      </c>
      <c r="Q16">
        <f>LOOKUP($D16&amp;$G16,FFEPSilvCosts!$A:$A,FFEPSilvCosts!AG:AG)</f>
        <v>0</v>
      </c>
      <c r="R16">
        <f>LOOKUP($D16&amp;$G16,FFEPSilvCosts!$A:$A,FFEPSilvCosts!AH:AH)</f>
        <v>0</v>
      </c>
      <c r="S16">
        <f>LOOKUP($D16&amp;$G16,FFEPSilvCosts!$A:$A,FFEPSilvCosts!AI:AI)</f>
        <v>0</v>
      </c>
      <c r="T16">
        <f>LOOKUP($D16&amp;$G16,FFEPSilvCosts!$A:$A,FFEPSilvCosts!AJ:AJ)</f>
        <v>0</v>
      </c>
      <c r="U16">
        <f>LOOKUP($D16&amp;$G16,FFEPSilvCosts!$A:$A,FFEPSilvCosts!AK:AK)</f>
        <v>0</v>
      </c>
      <c r="V16">
        <f>LOOKUP($D16&amp;$G16,FFEPSilvCosts!$A:$A,FFEPSilvCosts!K:K)</f>
        <v>75000</v>
      </c>
      <c r="W16">
        <v>12.5</v>
      </c>
      <c r="X16">
        <v>15</v>
      </c>
      <c r="Y16">
        <v>5</v>
      </c>
      <c r="Z16">
        <f>LOOKUP($D16&amp;$G16,FFEPSilvCosts!$A:$A,FFEPSilvCosts!AL:AL)</f>
        <v>0</v>
      </c>
      <c r="AA16">
        <f>LOOKUP($D16&amp;$G16,FFEPSilvCosts!$A:$A,FFEPSilvCosts!AM:AM)</f>
        <v>0</v>
      </c>
      <c r="AB16">
        <f>LOOKUP($D16&amp;$G16,FFEPSilvCosts!$A:$A,FFEPSilvCosts!AN:AN)</f>
        <v>0</v>
      </c>
      <c r="AC16">
        <f>LOOKUP($D16&amp;$G16,FFEPSilvCosts!$A:$A,FFEPSilvCosts!AO:AO)</f>
        <v>5000</v>
      </c>
      <c r="AD16">
        <f>LOOKUP($D16&amp;$G16,FFEPSilvCosts!$A:$A,FFEPSilvCosts!AP:AP)</f>
        <v>4</v>
      </c>
      <c r="AE16">
        <f>LOOKUP($D16&amp;$G16,FFEPSilvCosts!$A:$A,FFEPSilvCosts!AQ:AQ)</f>
        <v>40</v>
      </c>
    </row>
    <row r="17" spans="1:31">
      <c r="A17" t="str">
        <f>LOOKUP($D17&amp;$G17,FFEPSilvCosts!$A:$A,FFEPSilvCosts!H:H)</f>
        <v>y</v>
      </c>
      <c r="B17" t="s">
        <v>204</v>
      </c>
      <c r="C17" t="s">
        <v>103</v>
      </c>
      <c r="D17" t="s">
        <v>90</v>
      </c>
      <c r="E17" t="s">
        <v>97</v>
      </c>
      <c r="F17" t="s">
        <v>193</v>
      </c>
      <c r="G17" t="s">
        <v>396</v>
      </c>
      <c r="H17" t="str">
        <f t="shared" si="0"/>
        <v>ZRepressedPine.CC.Bambrick.C.FFEP.ThFert</v>
      </c>
      <c r="I17" t="str">
        <f>LOOKUP($D17&amp;$G17,FFEPSilvCosts!A:A,FFEPSilvCosts!G:G)</f>
        <v>N</v>
      </c>
      <c r="J17">
        <f>LOOKUP($D17&amp;$E17&amp;$G17,FFEPSilvCosts!C:C,FFEPSilvCosts!J:J)</f>
        <v>30</v>
      </c>
      <c r="K17">
        <f>LOOKUP($C17&amp;$D17&amp;$E17&amp;$F17,InventoryLU_Blk!$A$2:$A$118,InventoryLU_Blk!$J$2:$J$118)</f>
        <v>13.8</v>
      </c>
      <c r="L17" t="str">
        <f>LOOKUP($D17&amp;$G17,FFEPSilvCosts!$A:$A,FFEPSilvCosts!AB:AB)</f>
        <v>PLI</v>
      </c>
      <c r="M17">
        <f>LOOKUP($D17&amp;$G17,FFEPSilvCosts!$A:$A,FFEPSilvCosts!AC:AC)</f>
        <v>100</v>
      </c>
      <c r="N17">
        <f>LOOKUP($D17&amp;$G17,FFEPSilvCosts!$A:$A,FFEPSilvCosts!AD:AD)</f>
        <v>0</v>
      </c>
      <c r="O17">
        <f>LOOKUP($D17&amp;$G17,FFEPSilvCosts!$A:$A,FFEPSilvCosts!AE:AE)</f>
        <v>0</v>
      </c>
      <c r="P17">
        <f>LOOKUP($D17&amp;$G17,FFEPSilvCosts!$A:$A,FFEPSilvCosts!AF:AF)</f>
        <v>0</v>
      </c>
      <c r="Q17">
        <f>LOOKUP($D17&amp;$G17,FFEPSilvCosts!$A:$A,FFEPSilvCosts!AG:AG)</f>
        <v>0</v>
      </c>
      <c r="R17">
        <f>LOOKUP($D17&amp;$G17,FFEPSilvCosts!$A:$A,FFEPSilvCosts!AH:AH)</f>
        <v>0</v>
      </c>
      <c r="S17">
        <f>LOOKUP($D17&amp;$G17,FFEPSilvCosts!$A:$A,FFEPSilvCosts!AI:AI)</f>
        <v>0</v>
      </c>
      <c r="T17">
        <f>LOOKUP($D17&amp;$G17,FFEPSilvCosts!$A:$A,FFEPSilvCosts!AJ:AJ)</f>
        <v>0</v>
      </c>
      <c r="U17">
        <f>LOOKUP($D17&amp;$G17,FFEPSilvCosts!$A:$A,FFEPSilvCosts!AK:AK)</f>
        <v>0</v>
      </c>
      <c r="V17">
        <f>LOOKUP($D17&amp;$G17,FFEPSilvCosts!$A:$A,FFEPSilvCosts!K:K)</f>
        <v>75000</v>
      </c>
      <c r="W17">
        <v>12.5</v>
      </c>
      <c r="X17">
        <v>15</v>
      </c>
      <c r="Y17">
        <v>5</v>
      </c>
      <c r="Z17">
        <f>LOOKUP($D17&amp;$G17,FFEPSilvCosts!$A:$A,FFEPSilvCosts!AL:AL)</f>
        <v>0</v>
      </c>
      <c r="AA17">
        <f>LOOKUP($D17&amp;$G17,FFEPSilvCosts!$A:$A,FFEPSilvCosts!AM:AM)</f>
        <v>0</v>
      </c>
      <c r="AB17">
        <f>LOOKUP($D17&amp;$G17,FFEPSilvCosts!$A:$A,FFEPSilvCosts!AN:AN)</f>
        <v>0</v>
      </c>
      <c r="AC17">
        <f>LOOKUP($D17&amp;$G17,FFEPSilvCosts!$A:$A,FFEPSilvCosts!AO:AO)</f>
        <v>5000</v>
      </c>
      <c r="AD17">
        <f>LOOKUP($D17&amp;$G17,FFEPSilvCosts!$A:$A,FFEPSilvCosts!AP:AP)</f>
        <v>4</v>
      </c>
      <c r="AE17">
        <f>LOOKUP($D17&amp;$G17,FFEPSilvCosts!$A:$A,FFEPSilvCosts!AQ:AQ)</f>
        <v>40</v>
      </c>
    </row>
    <row r="18" spans="1:31">
      <c r="A18" t="str">
        <f>LOOKUP($D18&amp;$G18,FFEPSilvCosts!$A:$A,FFEPSilvCosts!H:H)</f>
        <v>y</v>
      </c>
      <c r="B18" t="s">
        <v>204</v>
      </c>
      <c r="C18" t="s">
        <v>107</v>
      </c>
      <c r="D18" t="s">
        <v>12</v>
      </c>
      <c r="E18" t="s">
        <v>97</v>
      </c>
      <c r="F18" t="s">
        <v>191</v>
      </c>
      <c r="G18" t="s">
        <v>36</v>
      </c>
      <c r="H18" t="str">
        <f t="shared" si="0"/>
        <v>ESSFxv1.CC.BidwellLava.A.FFEP.N</v>
      </c>
      <c r="I18" t="str">
        <f>LOOKUP($D18&amp;$G18,FFEPSilvCosts!A:A,FFEPSilvCosts!G:G)</f>
        <v>N</v>
      </c>
      <c r="J18">
        <f>LOOKUP($D18&amp;$E18&amp;$G18,FFEPSilvCosts!C:C,FFEPSilvCosts!J:J)</f>
        <v>0</v>
      </c>
      <c r="K18">
        <f>LOOKUP($C18&amp;$D18&amp;$E18&amp;$F18,InventoryLU_Blk!$A$2:$A$118,InventoryLU_Blk!$J$2:$J$118)</f>
        <v>12.2</v>
      </c>
      <c r="L18" t="str">
        <f>LOOKUP($D18&amp;$G18,FFEPSilvCosts!$A:$A,FFEPSilvCosts!AB:AB)</f>
        <v>PLI</v>
      </c>
      <c r="M18">
        <f>LOOKUP($D18&amp;$G18,FFEPSilvCosts!$A:$A,FFEPSilvCosts!AC:AC)</f>
        <v>80</v>
      </c>
      <c r="N18" t="str">
        <f>LOOKUP($D18&amp;$G18,FFEPSilvCosts!$A:$A,FFEPSilvCosts!AD:AD)</f>
        <v>FDI</v>
      </c>
      <c r="O18">
        <f>LOOKUP($D18&amp;$G18,FFEPSilvCosts!$A:$A,FFEPSilvCosts!AE:AE)</f>
        <v>20</v>
      </c>
      <c r="P18">
        <f>LOOKUP($D18&amp;$G18,FFEPSilvCosts!$A:$A,FFEPSilvCosts!AF:AF)</f>
        <v>0</v>
      </c>
      <c r="Q18">
        <f>LOOKUP($D18&amp;$G18,FFEPSilvCosts!$A:$A,FFEPSilvCosts!AG:AG)</f>
        <v>0</v>
      </c>
      <c r="R18">
        <f>LOOKUP($D18&amp;$G18,FFEPSilvCosts!$A:$A,FFEPSilvCosts!AH:AH)</f>
        <v>0</v>
      </c>
      <c r="S18">
        <f>LOOKUP($D18&amp;$G18,FFEPSilvCosts!$A:$A,FFEPSilvCosts!AI:AI)</f>
        <v>0</v>
      </c>
      <c r="T18">
        <f>LOOKUP($D18&amp;$G18,FFEPSilvCosts!$A:$A,FFEPSilvCosts!AJ:AJ)</f>
        <v>0</v>
      </c>
      <c r="U18">
        <f>LOOKUP($D18&amp;$G18,FFEPSilvCosts!$A:$A,FFEPSilvCosts!AK:AK)</f>
        <v>0</v>
      </c>
      <c r="V18">
        <f>LOOKUP($D18&amp;$G18,FFEPSilvCosts!$A:$A,FFEPSilvCosts!K:K)</f>
        <v>4474</v>
      </c>
      <c r="W18">
        <v>12.5</v>
      </c>
      <c r="X18">
        <v>15</v>
      </c>
      <c r="Y18">
        <v>5</v>
      </c>
      <c r="Z18">
        <f>LOOKUP($D18&amp;$G18,FFEPSilvCosts!$A:$A,FFEPSilvCosts!AL:AL)</f>
        <v>0</v>
      </c>
      <c r="AA18">
        <f>LOOKUP($D18&amp;$G18,FFEPSilvCosts!$A:$A,FFEPSilvCosts!AM:AM)</f>
        <v>0</v>
      </c>
      <c r="AB18">
        <f>LOOKUP($D18&amp;$G18,FFEPSilvCosts!$A:$A,FFEPSilvCosts!AN:AN)</f>
        <v>0</v>
      </c>
      <c r="AC18">
        <f>LOOKUP($D18&amp;$G18,FFEPSilvCosts!$A:$A,FFEPSilvCosts!AO:AO)</f>
        <v>0</v>
      </c>
      <c r="AD18">
        <f>LOOKUP($D18&amp;$G18,FFEPSilvCosts!$A:$A,FFEPSilvCosts!AP:AP)</f>
        <v>0</v>
      </c>
      <c r="AE18">
        <f>LOOKUP($D18&amp;$G18,FFEPSilvCosts!$A:$A,FFEPSilvCosts!AQ:AQ)</f>
        <v>0</v>
      </c>
    </row>
    <row r="19" spans="1:31">
      <c r="A19" t="str">
        <f>LOOKUP($D19&amp;$G19,FFEPSilvCosts!$A:$A,FFEPSilvCosts!H:H)</f>
        <v>y</v>
      </c>
      <c r="B19" t="s">
        <v>204</v>
      </c>
      <c r="C19" t="s">
        <v>107</v>
      </c>
      <c r="D19" t="s">
        <v>12</v>
      </c>
      <c r="E19" t="s">
        <v>97</v>
      </c>
      <c r="F19" t="s">
        <v>191</v>
      </c>
      <c r="G19" t="s">
        <v>37</v>
      </c>
      <c r="H19" t="str">
        <f t="shared" si="0"/>
        <v>ESSFxv1.CC.BidwellLava.A.FFEP.P</v>
      </c>
      <c r="I19" t="str">
        <f>LOOKUP($D19&amp;$G19,FFEPSilvCosts!A:A,FFEPSilvCosts!G:G)</f>
        <v>P</v>
      </c>
      <c r="J19">
        <f>LOOKUP($D19&amp;$E19&amp;$G19,FFEPSilvCosts!C:C,FFEPSilvCosts!J:J)</f>
        <v>2</v>
      </c>
      <c r="K19">
        <f>LOOKUP($C19&amp;$D19&amp;$E19&amp;$F19,InventoryLU_Blk!$A$2:$A$118,InventoryLU_Blk!$J$2:$J$118)</f>
        <v>12.2</v>
      </c>
      <c r="L19" t="str">
        <f>LOOKUP($D19&amp;$G19,FFEPSilvCosts!$A:$A,FFEPSilvCosts!AB:AB)</f>
        <v>SX</v>
      </c>
      <c r="M19">
        <f>LOOKUP($D19&amp;$G19,FFEPSilvCosts!$A:$A,FFEPSilvCosts!AC:AC)</f>
        <v>80</v>
      </c>
      <c r="N19" t="str">
        <f>LOOKUP($D19&amp;$G19,FFEPSilvCosts!$A:$A,FFEPSilvCosts!AD:AD)</f>
        <v>BL</v>
      </c>
      <c r="O19">
        <f>LOOKUP($D19&amp;$G19,FFEPSilvCosts!$A:$A,FFEPSilvCosts!AE:AE)</f>
        <v>20</v>
      </c>
      <c r="P19">
        <f>LOOKUP($D19&amp;$G19,FFEPSilvCosts!$A:$A,FFEPSilvCosts!AF:AF)</f>
        <v>0</v>
      </c>
      <c r="Q19">
        <f>LOOKUP($D19&amp;$G19,FFEPSilvCosts!$A:$A,FFEPSilvCosts!AG:AG)</f>
        <v>0</v>
      </c>
      <c r="R19">
        <f>LOOKUP($D19&amp;$G19,FFEPSilvCosts!$A:$A,FFEPSilvCosts!AH:AH)</f>
        <v>0</v>
      </c>
      <c r="S19">
        <f>LOOKUP($D19&amp;$G19,FFEPSilvCosts!$A:$A,FFEPSilvCosts!AI:AI)</f>
        <v>0</v>
      </c>
      <c r="T19">
        <f>LOOKUP($D19&amp;$G19,FFEPSilvCosts!$A:$A,FFEPSilvCosts!AJ:AJ)</f>
        <v>0</v>
      </c>
      <c r="U19">
        <f>LOOKUP($D19&amp;$G19,FFEPSilvCosts!$A:$A,FFEPSilvCosts!AK:AK)</f>
        <v>0</v>
      </c>
      <c r="V19">
        <f>LOOKUP($D19&amp;$G19,FFEPSilvCosts!$A:$A,FFEPSilvCosts!K:K)</f>
        <v>3000</v>
      </c>
      <c r="W19">
        <v>12.5</v>
      </c>
      <c r="X19">
        <v>15</v>
      </c>
      <c r="Y19">
        <v>5</v>
      </c>
      <c r="Z19">
        <f>LOOKUP($D19&amp;$G19,FFEPSilvCosts!$A:$A,FFEPSilvCosts!AL:AL)</f>
        <v>18</v>
      </c>
      <c r="AA19">
        <f>LOOKUP($D19&amp;$G19,FFEPSilvCosts!$A:$A,FFEPSilvCosts!AM:AM)</f>
        <v>0</v>
      </c>
      <c r="AB19">
        <f>LOOKUP($D19&amp;$G19,FFEPSilvCosts!$A:$A,FFEPSilvCosts!AN:AN)</f>
        <v>0</v>
      </c>
      <c r="AC19">
        <f>LOOKUP($D19&amp;$G19,FFEPSilvCosts!$A:$A,FFEPSilvCosts!AO:AO)</f>
        <v>0</v>
      </c>
      <c r="AD19">
        <f>LOOKUP($D19&amp;$G19,FFEPSilvCosts!$A:$A,FFEPSilvCosts!AP:AP)</f>
        <v>0</v>
      </c>
      <c r="AE19">
        <f>LOOKUP($D19&amp;$G19,FFEPSilvCosts!$A:$A,FFEPSilvCosts!AQ:AQ)</f>
        <v>0</v>
      </c>
    </row>
    <row r="20" spans="1:31">
      <c r="A20" t="str">
        <f>LOOKUP($D20&amp;$G20,FFEPSilvCosts!$A:$A,FFEPSilvCosts!H:H)</f>
        <v>y</v>
      </c>
      <c r="B20" t="s">
        <v>204</v>
      </c>
      <c r="C20" t="s">
        <v>107</v>
      </c>
      <c r="D20" t="s">
        <v>17</v>
      </c>
      <c r="E20" t="s">
        <v>97</v>
      </c>
      <c r="F20" t="s">
        <v>191</v>
      </c>
      <c r="G20" t="s">
        <v>36</v>
      </c>
      <c r="H20" t="str">
        <f t="shared" si="0"/>
        <v>IDFdk4.CC.BidwellLava.A.FFEP.N</v>
      </c>
      <c r="I20" t="str">
        <f>LOOKUP($D20&amp;$G20,FFEPSilvCosts!A:A,FFEPSilvCosts!G:G)</f>
        <v>N</v>
      </c>
      <c r="J20">
        <f>LOOKUP($D20&amp;$E20&amp;$G20,FFEPSilvCosts!C:C,FFEPSilvCosts!J:J)</f>
        <v>0</v>
      </c>
      <c r="K20">
        <f>LOOKUP($C20&amp;$D20&amp;$E20&amp;$F20,InventoryLU_Blk!$A$2:$A$118,InventoryLU_Blk!$J$2:$J$118)</f>
        <v>11.9</v>
      </c>
      <c r="L20" t="str">
        <f>LOOKUP($D20&amp;$G20,FFEPSilvCosts!$A:$A,FFEPSilvCosts!AB:AB)</f>
        <v>PLI</v>
      </c>
      <c r="M20">
        <f>LOOKUP($D20&amp;$G20,FFEPSilvCosts!$A:$A,FFEPSilvCosts!AC:AC)</f>
        <v>100</v>
      </c>
      <c r="N20">
        <f>LOOKUP($D20&amp;$G20,FFEPSilvCosts!$A:$A,FFEPSilvCosts!AD:AD)</f>
        <v>0</v>
      </c>
      <c r="O20">
        <f>LOOKUP($D20&amp;$G20,FFEPSilvCosts!$A:$A,FFEPSilvCosts!AE:AE)</f>
        <v>0</v>
      </c>
      <c r="P20">
        <f>LOOKUP($D20&amp;$G20,FFEPSilvCosts!$A:$A,FFEPSilvCosts!AF:AF)</f>
        <v>0</v>
      </c>
      <c r="Q20">
        <f>LOOKUP($D20&amp;$G20,FFEPSilvCosts!$A:$A,FFEPSilvCosts!AG:AG)</f>
        <v>0</v>
      </c>
      <c r="R20">
        <f>LOOKUP($D20&amp;$G20,FFEPSilvCosts!$A:$A,FFEPSilvCosts!AH:AH)</f>
        <v>0</v>
      </c>
      <c r="S20">
        <f>LOOKUP($D20&amp;$G20,FFEPSilvCosts!$A:$A,FFEPSilvCosts!AI:AI)</f>
        <v>0</v>
      </c>
      <c r="T20">
        <f>LOOKUP($D20&amp;$G20,FFEPSilvCosts!$A:$A,FFEPSilvCosts!AJ:AJ)</f>
        <v>0</v>
      </c>
      <c r="U20">
        <f>LOOKUP($D20&amp;$G20,FFEPSilvCosts!$A:$A,FFEPSilvCosts!AK:AK)</f>
        <v>0</v>
      </c>
      <c r="V20">
        <f>LOOKUP($D20&amp;$G20,FFEPSilvCosts!$A:$A,FFEPSilvCosts!K:K)</f>
        <v>4000</v>
      </c>
      <c r="W20">
        <v>12.5</v>
      </c>
      <c r="X20">
        <v>15</v>
      </c>
      <c r="Y20">
        <v>5</v>
      </c>
      <c r="Z20">
        <f>LOOKUP($D20&amp;$G20,FFEPSilvCosts!$A:$A,FFEPSilvCosts!AL:AL)</f>
        <v>0</v>
      </c>
      <c r="AA20">
        <f>LOOKUP($D20&amp;$G20,FFEPSilvCosts!$A:$A,FFEPSilvCosts!AM:AM)</f>
        <v>0</v>
      </c>
      <c r="AB20">
        <f>LOOKUP($D20&amp;$G20,FFEPSilvCosts!$A:$A,FFEPSilvCosts!AN:AN)</f>
        <v>0</v>
      </c>
      <c r="AC20">
        <f>LOOKUP($D20&amp;$G20,FFEPSilvCosts!$A:$A,FFEPSilvCosts!AO:AO)</f>
        <v>0</v>
      </c>
      <c r="AD20">
        <f>LOOKUP($D20&amp;$G20,FFEPSilvCosts!$A:$A,FFEPSilvCosts!AP:AP)</f>
        <v>0</v>
      </c>
      <c r="AE20">
        <f>LOOKUP($D20&amp;$G20,FFEPSilvCosts!$A:$A,FFEPSilvCosts!AQ:AQ)</f>
        <v>0</v>
      </c>
    </row>
    <row r="21" spans="1:31">
      <c r="A21" t="str">
        <f>LOOKUP($D21&amp;$G21,FFEPSilvCosts!$A:$A,FFEPSilvCosts!H:H)</f>
        <v>y</v>
      </c>
      <c r="B21" t="s">
        <v>204</v>
      </c>
      <c r="C21" t="s">
        <v>107</v>
      </c>
      <c r="D21" t="s">
        <v>17</v>
      </c>
      <c r="E21" t="s">
        <v>98</v>
      </c>
      <c r="F21" t="s">
        <v>191</v>
      </c>
      <c r="G21" t="s">
        <v>86</v>
      </c>
      <c r="H21" t="str">
        <f t="shared" si="0"/>
        <v>IDFdk4.Sel.BidwellLava.A.FFEP.S</v>
      </c>
      <c r="I21" t="str">
        <f>LOOKUP($D21&amp;$G21,FFEPSilvCosts!A:A,FFEPSilvCosts!G:G)</f>
        <v>P</v>
      </c>
      <c r="J21">
        <f>LOOKUP($D21&amp;$E21&amp;$G21,FFEPSilvCosts!C:C,FFEPSilvCosts!J:J)</f>
        <v>0</v>
      </c>
      <c r="K21">
        <f>LOOKUP($C21&amp;$D21&amp;$E21&amp;$F21,InventoryLU_Blk!$A$2:$A$118,InventoryLU_Blk!$J$2:$J$118)</f>
        <v>13.4</v>
      </c>
      <c r="L21" t="str">
        <f>LOOKUP($D21&amp;$G21,FFEPSilvCosts!$A:$A,FFEPSilvCosts!AB:AB)</f>
        <v>FDI</v>
      </c>
      <c r="M21">
        <f>LOOKUP($D21&amp;$G21,FFEPSilvCosts!$A:$A,FFEPSilvCosts!AC:AC)</f>
        <v>80</v>
      </c>
      <c r="N21" t="str">
        <f>LOOKUP($D21&amp;$G21,FFEPSilvCosts!$A:$A,FFEPSilvCosts!AD:AD)</f>
        <v>SX</v>
      </c>
      <c r="O21">
        <f>LOOKUP($D21&amp;$G21,FFEPSilvCosts!$A:$A,FFEPSilvCosts!AE:AE)</f>
        <v>20</v>
      </c>
      <c r="P21">
        <f>LOOKUP($D21&amp;$G21,FFEPSilvCosts!$A:$A,FFEPSilvCosts!AF:AF)</f>
        <v>0</v>
      </c>
      <c r="Q21">
        <f>LOOKUP($D21&amp;$G21,FFEPSilvCosts!$A:$A,FFEPSilvCosts!AG:AG)</f>
        <v>0</v>
      </c>
      <c r="R21">
        <f>LOOKUP($D21&amp;$G21,FFEPSilvCosts!$A:$A,FFEPSilvCosts!AH:AH)</f>
        <v>0</v>
      </c>
      <c r="S21">
        <f>LOOKUP($D21&amp;$G21,FFEPSilvCosts!$A:$A,FFEPSilvCosts!AI:AI)</f>
        <v>0</v>
      </c>
      <c r="T21">
        <f>LOOKUP($D21&amp;$G21,FFEPSilvCosts!$A:$A,FFEPSilvCosts!AJ:AJ)</f>
        <v>0</v>
      </c>
      <c r="U21">
        <f>LOOKUP($D21&amp;$G21,FFEPSilvCosts!$A:$A,FFEPSilvCosts!AK:AK)</f>
        <v>0</v>
      </c>
      <c r="V21">
        <f>LOOKUP($D21&amp;$G21,FFEPSilvCosts!$A:$A,FFEPSilvCosts!K:K)</f>
        <v>4000</v>
      </c>
      <c r="W21">
        <v>12.5</v>
      </c>
      <c r="X21">
        <v>15</v>
      </c>
      <c r="Y21">
        <v>5</v>
      </c>
      <c r="Z21">
        <f>LOOKUP($D21&amp;$G21,FFEPSilvCosts!$A:$A,FFEPSilvCosts!AL:AL)</f>
        <v>14</v>
      </c>
      <c r="AA21">
        <f>LOOKUP($D21&amp;$G21,FFEPSilvCosts!$A:$A,FFEPSilvCosts!AM:AM)</f>
        <v>18</v>
      </c>
      <c r="AB21">
        <f>LOOKUP($D21&amp;$G21,FFEPSilvCosts!$A:$A,FFEPSilvCosts!AN:AN)</f>
        <v>0</v>
      </c>
      <c r="AC21">
        <f>LOOKUP($D21&amp;$G21,FFEPSilvCosts!$A:$A,FFEPSilvCosts!AO:AO)</f>
        <v>0</v>
      </c>
      <c r="AD21">
        <f>LOOKUP($D21&amp;$G21,FFEPSilvCosts!$A:$A,FFEPSilvCosts!AP:AP)</f>
        <v>0</v>
      </c>
      <c r="AE21">
        <f>LOOKUP($D21&amp;$G21,FFEPSilvCosts!$A:$A,FFEPSilvCosts!AQ:AQ)</f>
        <v>0</v>
      </c>
    </row>
    <row r="22" spans="1:31">
      <c r="A22" t="str">
        <f>LOOKUP($D22&amp;$G22,FFEPSilvCosts!$A:$A,FFEPSilvCosts!H:H)</f>
        <v>y</v>
      </c>
      <c r="B22" t="s">
        <v>204</v>
      </c>
      <c r="C22" t="s">
        <v>107</v>
      </c>
      <c r="D22" t="s">
        <v>17</v>
      </c>
      <c r="E22" t="s">
        <v>97</v>
      </c>
      <c r="F22" t="s">
        <v>192</v>
      </c>
      <c r="G22" t="s">
        <v>36</v>
      </c>
      <c r="H22" t="str">
        <f t="shared" si="0"/>
        <v>IDFdk4.CC.BidwellLava.B.FFEP.N</v>
      </c>
      <c r="I22" t="str">
        <f>LOOKUP($D22&amp;$G22,FFEPSilvCosts!A:A,FFEPSilvCosts!G:G)</f>
        <v>N</v>
      </c>
      <c r="J22">
        <f>LOOKUP($D22&amp;$E22&amp;$G22,FFEPSilvCosts!C:C,FFEPSilvCosts!J:J)</f>
        <v>0</v>
      </c>
      <c r="K22">
        <f>LOOKUP($C22&amp;$D22&amp;$E22&amp;$F22,InventoryLU_Blk!$A$2:$A$118,InventoryLU_Blk!$J$2:$J$118)</f>
        <v>11.8</v>
      </c>
      <c r="L22" t="str">
        <f>LOOKUP($D22&amp;$G22,FFEPSilvCosts!$A:$A,FFEPSilvCosts!AB:AB)</f>
        <v>PLI</v>
      </c>
      <c r="M22">
        <f>LOOKUP($D22&amp;$G22,FFEPSilvCosts!$A:$A,FFEPSilvCosts!AC:AC)</f>
        <v>100</v>
      </c>
      <c r="N22">
        <f>LOOKUP($D22&amp;$G22,FFEPSilvCosts!$A:$A,FFEPSilvCosts!AD:AD)</f>
        <v>0</v>
      </c>
      <c r="O22">
        <f>LOOKUP($D22&amp;$G22,FFEPSilvCosts!$A:$A,FFEPSilvCosts!AE:AE)</f>
        <v>0</v>
      </c>
      <c r="P22">
        <f>LOOKUP($D22&amp;$G22,FFEPSilvCosts!$A:$A,FFEPSilvCosts!AF:AF)</f>
        <v>0</v>
      </c>
      <c r="Q22">
        <f>LOOKUP($D22&amp;$G22,FFEPSilvCosts!$A:$A,FFEPSilvCosts!AG:AG)</f>
        <v>0</v>
      </c>
      <c r="R22">
        <f>LOOKUP($D22&amp;$G22,FFEPSilvCosts!$A:$A,FFEPSilvCosts!AH:AH)</f>
        <v>0</v>
      </c>
      <c r="S22">
        <f>LOOKUP($D22&amp;$G22,FFEPSilvCosts!$A:$A,FFEPSilvCosts!AI:AI)</f>
        <v>0</v>
      </c>
      <c r="T22">
        <f>LOOKUP($D22&amp;$G22,FFEPSilvCosts!$A:$A,FFEPSilvCosts!AJ:AJ)</f>
        <v>0</v>
      </c>
      <c r="U22">
        <f>LOOKUP($D22&amp;$G22,FFEPSilvCosts!$A:$A,FFEPSilvCosts!AK:AK)</f>
        <v>0</v>
      </c>
      <c r="V22">
        <f>LOOKUP($D22&amp;$G22,FFEPSilvCosts!$A:$A,FFEPSilvCosts!K:K)</f>
        <v>4000</v>
      </c>
      <c r="W22">
        <v>12.5</v>
      </c>
      <c r="X22">
        <v>15</v>
      </c>
      <c r="Y22">
        <v>5</v>
      </c>
      <c r="Z22">
        <f>LOOKUP($D22&amp;$G22,FFEPSilvCosts!$A:$A,FFEPSilvCosts!AL:AL)</f>
        <v>0</v>
      </c>
      <c r="AA22">
        <f>LOOKUP($D22&amp;$G22,FFEPSilvCosts!$A:$A,FFEPSilvCosts!AM:AM)</f>
        <v>0</v>
      </c>
      <c r="AB22">
        <f>LOOKUP($D22&amp;$G22,FFEPSilvCosts!$A:$A,FFEPSilvCosts!AN:AN)</f>
        <v>0</v>
      </c>
      <c r="AC22">
        <f>LOOKUP($D22&amp;$G22,FFEPSilvCosts!$A:$A,FFEPSilvCosts!AO:AO)</f>
        <v>0</v>
      </c>
      <c r="AD22">
        <f>LOOKUP($D22&amp;$G22,FFEPSilvCosts!$A:$A,FFEPSilvCosts!AP:AP)</f>
        <v>0</v>
      </c>
      <c r="AE22">
        <f>LOOKUP($D22&amp;$G22,FFEPSilvCosts!$A:$A,FFEPSilvCosts!AQ:AQ)</f>
        <v>0</v>
      </c>
    </row>
    <row r="23" spans="1:31">
      <c r="A23" t="str">
        <f>LOOKUP($D23&amp;$G23,FFEPSilvCosts!$A:$A,FFEPSilvCosts!H:H)</f>
        <v>y</v>
      </c>
      <c r="B23" t="s">
        <v>204</v>
      </c>
      <c r="C23" t="s">
        <v>107</v>
      </c>
      <c r="D23" t="s">
        <v>17</v>
      </c>
      <c r="E23" t="s">
        <v>98</v>
      </c>
      <c r="F23" t="s">
        <v>192</v>
      </c>
      <c r="G23" t="s">
        <v>86</v>
      </c>
      <c r="H23" t="str">
        <f t="shared" si="0"/>
        <v>IDFdk4.Sel.BidwellLava.B.FFEP.S</v>
      </c>
      <c r="I23" t="str">
        <f>LOOKUP($D23&amp;$G23,FFEPSilvCosts!A:A,FFEPSilvCosts!G:G)</f>
        <v>P</v>
      </c>
      <c r="J23">
        <f>LOOKUP($D23&amp;$E23&amp;$G23,FFEPSilvCosts!C:C,FFEPSilvCosts!J:J)</f>
        <v>0</v>
      </c>
      <c r="K23">
        <f>LOOKUP($C23&amp;$D23&amp;$E23&amp;$F23,InventoryLU_Blk!$A$2:$A$118,InventoryLU_Blk!$J$2:$J$118)</f>
        <v>12.9</v>
      </c>
      <c r="L23" t="str">
        <f>LOOKUP($D23&amp;$G23,FFEPSilvCosts!$A:$A,FFEPSilvCosts!AB:AB)</f>
        <v>FDI</v>
      </c>
      <c r="M23">
        <f>LOOKUP($D23&amp;$G23,FFEPSilvCosts!$A:$A,FFEPSilvCosts!AC:AC)</f>
        <v>80</v>
      </c>
      <c r="N23" t="str">
        <f>LOOKUP($D23&amp;$G23,FFEPSilvCosts!$A:$A,FFEPSilvCosts!AD:AD)</f>
        <v>SX</v>
      </c>
      <c r="O23">
        <f>LOOKUP($D23&amp;$G23,FFEPSilvCosts!$A:$A,FFEPSilvCosts!AE:AE)</f>
        <v>20</v>
      </c>
      <c r="P23">
        <f>LOOKUP($D23&amp;$G23,FFEPSilvCosts!$A:$A,FFEPSilvCosts!AF:AF)</f>
        <v>0</v>
      </c>
      <c r="Q23">
        <f>LOOKUP($D23&amp;$G23,FFEPSilvCosts!$A:$A,FFEPSilvCosts!AG:AG)</f>
        <v>0</v>
      </c>
      <c r="R23">
        <f>LOOKUP($D23&amp;$G23,FFEPSilvCosts!$A:$A,FFEPSilvCosts!AH:AH)</f>
        <v>0</v>
      </c>
      <c r="S23">
        <f>LOOKUP($D23&amp;$G23,FFEPSilvCosts!$A:$A,FFEPSilvCosts!AI:AI)</f>
        <v>0</v>
      </c>
      <c r="T23">
        <f>LOOKUP($D23&amp;$G23,FFEPSilvCosts!$A:$A,FFEPSilvCosts!AJ:AJ)</f>
        <v>0</v>
      </c>
      <c r="U23">
        <f>LOOKUP($D23&amp;$G23,FFEPSilvCosts!$A:$A,FFEPSilvCosts!AK:AK)</f>
        <v>0</v>
      </c>
      <c r="V23">
        <f>LOOKUP($D23&amp;$G23,FFEPSilvCosts!$A:$A,FFEPSilvCosts!K:K)</f>
        <v>4000</v>
      </c>
      <c r="W23">
        <v>12.5</v>
      </c>
      <c r="X23">
        <v>15</v>
      </c>
      <c r="Y23">
        <v>5</v>
      </c>
      <c r="Z23">
        <f>LOOKUP($D23&amp;$G23,FFEPSilvCosts!$A:$A,FFEPSilvCosts!AL:AL)</f>
        <v>14</v>
      </c>
      <c r="AA23">
        <f>LOOKUP($D23&amp;$G23,FFEPSilvCosts!$A:$A,FFEPSilvCosts!AM:AM)</f>
        <v>18</v>
      </c>
      <c r="AB23">
        <f>LOOKUP($D23&amp;$G23,FFEPSilvCosts!$A:$A,FFEPSilvCosts!AN:AN)</f>
        <v>0</v>
      </c>
      <c r="AC23">
        <f>LOOKUP($D23&amp;$G23,FFEPSilvCosts!$A:$A,FFEPSilvCosts!AO:AO)</f>
        <v>0</v>
      </c>
      <c r="AD23">
        <f>LOOKUP($D23&amp;$G23,FFEPSilvCosts!$A:$A,FFEPSilvCosts!AP:AP)</f>
        <v>0</v>
      </c>
      <c r="AE23">
        <f>LOOKUP($D23&amp;$G23,FFEPSilvCosts!$A:$A,FFEPSilvCosts!AQ:AQ)</f>
        <v>0</v>
      </c>
    </row>
    <row r="24" spans="1:31">
      <c r="A24" t="str">
        <f>LOOKUP($D24&amp;$G24,FFEPSilvCosts!$A:$A,FFEPSilvCosts!H:H)</f>
        <v>y</v>
      </c>
      <c r="B24" t="s">
        <v>204</v>
      </c>
      <c r="C24" t="s">
        <v>107</v>
      </c>
      <c r="D24" t="s">
        <v>17</v>
      </c>
      <c r="E24" t="s">
        <v>97</v>
      </c>
      <c r="F24" t="s">
        <v>194</v>
      </c>
      <c r="G24" t="s">
        <v>36</v>
      </c>
      <c r="H24" t="str">
        <f t="shared" si="0"/>
        <v>IDFdk4.CC.BidwellLava.D.FFEP.N</v>
      </c>
      <c r="I24" t="str">
        <f>LOOKUP($D24&amp;$G24,FFEPSilvCosts!A:A,FFEPSilvCosts!G:G)</f>
        <v>N</v>
      </c>
      <c r="J24">
        <f>LOOKUP($D24&amp;$E24&amp;$G24,FFEPSilvCosts!C:C,FFEPSilvCosts!J:J)</f>
        <v>0</v>
      </c>
      <c r="K24">
        <f>LOOKUP($C24&amp;$D24&amp;$E24&amp;$F24,InventoryLU_Blk!$A$2:$A$118,InventoryLU_Blk!$J$2:$J$118)</f>
        <v>10.199999999999999</v>
      </c>
      <c r="L24" t="str">
        <f>LOOKUP($D24&amp;$G24,FFEPSilvCosts!$A:$A,FFEPSilvCosts!AB:AB)</f>
        <v>PLI</v>
      </c>
      <c r="M24">
        <f>LOOKUP($D24&amp;$G24,FFEPSilvCosts!$A:$A,FFEPSilvCosts!AC:AC)</f>
        <v>100</v>
      </c>
      <c r="N24">
        <f>LOOKUP($D24&amp;$G24,FFEPSilvCosts!$A:$A,FFEPSilvCosts!AD:AD)</f>
        <v>0</v>
      </c>
      <c r="O24">
        <f>LOOKUP($D24&amp;$G24,FFEPSilvCosts!$A:$A,FFEPSilvCosts!AE:AE)</f>
        <v>0</v>
      </c>
      <c r="P24">
        <f>LOOKUP($D24&amp;$G24,FFEPSilvCosts!$A:$A,FFEPSilvCosts!AF:AF)</f>
        <v>0</v>
      </c>
      <c r="Q24">
        <f>LOOKUP($D24&amp;$G24,FFEPSilvCosts!$A:$A,FFEPSilvCosts!AG:AG)</f>
        <v>0</v>
      </c>
      <c r="R24">
        <f>LOOKUP($D24&amp;$G24,FFEPSilvCosts!$A:$A,FFEPSilvCosts!AH:AH)</f>
        <v>0</v>
      </c>
      <c r="S24">
        <f>LOOKUP($D24&amp;$G24,FFEPSilvCosts!$A:$A,FFEPSilvCosts!AI:AI)</f>
        <v>0</v>
      </c>
      <c r="T24">
        <f>LOOKUP($D24&amp;$G24,FFEPSilvCosts!$A:$A,FFEPSilvCosts!AJ:AJ)</f>
        <v>0</v>
      </c>
      <c r="U24">
        <f>LOOKUP($D24&amp;$G24,FFEPSilvCosts!$A:$A,FFEPSilvCosts!AK:AK)</f>
        <v>0</v>
      </c>
      <c r="V24">
        <f>LOOKUP($D24&amp;$G24,FFEPSilvCosts!$A:$A,FFEPSilvCosts!K:K)</f>
        <v>4000</v>
      </c>
      <c r="W24">
        <v>12.5</v>
      </c>
      <c r="X24">
        <v>15</v>
      </c>
      <c r="Y24">
        <v>5</v>
      </c>
      <c r="Z24">
        <f>LOOKUP($D24&amp;$G24,FFEPSilvCosts!$A:$A,FFEPSilvCosts!AL:AL)</f>
        <v>0</v>
      </c>
      <c r="AA24">
        <f>LOOKUP($D24&amp;$G24,FFEPSilvCosts!$A:$A,FFEPSilvCosts!AM:AM)</f>
        <v>0</v>
      </c>
      <c r="AB24">
        <f>LOOKUP($D24&amp;$G24,FFEPSilvCosts!$A:$A,FFEPSilvCosts!AN:AN)</f>
        <v>0</v>
      </c>
      <c r="AC24">
        <f>LOOKUP($D24&amp;$G24,FFEPSilvCosts!$A:$A,FFEPSilvCosts!AO:AO)</f>
        <v>0</v>
      </c>
      <c r="AD24">
        <f>LOOKUP($D24&amp;$G24,FFEPSilvCosts!$A:$A,FFEPSilvCosts!AP:AP)</f>
        <v>0</v>
      </c>
      <c r="AE24">
        <f>LOOKUP($D24&amp;$G24,FFEPSilvCosts!$A:$A,FFEPSilvCosts!AQ:AQ)</f>
        <v>0</v>
      </c>
    </row>
    <row r="25" spans="1:31">
      <c r="A25" t="str">
        <f>LOOKUP($D25&amp;$G25,FFEPSilvCosts!$A:$A,FFEPSilvCosts!H:H)</f>
        <v>y</v>
      </c>
      <c r="B25" t="s">
        <v>204</v>
      </c>
      <c r="C25" t="s">
        <v>107</v>
      </c>
      <c r="D25" t="s">
        <v>18</v>
      </c>
      <c r="E25" t="s">
        <v>97</v>
      </c>
      <c r="F25" t="s">
        <v>191</v>
      </c>
      <c r="G25" t="s">
        <v>36</v>
      </c>
      <c r="H25" t="str">
        <f t="shared" si="0"/>
        <v>IDFdw.CC.BidwellLava.A.FFEP.N</v>
      </c>
      <c r="I25" t="str">
        <f>LOOKUP($D25&amp;$G25,FFEPSilvCosts!A:A,FFEPSilvCosts!G:G)</f>
        <v>N</v>
      </c>
      <c r="J25">
        <f>LOOKUP($D25&amp;$E25&amp;$G25,FFEPSilvCosts!C:C,FFEPSilvCosts!J:J)</f>
        <v>0</v>
      </c>
      <c r="K25">
        <f>LOOKUP($C25&amp;$D25&amp;$E25&amp;$F25,InventoryLU_Blk!$A$2:$A$118,InventoryLU_Blk!$J$2:$J$118)</f>
        <v>15.2</v>
      </c>
      <c r="L25" t="str">
        <f>LOOKUP($D25&amp;$G25,FFEPSilvCosts!$A:$A,FFEPSilvCosts!AB:AB)</f>
        <v>PLI</v>
      </c>
      <c r="M25">
        <f>LOOKUP($D25&amp;$G25,FFEPSilvCosts!$A:$A,FFEPSilvCosts!AC:AC)</f>
        <v>80</v>
      </c>
      <c r="N25" t="str">
        <f>LOOKUP($D25&amp;$G25,FFEPSilvCosts!$A:$A,FFEPSilvCosts!AD:AD)</f>
        <v>FDI</v>
      </c>
      <c r="O25">
        <f>LOOKUP($D25&amp;$G25,FFEPSilvCosts!$A:$A,FFEPSilvCosts!AE:AE)</f>
        <v>20</v>
      </c>
      <c r="P25">
        <f>LOOKUP($D25&amp;$G25,FFEPSilvCosts!$A:$A,FFEPSilvCosts!AF:AF)</f>
        <v>0</v>
      </c>
      <c r="Q25">
        <f>LOOKUP($D25&amp;$G25,FFEPSilvCosts!$A:$A,FFEPSilvCosts!AG:AG)</f>
        <v>0</v>
      </c>
      <c r="R25">
        <f>LOOKUP($D25&amp;$G25,FFEPSilvCosts!$A:$A,FFEPSilvCosts!AH:AH)</f>
        <v>0</v>
      </c>
      <c r="S25">
        <f>LOOKUP($D25&amp;$G25,FFEPSilvCosts!$A:$A,FFEPSilvCosts!AI:AI)</f>
        <v>0</v>
      </c>
      <c r="T25">
        <f>LOOKUP($D25&amp;$G25,FFEPSilvCosts!$A:$A,FFEPSilvCosts!AJ:AJ)</f>
        <v>0</v>
      </c>
      <c r="U25">
        <f>LOOKUP($D25&amp;$G25,FFEPSilvCosts!$A:$A,FFEPSilvCosts!AK:AK)</f>
        <v>0</v>
      </c>
      <c r="V25">
        <f>LOOKUP($D25&amp;$G25,FFEPSilvCosts!$A:$A,FFEPSilvCosts!K:K)</f>
        <v>4000</v>
      </c>
      <c r="W25">
        <v>12.5</v>
      </c>
      <c r="X25">
        <v>15</v>
      </c>
      <c r="Y25">
        <v>5</v>
      </c>
      <c r="Z25">
        <f>LOOKUP($D25&amp;$G25,FFEPSilvCosts!$A:$A,FFEPSilvCosts!AL:AL)</f>
        <v>0</v>
      </c>
      <c r="AA25">
        <f>LOOKUP($D25&amp;$G25,FFEPSilvCosts!$A:$A,FFEPSilvCosts!AM:AM)</f>
        <v>0</v>
      </c>
      <c r="AB25">
        <f>LOOKUP($D25&amp;$G25,FFEPSilvCosts!$A:$A,FFEPSilvCosts!AN:AN)</f>
        <v>0</v>
      </c>
      <c r="AC25">
        <f>LOOKUP($D25&amp;$G25,FFEPSilvCosts!$A:$A,FFEPSilvCosts!AO:AO)</f>
        <v>0</v>
      </c>
      <c r="AD25">
        <f>LOOKUP($D25&amp;$G25,FFEPSilvCosts!$A:$A,FFEPSilvCosts!AP:AP)</f>
        <v>0</v>
      </c>
      <c r="AE25">
        <f>LOOKUP($D25&amp;$G25,FFEPSilvCosts!$A:$A,FFEPSilvCosts!AQ:AQ)</f>
        <v>0</v>
      </c>
    </row>
    <row r="26" spans="1:31">
      <c r="A26" t="str">
        <f>LOOKUP($D26&amp;$G26,FFEPSilvCosts!$A:$A,FFEPSilvCosts!H:H)</f>
        <v>y</v>
      </c>
      <c r="B26" t="s">
        <v>204</v>
      </c>
      <c r="C26" t="s">
        <v>107</v>
      </c>
      <c r="D26" t="s">
        <v>23</v>
      </c>
      <c r="E26" t="s">
        <v>97</v>
      </c>
      <c r="F26" t="s">
        <v>191</v>
      </c>
      <c r="G26" t="s">
        <v>36</v>
      </c>
      <c r="H26" t="str">
        <f t="shared" si="0"/>
        <v>MSxv.CC.BidwellLava.A.FFEP.N</v>
      </c>
      <c r="I26" t="str">
        <f>LOOKUP($D26&amp;$G26,FFEPSilvCosts!A:A,FFEPSilvCosts!G:G)</f>
        <v>N</v>
      </c>
      <c r="J26">
        <f>LOOKUP($D26&amp;$E26&amp;$G26,FFEPSilvCosts!C:C,FFEPSilvCosts!J:J)</f>
        <v>0</v>
      </c>
      <c r="K26">
        <f>LOOKUP($C26&amp;$D26&amp;$E26&amp;$F26,InventoryLU_Blk!$A$2:$A$118,InventoryLU_Blk!$J$2:$J$118)</f>
        <v>17.399999999999999</v>
      </c>
      <c r="L26" t="str">
        <f>LOOKUP($D26&amp;$G26,FFEPSilvCosts!$A:$A,FFEPSilvCosts!AB:AB)</f>
        <v>PLI</v>
      </c>
      <c r="M26">
        <f>LOOKUP($D26&amp;$G26,FFEPSilvCosts!$A:$A,FFEPSilvCosts!AC:AC)</f>
        <v>100</v>
      </c>
      <c r="N26">
        <f>LOOKUP($D26&amp;$G26,FFEPSilvCosts!$A:$A,FFEPSilvCosts!AD:AD)</f>
        <v>0</v>
      </c>
      <c r="O26">
        <f>LOOKUP($D26&amp;$G26,FFEPSilvCosts!$A:$A,FFEPSilvCosts!AE:AE)</f>
        <v>0</v>
      </c>
      <c r="P26">
        <f>LOOKUP($D26&amp;$G26,FFEPSilvCosts!$A:$A,FFEPSilvCosts!AF:AF)</f>
        <v>0</v>
      </c>
      <c r="Q26">
        <f>LOOKUP($D26&amp;$G26,FFEPSilvCosts!$A:$A,FFEPSilvCosts!AG:AG)</f>
        <v>0</v>
      </c>
      <c r="R26">
        <f>LOOKUP($D26&amp;$G26,FFEPSilvCosts!$A:$A,FFEPSilvCosts!AH:AH)</f>
        <v>0</v>
      </c>
      <c r="S26">
        <f>LOOKUP($D26&amp;$G26,FFEPSilvCosts!$A:$A,FFEPSilvCosts!AI:AI)</f>
        <v>0</v>
      </c>
      <c r="T26">
        <f>LOOKUP($D26&amp;$G26,FFEPSilvCosts!$A:$A,FFEPSilvCosts!AJ:AJ)</f>
        <v>0</v>
      </c>
      <c r="U26">
        <f>LOOKUP($D26&amp;$G26,FFEPSilvCosts!$A:$A,FFEPSilvCosts!AK:AK)</f>
        <v>0</v>
      </c>
      <c r="V26">
        <f>LOOKUP($D26&amp;$G26,FFEPSilvCosts!$A:$A,FFEPSilvCosts!K:K)</f>
        <v>8979</v>
      </c>
      <c r="W26">
        <v>12.5</v>
      </c>
      <c r="X26">
        <v>15</v>
      </c>
      <c r="Y26">
        <v>5</v>
      </c>
      <c r="Z26">
        <f>LOOKUP($D26&amp;$G26,FFEPSilvCosts!$A:$A,FFEPSilvCosts!AL:AL)</f>
        <v>0</v>
      </c>
      <c r="AA26">
        <f>LOOKUP($D26&amp;$G26,FFEPSilvCosts!$A:$A,FFEPSilvCosts!AM:AM)</f>
        <v>0</v>
      </c>
      <c r="AB26">
        <f>LOOKUP($D26&amp;$G26,FFEPSilvCosts!$A:$A,FFEPSilvCosts!AN:AN)</f>
        <v>0</v>
      </c>
      <c r="AC26">
        <f>LOOKUP($D26&amp;$G26,FFEPSilvCosts!$A:$A,FFEPSilvCosts!AO:AO)</f>
        <v>0</v>
      </c>
      <c r="AD26">
        <f>LOOKUP($D26&amp;$G26,FFEPSilvCosts!$A:$A,FFEPSilvCosts!AP:AP)</f>
        <v>0</v>
      </c>
      <c r="AE26">
        <f>LOOKUP($D26&amp;$G26,FFEPSilvCosts!$A:$A,FFEPSilvCosts!AQ:AQ)</f>
        <v>0</v>
      </c>
    </row>
    <row r="27" spans="1:31">
      <c r="A27" t="str">
        <f>LOOKUP($D27&amp;$G27,FFEPSilvCosts!$A:$A,FFEPSilvCosts!H:H)</f>
        <v>y</v>
      </c>
      <c r="B27" t="s">
        <v>204</v>
      </c>
      <c r="C27" t="s">
        <v>107</v>
      </c>
      <c r="D27" t="s">
        <v>23</v>
      </c>
      <c r="E27" t="s">
        <v>97</v>
      </c>
      <c r="F27" t="s">
        <v>192</v>
      </c>
      <c r="G27" t="s">
        <v>36</v>
      </c>
      <c r="H27" t="str">
        <f t="shared" si="0"/>
        <v>MSxv.CC.BidwellLava.B.FFEP.N</v>
      </c>
      <c r="I27" t="str">
        <f>LOOKUP($D27&amp;$G27,FFEPSilvCosts!A:A,FFEPSilvCosts!G:G)</f>
        <v>N</v>
      </c>
      <c r="J27">
        <f>LOOKUP($D27&amp;$E27&amp;$G27,FFEPSilvCosts!C:C,FFEPSilvCosts!J:J)</f>
        <v>0</v>
      </c>
      <c r="K27">
        <f>LOOKUP($C27&amp;$D27&amp;$E27&amp;$F27,InventoryLU_Blk!$A$2:$A$118,InventoryLU_Blk!$J$2:$J$118)</f>
        <v>17.100000000000001</v>
      </c>
      <c r="L27" t="str">
        <f>LOOKUP($D27&amp;$G27,FFEPSilvCosts!$A:$A,FFEPSilvCosts!AB:AB)</f>
        <v>PLI</v>
      </c>
      <c r="M27">
        <f>LOOKUP($D27&amp;$G27,FFEPSilvCosts!$A:$A,FFEPSilvCosts!AC:AC)</f>
        <v>100</v>
      </c>
      <c r="N27">
        <f>LOOKUP($D27&amp;$G27,FFEPSilvCosts!$A:$A,FFEPSilvCosts!AD:AD)</f>
        <v>0</v>
      </c>
      <c r="O27">
        <f>LOOKUP($D27&amp;$G27,FFEPSilvCosts!$A:$A,FFEPSilvCosts!AE:AE)</f>
        <v>0</v>
      </c>
      <c r="P27">
        <f>LOOKUP($D27&amp;$G27,FFEPSilvCosts!$A:$A,FFEPSilvCosts!AF:AF)</f>
        <v>0</v>
      </c>
      <c r="Q27">
        <f>LOOKUP($D27&amp;$G27,FFEPSilvCosts!$A:$A,FFEPSilvCosts!AG:AG)</f>
        <v>0</v>
      </c>
      <c r="R27">
        <f>LOOKUP($D27&amp;$G27,FFEPSilvCosts!$A:$A,FFEPSilvCosts!AH:AH)</f>
        <v>0</v>
      </c>
      <c r="S27">
        <f>LOOKUP($D27&amp;$G27,FFEPSilvCosts!$A:$A,FFEPSilvCosts!AI:AI)</f>
        <v>0</v>
      </c>
      <c r="T27">
        <f>LOOKUP($D27&amp;$G27,FFEPSilvCosts!$A:$A,FFEPSilvCosts!AJ:AJ)</f>
        <v>0</v>
      </c>
      <c r="U27">
        <f>LOOKUP($D27&amp;$G27,FFEPSilvCosts!$A:$A,FFEPSilvCosts!AK:AK)</f>
        <v>0</v>
      </c>
      <c r="V27">
        <f>LOOKUP($D27&amp;$G27,FFEPSilvCosts!$A:$A,FFEPSilvCosts!K:K)</f>
        <v>8979</v>
      </c>
      <c r="W27">
        <v>12.5</v>
      </c>
      <c r="X27">
        <v>15</v>
      </c>
      <c r="Y27">
        <v>5</v>
      </c>
      <c r="Z27">
        <f>LOOKUP($D27&amp;$G27,FFEPSilvCosts!$A:$A,FFEPSilvCosts!AL:AL)</f>
        <v>0</v>
      </c>
      <c r="AA27">
        <f>LOOKUP($D27&amp;$G27,FFEPSilvCosts!$A:$A,FFEPSilvCosts!AM:AM)</f>
        <v>0</v>
      </c>
      <c r="AB27">
        <f>LOOKUP($D27&amp;$G27,FFEPSilvCosts!$A:$A,FFEPSilvCosts!AN:AN)</f>
        <v>0</v>
      </c>
      <c r="AC27">
        <f>LOOKUP($D27&amp;$G27,FFEPSilvCosts!$A:$A,FFEPSilvCosts!AO:AO)</f>
        <v>0</v>
      </c>
      <c r="AD27">
        <f>LOOKUP($D27&amp;$G27,FFEPSilvCosts!$A:$A,FFEPSilvCosts!AP:AP)</f>
        <v>0</v>
      </c>
      <c r="AE27">
        <f>LOOKUP($D27&amp;$G27,FFEPSilvCosts!$A:$A,FFEPSilvCosts!AQ:AQ)</f>
        <v>0</v>
      </c>
    </row>
    <row r="28" spans="1:31">
      <c r="A28" t="str">
        <f>LOOKUP($D28&amp;$G28,FFEPSilvCosts!$A:$A,FFEPSilvCosts!H:H)</f>
        <v>y</v>
      </c>
      <c r="B28" t="s">
        <v>204</v>
      </c>
      <c r="C28" t="s">
        <v>107</v>
      </c>
      <c r="D28" t="s">
        <v>23</v>
      </c>
      <c r="E28" t="s">
        <v>97</v>
      </c>
      <c r="F28" t="s">
        <v>193</v>
      </c>
      <c r="G28" t="s">
        <v>36</v>
      </c>
      <c r="H28" t="str">
        <f t="shared" si="0"/>
        <v>MSxv.CC.BidwellLava.C.FFEP.N</v>
      </c>
      <c r="I28" t="str">
        <f>LOOKUP($D28&amp;$G28,FFEPSilvCosts!A:A,FFEPSilvCosts!G:G)</f>
        <v>N</v>
      </c>
      <c r="J28">
        <f>LOOKUP($D28&amp;$E28&amp;$G28,FFEPSilvCosts!C:C,FFEPSilvCosts!J:J)</f>
        <v>0</v>
      </c>
      <c r="K28">
        <f>LOOKUP($C28&amp;$D28&amp;$E28&amp;$F28,InventoryLU_Blk!$A$2:$A$118,InventoryLU_Blk!$J$2:$J$118)</f>
        <v>17.3</v>
      </c>
      <c r="L28" t="str">
        <f>LOOKUP($D28&amp;$G28,FFEPSilvCosts!$A:$A,FFEPSilvCosts!AB:AB)</f>
        <v>PLI</v>
      </c>
      <c r="M28">
        <f>LOOKUP($D28&amp;$G28,FFEPSilvCosts!$A:$A,FFEPSilvCosts!AC:AC)</f>
        <v>100</v>
      </c>
      <c r="N28">
        <f>LOOKUP($D28&amp;$G28,FFEPSilvCosts!$A:$A,FFEPSilvCosts!AD:AD)</f>
        <v>0</v>
      </c>
      <c r="O28">
        <f>LOOKUP($D28&amp;$G28,FFEPSilvCosts!$A:$A,FFEPSilvCosts!AE:AE)</f>
        <v>0</v>
      </c>
      <c r="P28">
        <f>LOOKUP($D28&amp;$G28,FFEPSilvCosts!$A:$A,FFEPSilvCosts!AF:AF)</f>
        <v>0</v>
      </c>
      <c r="Q28">
        <f>LOOKUP($D28&amp;$G28,FFEPSilvCosts!$A:$A,FFEPSilvCosts!AG:AG)</f>
        <v>0</v>
      </c>
      <c r="R28">
        <f>LOOKUP($D28&amp;$G28,FFEPSilvCosts!$A:$A,FFEPSilvCosts!AH:AH)</f>
        <v>0</v>
      </c>
      <c r="S28">
        <f>LOOKUP($D28&amp;$G28,FFEPSilvCosts!$A:$A,FFEPSilvCosts!AI:AI)</f>
        <v>0</v>
      </c>
      <c r="T28">
        <f>LOOKUP($D28&amp;$G28,FFEPSilvCosts!$A:$A,FFEPSilvCosts!AJ:AJ)</f>
        <v>0</v>
      </c>
      <c r="U28">
        <f>LOOKUP($D28&amp;$G28,FFEPSilvCosts!$A:$A,FFEPSilvCosts!AK:AK)</f>
        <v>0</v>
      </c>
      <c r="V28">
        <f>LOOKUP($D28&amp;$G28,FFEPSilvCosts!$A:$A,FFEPSilvCosts!K:K)</f>
        <v>8979</v>
      </c>
      <c r="W28">
        <v>12.5</v>
      </c>
      <c r="X28">
        <v>15</v>
      </c>
      <c r="Y28">
        <v>5</v>
      </c>
      <c r="Z28">
        <f>LOOKUP($D28&amp;$G28,FFEPSilvCosts!$A:$A,FFEPSilvCosts!AL:AL)</f>
        <v>0</v>
      </c>
      <c r="AA28">
        <f>LOOKUP($D28&amp;$G28,FFEPSilvCosts!$A:$A,FFEPSilvCosts!AM:AM)</f>
        <v>0</v>
      </c>
      <c r="AB28">
        <f>LOOKUP($D28&amp;$G28,FFEPSilvCosts!$A:$A,FFEPSilvCosts!AN:AN)</f>
        <v>0</v>
      </c>
      <c r="AC28">
        <f>LOOKUP($D28&amp;$G28,FFEPSilvCosts!$A:$A,FFEPSilvCosts!AO:AO)</f>
        <v>0</v>
      </c>
      <c r="AD28">
        <f>LOOKUP($D28&amp;$G28,FFEPSilvCosts!$A:$A,FFEPSilvCosts!AP:AP)</f>
        <v>0</v>
      </c>
      <c r="AE28">
        <f>LOOKUP($D28&amp;$G28,FFEPSilvCosts!$A:$A,FFEPSilvCosts!AQ:AQ)</f>
        <v>0</v>
      </c>
    </row>
    <row r="29" spans="1:31">
      <c r="A29" t="str">
        <f>LOOKUP($D29&amp;$G29,FFEPSilvCosts!$A:$A,FFEPSilvCosts!H:H)</f>
        <v>y</v>
      </c>
      <c r="B29" t="s">
        <v>204</v>
      </c>
      <c r="C29" t="s">
        <v>107</v>
      </c>
      <c r="D29" t="s">
        <v>27</v>
      </c>
      <c r="E29" t="s">
        <v>97</v>
      </c>
      <c r="F29" t="s">
        <v>191</v>
      </c>
      <c r="G29" t="s">
        <v>36</v>
      </c>
      <c r="H29" t="str">
        <f t="shared" si="0"/>
        <v>SBPSxc.CC.BidwellLava.A.FFEP.N</v>
      </c>
      <c r="I29" t="str">
        <f>LOOKUP($D29&amp;$G29,FFEPSilvCosts!A:A,FFEPSilvCosts!G:G)</f>
        <v>N</v>
      </c>
      <c r="J29">
        <f>LOOKUP($D29&amp;$E29&amp;$G29,FFEPSilvCosts!C:C,FFEPSilvCosts!J:J)</f>
        <v>0</v>
      </c>
      <c r="K29">
        <f>LOOKUP($C29&amp;$D29&amp;$E29&amp;$F29,InventoryLU_Blk!$A$2:$A$118,InventoryLU_Blk!$J$2:$J$118)</f>
        <v>13.5</v>
      </c>
      <c r="L29" t="str">
        <f>LOOKUP($D29&amp;$G29,FFEPSilvCosts!$A:$A,FFEPSilvCosts!AB:AB)</f>
        <v>PLI</v>
      </c>
      <c r="M29">
        <f>LOOKUP($D29&amp;$G29,FFEPSilvCosts!$A:$A,FFEPSilvCosts!AC:AC)</f>
        <v>100</v>
      </c>
      <c r="N29">
        <f>LOOKUP($D29&amp;$G29,FFEPSilvCosts!$A:$A,FFEPSilvCosts!AD:AD)</f>
        <v>0</v>
      </c>
      <c r="O29">
        <f>LOOKUP($D29&amp;$G29,FFEPSilvCosts!$A:$A,FFEPSilvCosts!AE:AE)</f>
        <v>0</v>
      </c>
      <c r="P29">
        <f>LOOKUP($D29&amp;$G29,FFEPSilvCosts!$A:$A,FFEPSilvCosts!AF:AF)</f>
        <v>0</v>
      </c>
      <c r="Q29">
        <f>LOOKUP($D29&amp;$G29,FFEPSilvCosts!$A:$A,FFEPSilvCosts!AG:AG)</f>
        <v>0</v>
      </c>
      <c r="R29">
        <f>LOOKUP($D29&amp;$G29,FFEPSilvCosts!$A:$A,FFEPSilvCosts!AH:AH)</f>
        <v>0</v>
      </c>
      <c r="S29">
        <f>LOOKUP($D29&amp;$G29,FFEPSilvCosts!$A:$A,FFEPSilvCosts!AI:AI)</f>
        <v>0</v>
      </c>
      <c r="T29">
        <f>LOOKUP($D29&amp;$G29,FFEPSilvCosts!$A:$A,FFEPSilvCosts!AJ:AJ)</f>
        <v>0</v>
      </c>
      <c r="U29">
        <f>LOOKUP($D29&amp;$G29,FFEPSilvCosts!$A:$A,FFEPSilvCosts!AK:AK)</f>
        <v>0</v>
      </c>
      <c r="V29">
        <f>LOOKUP($D29&amp;$G29,FFEPSilvCosts!$A:$A,FFEPSilvCosts!K:K)</f>
        <v>4000</v>
      </c>
      <c r="W29">
        <v>12.5</v>
      </c>
      <c r="X29">
        <v>15</v>
      </c>
      <c r="Y29">
        <v>5</v>
      </c>
      <c r="Z29">
        <f>LOOKUP($D29&amp;$G29,FFEPSilvCosts!$A:$A,FFEPSilvCosts!AL:AL)</f>
        <v>0</v>
      </c>
      <c r="AA29">
        <f>LOOKUP($D29&amp;$G29,FFEPSilvCosts!$A:$A,FFEPSilvCosts!AM:AM)</f>
        <v>0</v>
      </c>
      <c r="AB29">
        <f>LOOKUP($D29&amp;$G29,FFEPSilvCosts!$A:$A,FFEPSilvCosts!AN:AN)</f>
        <v>0</v>
      </c>
      <c r="AC29">
        <f>LOOKUP($D29&amp;$G29,FFEPSilvCosts!$A:$A,FFEPSilvCosts!AO:AO)</f>
        <v>0</v>
      </c>
      <c r="AD29">
        <f>LOOKUP($D29&amp;$G29,FFEPSilvCosts!$A:$A,FFEPSilvCosts!AP:AP)</f>
        <v>0</v>
      </c>
      <c r="AE29">
        <f>LOOKUP($D29&amp;$G29,FFEPSilvCosts!$A:$A,FFEPSilvCosts!AQ:AQ)</f>
        <v>0</v>
      </c>
    </row>
    <row r="30" spans="1:31">
      <c r="A30" t="str">
        <f>LOOKUP($D30&amp;$G30,FFEPSilvCosts!$A:$A,FFEPSilvCosts!H:H)</f>
        <v>y</v>
      </c>
      <c r="B30" t="s">
        <v>204</v>
      </c>
      <c r="C30" t="s">
        <v>107</v>
      </c>
      <c r="D30" t="s">
        <v>27</v>
      </c>
      <c r="E30" t="s">
        <v>97</v>
      </c>
      <c r="F30" t="s">
        <v>192</v>
      </c>
      <c r="G30" t="s">
        <v>36</v>
      </c>
      <c r="H30" t="str">
        <f t="shared" si="0"/>
        <v>SBPSxc.CC.BidwellLava.B.FFEP.N</v>
      </c>
      <c r="I30" t="str">
        <f>LOOKUP($D30&amp;$G30,FFEPSilvCosts!A:A,FFEPSilvCosts!G:G)</f>
        <v>N</v>
      </c>
      <c r="J30">
        <f>LOOKUP($D30&amp;$E30&amp;$G30,FFEPSilvCosts!C:C,FFEPSilvCosts!J:J)</f>
        <v>0</v>
      </c>
      <c r="K30">
        <f>LOOKUP($C30&amp;$D30&amp;$E30&amp;$F30,InventoryLU_Blk!$A$2:$A$118,InventoryLU_Blk!$J$2:$J$118)</f>
        <v>13.7</v>
      </c>
      <c r="L30" t="str">
        <f>LOOKUP($D30&amp;$G30,FFEPSilvCosts!$A:$A,FFEPSilvCosts!AB:AB)</f>
        <v>PLI</v>
      </c>
      <c r="M30">
        <f>LOOKUP($D30&amp;$G30,FFEPSilvCosts!$A:$A,FFEPSilvCosts!AC:AC)</f>
        <v>100</v>
      </c>
      <c r="N30">
        <f>LOOKUP($D30&amp;$G30,FFEPSilvCosts!$A:$A,FFEPSilvCosts!AD:AD)</f>
        <v>0</v>
      </c>
      <c r="O30">
        <f>LOOKUP($D30&amp;$G30,FFEPSilvCosts!$A:$A,FFEPSilvCosts!AE:AE)</f>
        <v>0</v>
      </c>
      <c r="P30">
        <f>LOOKUP($D30&amp;$G30,FFEPSilvCosts!$A:$A,FFEPSilvCosts!AF:AF)</f>
        <v>0</v>
      </c>
      <c r="Q30">
        <f>LOOKUP($D30&amp;$G30,FFEPSilvCosts!$A:$A,FFEPSilvCosts!AG:AG)</f>
        <v>0</v>
      </c>
      <c r="R30">
        <f>LOOKUP($D30&amp;$G30,FFEPSilvCosts!$A:$A,FFEPSilvCosts!AH:AH)</f>
        <v>0</v>
      </c>
      <c r="S30">
        <f>LOOKUP($D30&amp;$G30,FFEPSilvCosts!$A:$A,FFEPSilvCosts!AI:AI)</f>
        <v>0</v>
      </c>
      <c r="T30">
        <f>LOOKUP($D30&amp;$G30,FFEPSilvCosts!$A:$A,FFEPSilvCosts!AJ:AJ)</f>
        <v>0</v>
      </c>
      <c r="U30">
        <f>LOOKUP($D30&amp;$G30,FFEPSilvCosts!$A:$A,FFEPSilvCosts!AK:AK)</f>
        <v>0</v>
      </c>
      <c r="V30">
        <f>LOOKUP($D30&amp;$G30,FFEPSilvCosts!$A:$A,FFEPSilvCosts!K:K)</f>
        <v>4000</v>
      </c>
      <c r="W30">
        <v>12.5</v>
      </c>
      <c r="X30">
        <v>15</v>
      </c>
      <c r="Y30">
        <v>5</v>
      </c>
      <c r="Z30">
        <f>LOOKUP($D30&amp;$G30,FFEPSilvCosts!$A:$A,FFEPSilvCosts!AL:AL)</f>
        <v>0</v>
      </c>
      <c r="AA30">
        <f>LOOKUP($D30&amp;$G30,FFEPSilvCosts!$A:$A,FFEPSilvCosts!AM:AM)</f>
        <v>0</v>
      </c>
      <c r="AB30">
        <f>LOOKUP($D30&amp;$G30,FFEPSilvCosts!$A:$A,FFEPSilvCosts!AN:AN)</f>
        <v>0</v>
      </c>
      <c r="AC30">
        <f>LOOKUP($D30&amp;$G30,FFEPSilvCosts!$A:$A,FFEPSilvCosts!AO:AO)</f>
        <v>0</v>
      </c>
      <c r="AD30">
        <f>LOOKUP($D30&amp;$G30,FFEPSilvCosts!$A:$A,FFEPSilvCosts!AP:AP)</f>
        <v>0</v>
      </c>
      <c r="AE30">
        <f>LOOKUP($D30&amp;$G30,FFEPSilvCosts!$A:$A,FFEPSilvCosts!AQ:AQ)</f>
        <v>0</v>
      </c>
    </row>
    <row r="31" spans="1:31">
      <c r="A31" t="str">
        <f>LOOKUP($D31&amp;$G31,FFEPSilvCosts!$A:$A,FFEPSilvCosts!H:H)</f>
        <v>y</v>
      </c>
      <c r="B31" t="s">
        <v>204</v>
      </c>
      <c r="C31" t="s">
        <v>107</v>
      </c>
      <c r="D31" t="s">
        <v>27</v>
      </c>
      <c r="E31" t="s">
        <v>97</v>
      </c>
      <c r="F31" t="s">
        <v>193</v>
      </c>
      <c r="G31" t="s">
        <v>36</v>
      </c>
      <c r="H31" t="str">
        <f t="shared" si="0"/>
        <v>SBPSxc.CC.BidwellLava.C.FFEP.N</v>
      </c>
      <c r="I31" t="str">
        <f>LOOKUP($D31&amp;$G31,FFEPSilvCosts!A:A,FFEPSilvCosts!G:G)</f>
        <v>N</v>
      </c>
      <c r="J31">
        <f>LOOKUP($D31&amp;$E31&amp;$G31,FFEPSilvCosts!C:C,FFEPSilvCosts!J:J)</f>
        <v>0</v>
      </c>
      <c r="K31">
        <f>LOOKUP($C31&amp;$D31&amp;$E31&amp;$F31,InventoryLU_Blk!$A$2:$A$118,InventoryLU_Blk!$J$2:$J$118)</f>
        <v>13.6</v>
      </c>
      <c r="L31" t="str">
        <f>LOOKUP($D31&amp;$G31,FFEPSilvCosts!$A:$A,FFEPSilvCosts!AB:AB)</f>
        <v>PLI</v>
      </c>
      <c r="M31">
        <f>LOOKUP($D31&amp;$G31,FFEPSilvCosts!$A:$A,FFEPSilvCosts!AC:AC)</f>
        <v>100</v>
      </c>
      <c r="N31">
        <f>LOOKUP($D31&amp;$G31,FFEPSilvCosts!$A:$A,FFEPSilvCosts!AD:AD)</f>
        <v>0</v>
      </c>
      <c r="O31">
        <f>LOOKUP($D31&amp;$G31,FFEPSilvCosts!$A:$A,FFEPSilvCosts!AE:AE)</f>
        <v>0</v>
      </c>
      <c r="P31">
        <f>LOOKUP($D31&amp;$G31,FFEPSilvCosts!$A:$A,FFEPSilvCosts!AF:AF)</f>
        <v>0</v>
      </c>
      <c r="Q31">
        <f>LOOKUP($D31&amp;$G31,FFEPSilvCosts!$A:$A,FFEPSilvCosts!AG:AG)</f>
        <v>0</v>
      </c>
      <c r="R31">
        <f>LOOKUP($D31&amp;$G31,FFEPSilvCosts!$A:$A,FFEPSilvCosts!AH:AH)</f>
        <v>0</v>
      </c>
      <c r="S31">
        <f>LOOKUP($D31&amp;$G31,FFEPSilvCosts!$A:$A,FFEPSilvCosts!AI:AI)</f>
        <v>0</v>
      </c>
      <c r="T31">
        <f>LOOKUP($D31&amp;$G31,FFEPSilvCosts!$A:$A,FFEPSilvCosts!AJ:AJ)</f>
        <v>0</v>
      </c>
      <c r="U31">
        <f>LOOKUP($D31&amp;$G31,FFEPSilvCosts!$A:$A,FFEPSilvCosts!AK:AK)</f>
        <v>0</v>
      </c>
      <c r="V31">
        <f>LOOKUP($D31&amp;$G31,FFEPSilvCosts!$A:$A,FFEPSilvCosts!K:K)</f>
        <v>4000</v>
      </c>
      <c r="W31">
        <v>12.5</v>
      </c>
      <c r="X31">
        <v>15</v>
      </c>
      <c r="Y31">
        <v>5</v>
      </c>
      <c r="Z31">
        <f>LOOKUP($D31&amp;$G31,FFEPSilvCosts!$A:$A,FFEPSilvCosts!AL:AL)</f>
        <v>0</v>
      </c>
      <c r="AA31">
        <f>LOOKUP($D31&amp;$G31,FFEPSilvCosts!$A:$A,FFEPSilvCosts!AM:AM)</f>
        <v>0</v>
      </c>
      <c r="AB31">
        <f>LOOKUP($D31&amp;$G31,FFEPSilvCosts!$A:$A,FFEPSilvCosts!AN:AN)</f>
        <v>0</v>
      </c>
      <c r="AC31">
        <f>LOOKUP($D31&amp;$G31,FFEPSilvCosts!$A:$A,FFEPSilvCosts!AO:AO)</f>
        <v>0</v>
      </c>
      <c r="AD31">
        <f>LOOKUP($D31&amp;$G31,FFEPSilvCosts!$A:$A,FFEPSilvCosts!AP:AP)</f>
        <v>0</v>
      </c>
      <c r="AE31">
        <f>LOOKUP($D31&amp;$G31,FFEPSilvCosts!$A:$A,FFEPSilvCosts!AQ:AQ)</f>
        <v>0</v>
      </c>
    </row>
    <row r="32" spans="1:31">
      <c r="A32" t="str">
        <f>LOOKUP($D32&amp;$G32,FFEPSilvCosts!$A:$A,FFEPSilvCosts!H:H)</f>
        <v>y</v>
      </c>
      <c r="B32" t="s">
        <v>204</v>
      </c>
      <c r="C32" t="s">
        <v>107</v>
      </c>
      <c r="D32" t="s">
        <v>27</v>
      </c>
      <c r="E32" t="s">
        <v>97</v>
      </c>
      <c r="F32" t="s">
        <v>194</v>
      </c>
      <c r="G32" t="s">
        <v>36</v>
      </c>
      <c r="H32" t="str">
        <f t="shared" si="0"/>
        <v>SBPSxc.CC.BidwellLava.D.FFEP.N</v>
      </c>
      <c r="I32" t="str">
        <f>LOOKUP($D32&amp;$G32,FFEPSilvCosts!A:A,FFEPSilvCosts!G:G)</f>
        <v>N</v>
      </c>
      <c r="J32">
        <f>LOOKUP($D32&amp;$E32&amp;$G32,FFEPSilvCosts!C:C,FFEPSilvCosts!J:J)</f>
        <v>0</v>
      </c>
      <c r="K32">
        <f>LOOKUP($C32&amp;$D32&amp;$E32&amp;$F32,InventoryLU_Blk!$A$2:$A$118,InventoryLU_Blk!$J$2:$J$118)</f>
        <v>13.2</v>
      </c>
      <c r="L32" t="str">
        <f>LOOKUP($D32&amp;$G32,FFEPSilvCosts!$A:$A,FFEPSilvCosts!AB:AB)</f>
        <v>PLI</v>
      </c>
      <c r="M32">
        <f>LOOKUP($D32&amp;$G32,FFEPSilvCosts!$A:$A,FFEPSilvCosts!AC:AC)</f>
        <v>100</v>
      </c>
      <c r="N32">
        <f>LOOKUP($D32&amp;$G32,FFEPSilvCosts!$A:$A,FFEPSilvCosts!AD:AD)</f>
        <v>0</v>
      </c>
      <c r="O32">
        <f>LOOKUP($D32&amp;$G32,FFEPSilvCosts!$A:$A,FFEPSilvCosts!AE:AE)</f>
        <v>0</v>
      </c>
      <c r="P32">
        <f>LOOKUP($D32&amp;$G32,FFEPSilvCosts!$A:$A,FFEPSilvCosts!AF:AF)</f>
        <v>0</v>
      </c>
      <c r="Q32">
        <f>LOOKUP($D32&amp;$G32,FFEPSilvCosts!$A:$A,FFEPSilvCosts!AG:AG)</f>
        <v>0</v>
      </c>
      <c r="R32">
        <f>LOOKUP($D32&amp;$G32,FFEPSilvCosts!$A:$A,FFEPSilvCosts!AH:AH)</f>
        <v>0</v>
      </c>
      <c r="S32">
        <f>LOOKUP($D32&amp;$G32,FFEPSilvCosts!$A:$A,FFEPSilvCosts!AI:AI)</f>
        <v>0</v>
      </c>
      <c r="T32">
        <f>LOOKUP($D32&amp;$G32,FFEPSilvCosts!$A:$A,FFEPSilvCosts!AJ:AJ)</f>
        <v>0</v>
      </c>
      <c r="U32">
        <f>LOOKUP($D32&amp;$G32,FFEPSilvCosts!$A:$A,FFEPSilvCosts!AK:AK)</f>
        <v>0</v>
      </c>
      <c r="V32">
        <f>LOOKUP($D32&amp;$G32,FFEPSilvCosts!$A:$A,FFEPSilvCosts!K:K)</f>
        <v>4000</v>
      </c>
      <c r="W32">
        <v>12.5</v>
      </c>
      <c r="X32">
        <v>15</v>
      </c>
      <c r="Y32">
        <v>5</v>
      </c>
      <c r="Z32">
        <f>LOOKUP($D32&amp;$G32,FFEPSilvCosts!$A:$A,FFEPSilvCosts!AL:AL)</f>
        <v>0</v>
      </c>
      <c r="AA32">
        <f>LOOKUP($D32&amp;$G32,FFEPSilvCosts!$A:$A,FFEPSilvCosts!AM:AM)</f>
        <v>0</v>
      </c>
      <c r="AB32">
        <f>LOOKUP($D32&amp;$G32,FFEPSilvCosts!$A:$A,FFEPSilvCosts!AN:AN)</f>
        <v>0</v>
      </c>
      <c r="AC32">
        <f>LOOKUP($D32&amp;$G32,FFEPSilvCosts!$A:$A,FFEPSilvCosts!AO:AO)</f>
        <v>0</v>
      </c>
      <c r="AD32">
        <f>LOOKUP($D32&amp;$G32,FFEPSilvCosts!$A:$A,FFEPSilvCosts!AP:AP)</f>
        <v>0</v>
      </c>
      <c r="AE32">
        <f>LOOKUP($D32&amp;$G32,FFEPSilvCosts!$A:$A,FFEPSilvCosts!AQ:AQ)</f>
        <v>0</v>
      </c>
    </row>
    <row r="33" spans="1:31">
      <c r="A33" t="str">
        <f>LOOKUP($D33&amp;$G33,FFEPSilvCosts!$A:$A,FFEPSilvCosts!H:H)</f>
        <v>y</v>
      </c>
      <c r="B33" t="s">
        <v>204</v>
      </c>
      <c r="C33" t="s">
        <v>107</v>
      </c>
      <c r="D33" t="s">
        <v>90</v>
      </c>
      <c r="E33" t="s">
        <v>97</v>
      </c>
      <c r="F33" t="s">
        <v>191</v>
      </c>
      <c r="G33" t="s">
        <v>396</v>
      </c>
      <c r="H33" t="str">
        <f t="shared" si="0"/>
        <v>ZRepressedPine.CC.BidwellLava.A.FFEP.ThFert</v>
      </c>
      <c r="I33" t="str">
        <f>LOOKUP($D33&amp;$G33,FFEPSilvCosts!A:A,FFEPSilvCosts!G:G)</f>
        <v>N</v>
      </c>
      <c r="J33">
        <f>LOOKUP($D33&amp;$E33&amp;$G33,FFEPSilvCosts!C:C,FFEPSilvCosts!J:J)</f>
        <v>30</v>
      </c>
      <c r="K33">
        <f>LOOKUP($C33&amp;$D33&amp;$E33&amp;$F33,InventoryLU_Blk!$A$2:$A$118,InventoryLU_Blk!$J$2:$J$118)</f>
        <v>14.8</v>
      </c>
      <c r="L33" t="str">
        <f>LOOKUP($D33&amp;$G33,FFEPSilvCosts!$A:$A,FFEPSilvCosts!AB:AB)</f>
        <v>PLI</v>
      </c>
      <c r="M33">
        <f>LOOKUP($D33&amp;$G33,FFEPSilvCosts!$A:$A,FFEPSilvCosts!AC:AC)</f>
        <v>100</v>
      </c>
      <c r="N33">
        <f>LOOKUP($D33&amp;$G33,FFEPSilvCosts!$A:$A,FFEPSilvCosts!AD:AD)</f>
        <v>0</v>
      </c>
      <c r="O33">
        <f>LOOKUP($D33&amp;$G33,FFEPSilvCosts!$A:$A,FFEPSilvCosts!AE:AE)</f>
        <v>0</v>
      </c>
      <c r="P33">
        <f>LOOKUP($D33&amp;$G33,FFEPSilvCosts!$A:$A,FFEPSilvCosts!AF:AF)</f>
        <v>0</v>
      </c>
      <c r="Q33">
        <f>LOOKUP($D33&amp;$G33,FFEPSilvCosts!$A:$A,FFEPSilvCosts!AG:AG)</f>
        <v>0</v>
      </c>
      <c r="R33">
        <f>LOOKUP($D33&amp;$G33,FFEPSilvCosts!$A:$A,FFEPSilvCosts!AH:AH)</f>
        <v>0</v>
      </c>
      <c r="S33">
        <f>LOOKUP($D33&amp;$G33,FFEPSilvCosts!$A:$A,FFEPSilvCosts!AI:AI)</f>
        <v>0</v>
      </c>
      <c r="T33">
        <f>LOOKUP($D33&amp;$G33,FFEPSilvCosts!$A:$A,FFEPSilvCosts!AJ:AJ)</f>
        <v>0</v>
      </c>
      <c r="U33">
        <f>LOOKUP($D33&amp;$G33,FFEPSilvCosts!$A:$A,FFEPSilvCosts!AK:AK)</f>
        <v>0</v>
      </c>
      <c r="V33">
        <f>LOOKUP($D33&amp;$G33,FFEPSilvCosts!$A:$A,FFEPSilvCosts!K:K)</f>
        <v>75000</v>
      </c>
      <c r="W33">
        <v>12.5</v>
      </c>
      <c r="X33">
        <v>15</v>
      </c>
      <c r="Y33">
        <v>5</v>
      </c>
      <c r="Z33">
        <f>LOOKUP($D33&amp;$G33,FFEPSilvCosts!$A:$A,FFEPSilvCosts!AL:AL)</f>
        <v>0</v>
      </c>
      <c r="AA33">
        <f>LOOKUP($D33&amp;$G33,FFEPSilvCosts!$A:$A,FFEPSilvCosts!AM:AM)</f>
        <v>0</v>
      </c>
      <c r="AB33">
        <f>LOOKUP($D33&amp;$G33,FFEPSilvCosts!$A:$A,FFEPSilvCosts!AN:AN)</f>
        <v>0</v>
      </c>
      <c r="AC33">
        <f>LOOKUP($D33&amp;$G33,FFEPSilvCosts!$A:$A,FFEPSilvCosts!AO:AO)</f>
        <v>5000</v>
      </c>
      <c r="AD33">
        <f>LOOKUP($D33&amp;$G33,FFEPSilvCosts!$A:$A,FFEPSilvCosts!AP:AP)</f>
        <v>4</v>
      </c>
      <c r="AE33">
        <f>LOOKUP($D33&amp;$G33,FFEPSilvCosts!$A:$A,FFEPSilvCosts!AQ:AQ)</f>
        <v>40</v>
      </c>
    </row>
    <row r="34" spans="1:31">
      <c r="A34" t="str">
        <f>LOOKUP($D34&amp;$G34,FFEPSilvCosts!$A:$A,FFEPSilvCosts!H:H)</f>
        <v>y</v>
      </c>
      <c r="B34" t="s">
        <v>204</v>
      </c>
      <c r="C34" t="s">
        <v>107</v>
      </c>
      <c r="D34" t="s">
        <v>90</v>
      </c>
      <c r="E34" t="s">
        <v>97</v>
      </c>
      <c r="F34" t="s">
        <v>192</v>
      </c>
      <c r="G34" t="s">
        <v>396</v>
      </c>
      <c r="H34" t="str">
        <f t="shared" si="0"/>
        <v>ZRepressedPine.CC.BidwellLava.B.FFEP.ThFert</v>
      </c>
      <c r="I34" t="str">
        <f>LOOKUP($D34&amp;$G34,FFEPSilvCosts!A:A,FFEPSilvCosts!G:G)</f>
        <v>N</v>
      </c>
      <c r="J34">
        <f>LOOKUP($D34&amp;$E34&amp;$G34,FFEPSilvCosts!C:C,FFEPSilvCosts!J:J)</f>
        <v>30</v>
      </c>
      <c r="K34">
        <f>LOOKUP($C34&amp;$D34&amp;$E34&amp;$F34,InventoryLU_Blk!$A$2:$A$118,InventoryLU_Blk!$J$2:$J$118)</f>
        <v>14.3</v>
      </c>
      <c r="L34" t="str">
        <f>LOOKUP($D34&amp;$G34,FFEPSilvCosts!$A:$A,FFEPSilvCosts!AB:AB)</f>
        <v>PLI</v>
      </c>
      <c r="M34">
        <f>LOOKUP($D34&amp;$G34,FFEPSilvCosts!$A:$A,FFEPSilvCosts!AC:AC)</f>
        <v>100</v>
      </c>
      <c r="N34">
        <f>LOOKUP($D34&amp;$G34,FFEPSilvCosts!$A:$A,FFEPSilvCosts!AD:AD)</f>
        <v>0</v>
      </c>
      <c r="O34">
        <f>LOOKUP($D34&amp;$G34,FFEPSilvCosts!$A:$A,FFEPSilvCosts!AE:AE)</f>
        <v>0</v>
      </c>
      <c r="P34">
        <f>LOOKUP($D34&amp;$G34,FFEPSilvCosts!$A:$A,FFEPSilvCosts!AF:AF)</f>
        <v>0</v>
      </c>
      <c r="Q34">
        <f>LOOKUP($D34&amp;$G34,FFEPSilvCosts!$A:$A,FFEPSilvCosts!AG:AG)</f>
        <v>0</v>
      </c>
      <c r="R34">
        <f>LOOKUP($D34&amp;$G34,FFEPSilvCosts!$A:$A,FFEPSilvCosts!AH:AH)</f>
        <v>0</v>
      </c>
      <c r="S34">
        <f>LOOKUP($D34&amp;$G34,FFEPSilvCosts!$A:$A,FFEPSilvCosts!AI:AI)</f>
        <v>0</v>
      </c>
      <c r="T34">
        <f>LOOKUP($D34&amp;$G34,FFEPSilvCosts!$A:$A,FFEPSilvCosts!AJ:AJ)</f>
        <v>0</v>
      </c>
      <c r="U34">
        <f>LOOKUP($D34&amp;$G34,FFEPSilvCosts!$A:$A,FFEPSilvCosts!AK:AK)</f>
        <v>0</v>
      </c>
      <c r="V34">
        <f>LOOKUP($D34&amp;$G34,FFEPSilvCosts!$A:$A,FFEPSilvCosts!K:K)</f>
        <v>75000</v>
      </c>
      <c r="W34">
        <v>12.5</v>
      </c>
      <c r="X34">
        <v>15</v>
      </c>
      <c r="Y34">
        <v>5</v>
      </c>
      <c r="Z34">
        <f>LOOKUP($D34&amp;$G34,FFEPSilvCosts!$A:$A,FFEPSilvCosts!AL:AL)</f>
        <v>0</v>
      </c>
      <c r="AA34">
        <f>LOOKUP($D34&amp;$G34,FFEPSilvCosts!$A:$A,FFEPSilvCosts!AM:AM)</f>
        <v>0</v>
      </c>
      <c r="AB34">
        <f>LOOKUP($D34&amp;$G34,FFEPSilvCosts!$A:$A,FFEPSilvCosts!AN:AN)</f>
        <v>0</v>
      </c>
      <c r="AC34">
        <f>LOOKUP($D34&amp;$G34,FFEPSilvCosts!$A:$A,FFEPSilvCosts!AO:AO)</f>
        <v>5000</v>
      </c>
      <c r="AD34">
        <f>LOOKUP($D34&amp;$G34,FFEPSilvCosts!$A:$A,FFEPSilvCosts!AP:AP)</f>
        <v>4</v>
      </c>
      <c r="AE34">
        <f>LOOKUP($D34&amp;$G34,FFEPSilvCosts!$A:$A,FFEPSilvCosts!AQ:AQ)</f>
        <v>40</v>
      </c>
    </row>
    <row r="35" spans="1:31">
      <c r="A35" t="str">
        <f>LOOKUP($D35&amp;$G35,FFEPSilvCosts!$A:$A,FFEPSilvCosts!H:H)</f>
        <v>y</v>
      </c>
      <c r="B35" t="s">
        <v>204</v>
      </c>
      <c r="C35" t="s">
        <v>107</v>
      </c>
      <c r="D35" t="s">
        <v>90</v>
      </c>
      <c r="E35" t="s">
        <v>97</v>
      </c>
      <c r="F35" t="s">
        <v>193</v>
      </c>
      <c r="G35" t="s">
        <v>396</v>
      </c>
      <c r="H35" t="str">
        <f t="shared" ref="H35:H66" si="1">D35&amp;"."&amp;E35&amp;"."&amp;C35&amp;"."&amp;RIGHT(F35,1)&amp;"."&amp;B35&amp;"."&amp;G35</f>
        <v>ZRepressedPine.CC.BidwellLava.C.FFEP.ThFert</v>
      </c>
      <c r="I35" t="str">
        <f>LOOKUP($D35&amp;$G35,FFEPSilvCosts!A:A,FFEPSilvCosts!G:G)</f>
        <v>N</v>
      </c>
      <c r="J35">
        <f>LOOKUP($D35&amp;$E35&amp;$G35,FFEPSilvCosts!C:C,FFEPSilvCosts!J:J)</f>
        <v>30</v>
      </c>
      <c r="K35">
        <f>LOOKUP($C35&amp;$D35&amp;$E35&amp;$F35,InventoryLU_Blk!$A$2:$A$118,InventoryLU_Blk!$J$2:$J$118)</f>
        <v>14.1</v>
      </c>
      <c r="L35" t="str">
        <f>LOOKUP($D35&amp;$G35,FFEPSilvCosts!$A:$A,FFEPSilvCosts!AB:AB)</f>
        <v>PLI</v>
      </c>
      <c r="M35">
        <f>LOOKUP($D35&amp;$G35,FFEPSilvCosts!$A:$A,FFEPSilvCosts!AC:AC)</f>
        <v>100</v>
      </c>
      <c r="N35">
        <f>LOOKUP($D35&amp;$G35,FFEPSilvCosts!$A:$A,FFEPSilvCosts!AD:AD)</f>
        <v>0</v>
      </c>
      <c r="O35">
        <f>LOOKUP($D35&amp;$G35,FFEPSilvCosts!$A:$A,FFEPSilvCosts!AE:AE)</f>
        <v>0</v>
      </c>
      <c r="P35">
        <f>LOOKUP($D35&amp;$G35,FFEPSilvCosts!$A:$A,FFEPSilvCosts!AF:AF)</f>
        <v>0</v>
      </c>
      <c r="Q35">
        <f>LOOKUP($D35&amp;$G35,FFEPSilvCosts!$A:$A,FFEPSilvCosts!AG:AG)</f>
        <v>0</v>
      </c>
      <c r="R35">
        <f>LOOKUP($D35&amp;$G35,FFEPSilvCosts!$A:$A,FFEPSilvCosts!AH:AH)</f>
        <v>0</v>
      </c>
      <c r="S35">
        <f>LOOKUP($D35&amp;$G35,FFEPSilvCosts!$A:$A,FFEPSilvCosts!AI:AI)</f>
        <v>0</v>
      </c>
      <c r="T35">
        <f>LOOKUP($D35&amp;$G35,FFEPSilvCosts!$A:$A,FFEPSilvCosts!AJ:AJ)</f>
        <v>0</v>
      </c>
      <c r="U35">
        <f>LOOKUP($D35&amp;$G35,FFEPSilvCosts!$A:$A,FFEPSilvCosts!AK:AK)</f>
        <v>0</v>
      </c>
      <c r="V35">
        <f>LOOKUP($D35&amp;$G35,FFEPSilvCosts!$A:$A,FFEPSilvCosts!K:K)</f>
        <v>75000</v>
      </c>
      <c r="W35">
        <v>12.5</v>
      </c>
      <c r="X35">
        <v>15</v>
      </c>
      <c r="Y35">
        <v>5</v>
      </c>
      <c r="Z35">
        <f>LOOKUP($D35&amp;$G35,FFEPSilvCosts!$A:$A,FFEPSilvCosts!AL:AL)</f>
        <v>0</v>
      </c>
      <c r="AA35">
        <f>LOOKUP($D35&amp;$G35,FFEPSilvCosts!$A:$A,FFEPSilvCosts!AM:AM)</f>
        <v>0</v>
      </c>
      <c r="AB35">
        <f>LOOKUP($D35&amp;$G35,FFEPSilvCosts!$A:$A,FFEPSilvCosts!AN:AN)</f>
        <v>0</v>
      </c>
      <c r="AC35">
        <f>LOOKUP($D35&amp;$G35,FFEPSilvCosts!$A:$A,FFEPSilvCosts!AO:AO)</f>
        <v>5000</v>
      </c>
      <c r="AD35">
        <f>LOOKUP($D35&amp;$G35,FFEPSilvCosts!$A:$A,FFEPSilvCosts!AP:AP)</f>
        <v>4</v>
      </c>
      <c r="AE35">
        <f>LOOKUP($D35&amp;$G35,FFEPSilvCosts!$A:$A,FFEPSilvCosts!AQ:AQ)</f>
        <v>40</v>
      </c>
    </row>
    <row r="36" spans="1:31">
      <c r="A36" t="str">
        <f>LOOKUP($D36&amp;$G36,FFEPSilvCosts!$A:$A,FFEPSilvCosts!H:H)</f>
        <v>y</v>
      </c>
      <c r="B36" t="s">
        <v>204</v>
      </c>
      <c r="C36" t="s">
        <v>111</v>
      </c>
      <c r="D36" t="s">
        <v>10</v>
      </c>
      <c r="E36" t="s">
        <v>97</v>
      </c>
      <c r="F36" t="s">
        <v>193</v>
      </c>
      <c r="G36" t="s">
        <v>37</v>
      </c>
      <c r="H36" t="str">
        <f t="shared" si="1"/>
        <v>ESSFwc3.CC.BlackCreek.C.FFEP.P</v>
      </c>
      <c r="I36" t="str">
        <f>LOOKUP($D36&amp;$G36,FFEPSilvCosts!A:A,FFEPSilvCosts!G:G)</f>
        <v>P</v>
      </c>
      <c r="J36">
        <f>LOOKUP($D36&amp;$E36&amp;$G36,FFEPSilvCosts!C:C,FFEPSilvCosts!J:J)</f>
        <v>2</v>
      </c>
      <c r="K36">
        <f>LOOKUP($C36&amp;$D36&amp;$E36&amp;$F36,InventoryLU_Blk!$A$2:$A$118,InventoryLU_Blk!$J$2:$J$118)</f>
        <v>13.8</v>
      </c>
      <c r="L36" t="str">
        <f>LOOKUP($D36&amp;$G36,FFEPSilvCosts!$A:$A,FFEPSilvCosts!AB:AB)</f>
        <v>SX</v>
      </c>
      <c r="M36">
        <f>LOOKUP($D36&amp;$G36,FFEPSilvCosts!$A:$A,FFEPSilvCosts!AC:AC)</f>
        <v>80</v>
      </c>
      <c r="N36" t="str">
        <f>LOOKUP($D36&amp;$G36,FFEPSilvCosts!$A:$A,FFEPSilvCosts!AD:AD)</f>
        <v>FDI</v>
      </c>
      <c r="O36">
        <f>LOOKUP($D36&amp;$G36,FFEPSilvCosts!$A:$A,FFEPSilvCosts!AE:AE)</f>
        <v>20</v>
      </c>
      <c r="P36">
        <f>LOOKUP($D36&amp;$G36,FFEPSilvCosts!$A:$A,FFEPSilvCosts!AF:AF)</f>
        <v>0</v>
      </c>
      <c r="Q36">
        <f>LOOKUP($D36&amp;$G36,FFEPSilvCosts!$A:$A,FFEPSilvCosts!AG:AG)</f>
        <v>0</v>
      </c>
      <c r="R36">
        <f>LOOKUP($D36&amp;$G36,FFEPSilvCosts!$A:$A,FFEPSilvCosts!AH:AH)</f>
        <v>0</v>
      </c>
      <c r="S36">
        <f>LOOKUP($D36&amp;$G36,FFEPSilvCosts!$A:$A,FFEPSilvCosts!AI:AI)</f>
        <v>0</v>
      </c>
      <c r="T36">
        <f>LOOKUP($D36&amp;$G36,FFEPSilvCosts!$A:$A,FFEPSilvCosts!AJ:AJ)</f>
        <v>0</v>
      </c>
      <c r="U36">
        <f>LOOKUP($D36&amp;$G36,FFEPSilvCosts!$A:$A,FFEPSilvCosts!AK:AK)</f>
        <v>0</v>
      </c>
      <c r="V36">
        <f>LOOKUP($D36&amp;$G36,FFEPSilvCosts!$A:$A,FFEPSilvCosts!K:K)</f>
        <v>3000</v>
      </c>
      <c r="W36">
        <v>12.5</v>
      </c>
      <c r="X36">
        <v>15</v>
      </c>
      <c r="Y36">
        <v>5</v>
      </c>
      <c r="Z36">
        <f>LOOKUP($D36&amp;$G36,FFEPSilvCosts!$A:$A,FFEPSilvCosts!AL:AL)</f>
        <v>18</v>
      </c>
      <c r="AA36">
        <f>LOOKUP($D36&amp;$G36,FFEPSilvCosts!$A:$A,FFEPSilvCosts!AM:AM)</f>
        <v>14</v>
      </c>
      <c r="AB36">
        <f>LOOKUP($D36&amp;$G36,FFEPSilvCosts!$A:$A,FFEPSilvCosts!AN:AN)</f>
        <v>0</v>
      </c>
      <c r="AC36">
        <f>LOOKUP($D36&amp;$G36,FFEPSilvCosts!$A:$A,FFEPSilvCosts!AO:AO)</f>
        <v>0</v>
      </c>
      <c r="AD36">
        <f>LOOKUP($D36&amp;$G36,FFEPSilvCosts!$A:$A,FFEPSilvCosts!AP:AP)</f>
        <v>0</v>
      </c>
      <c r="AE36">
        <f>LOOKUP($D36&amp;$G36,FFEPSilvCosts!$A:$A,FFEPSilvCosts!AQ:AQ)</f>
        <v>0</v>
      </c>
    </row>
    <row r="37" spans="1:31">
      <c r="A37" t="str">
        <f>LOOKUP($D37&amp;$G37,FFEPSilvCosts!$A:$A,FFEPSilvCosts!H:H)</f>
        <v>y</v>
      </c>
      <c r="B37" t="s">
        <v>204</v>
      </c>
      <c r="C37" t="s">
        <v>111</v>
      </c>
      <c r="D37" t="s">
        <v>10</v>
      </c>
      <c r="E37" t="s">
        <v>97</v>
      </c>
      <c r="F37" t="s">
        <v>194</v>
      </c>
      <c r="G37" t="s">
        <v>37</v>
      </c>
      <c r="H37" t="str">
        <f t="shared" si="1"/>
        <v>ESSFwc3.CC.BlackCreek.D.FFEP.P</v>
      </c>
      <c r="I37" t="str">
        <f>LOOKUP($D37&amp;$G37,FFEPSilvCosts!A:A,FFEPSilvCosts!G:G)</f>
        <v>P</v>
      </c>
      <c r="J37">
        <f>LOOKUP($D37&amp;$E37&amp;$G37,FFEPSilvCosts!C:C,FFEPSilvCosts!J:J)</f>
        <v>2</v>
      </c>
      <c r="K37">
        <f>LOOKUP($C37&amp;$D37&amp;$E37&amp;$F37,InventoryLU_Blk!$A$2:$A$118,InventoryLU_Blk!$J$2:$J$118)</f>
        <v>12.8</v>
      </c>
      <c r="L37" t="str">
        <f>LOOKUP($D37&amp;$G37,FFEPSilvCosts!$A:$A,FFEPSilvCosts!AB:AB)</f>
        <v>SX</v>
      </c>
      <c r="M37">
        <f>LOOKUP($D37&amp;$G37,FFEPSilvCosts!$A:$A,FFEPSilvCosts!AC:AC)</f>
        <v>80</v>
      </c>
      <c r="N37" t="str">
        <f>LOOKUP($D37&amp;$G37,FFEPSilvCosts!$A:$A,FFEPSilvCosts!AD:AD)</f>
        <v>FDI</v>
      </c>
      <c r="O37">
        <f>LOOKUP($D37&amp;$G37,FFEPSilvCosts!$A:$A,FFEPSilvCosts!AE:AE)</f>
        <v>20</v>
      </c>
      <c r="P37">
        <f>LOOKUP($D37&amp;$G37,FFEPSilvCosts!$A:$A,FFEPSilvCosts!AF:AF)</f>
        <v>0</v>
      </c>
      <c r="Q37">
        <f>LOOKUP($D37&amp;$G37,FFEPSilvCosts!$A:$A,FFEPSilvCosts!AG:AG)</f>
        <v>0</v>
      </c>
      <c r="R37">
        <f>LOOKUP($D37&amp;$G37,FFEPSilvCosts!$A:$A,FFEPSilvCosts!AH:AH)</f>
        <v>0</v>
      </c>
      <c r="S37">
        <f>LOOKUP($D37&amp;$G37,FFEPSilvCosts!$A:$A,FFEPSilvCosts!AI:AI)</f>
        <v>0</v>
      </c>
      <c r="T37">
        <f>LOOKUP($D37&amp;$G37,FFEPSilvCosts!$A:$A,FFEPSilvCosts!AJ:AJ)</f>
        <v>0</v>
      </c>
      <c r="U37">
        <f>LOOKUP($D37&amp;$G37,FFEPSilvCosts!$A:$A,FFEPSilvCosts!AK:AK)</f>
        <v>0</v>
      </c>
      <c r="V37">
        <f>LOOKUP($D37&amp;$G37,FFEPSilvCosts!$A:$A,FFEPSilvCosts!K:K)</f>
        <v>3000</v>
      </c>
      <c r="W37">
        <v>12.5</v>
      </c>
      <c r="X37">
        <v>15</v>
      </c>
      <c r="Y37">
        <v>5</v>
      </c>
      <c r="Z37">
        <f>LOOKUP($D37&amp;$G37,FFEPSilvCosts!$A:$A,FFEPSilvCosts!AL:AL)</f>
        <v>18</v>
      </c>
      <c r="AA37">
        <f>LOOKUP($D37&amp;$G37,FFEPSilvCosts!$A:$A,FFEPSilvCosts!AM:AM)</f>
        <v>14</v>
      </c>
      <c r="AB37">
        <f>LOOKUP($D37&amp;$G37,FFEPSilvCosts!$A:$A,FFEPSilvCosts!AN:AN)</f>
        <v>0</v>
      </c>
      <c r="AC37">
        <f>LOOKUP($D37&amp;$G37,FFEPSilvCosts!$A:$A,FFEPSilvCosts!AO:AO)</f>
        <v>0</v>
      </c>
      <c r="AD37">
        <f>LOOKUP($D37&amp;$G37,FFEPSilvCosts!$A:$A,FFEPSilvCosts!AP:AP)</f>
        <v>0</v>
      </c>
      <c r="AE37">
        <f>LOOKUP($D37&amp;$G37,FFEPSilvCosts!$A:$A,FFEPSilvCosts!AQ:AQ)</f>
        <v>0</v>
      </c>
    </row>
    <row r="38" spans="1:31">
      <c r="A38" t="str">
        <f>LOOKUP($D38&amp;$G38,FFEPSilvCosts!$A:$A,FFEPSilvCosts!H:H)</f>
        <v>y</v>
      </c>
      <c r="B38" t="s">
        <v>204</v>
      </c>
      <c r="C38" t="s">
        <v>111</v>
      </c>
      <c r="D38" t="s">
        <v>10</v>
      </c>
      <c r="E38" t="s">
        <v>97</v>
      </c>
      <c r="F38" t="s">
        <v>195</v>
      </c>
      <c r="G38" t="s">
        <v>37</v>
      </c>
      <c r="H38" t="str">
        <f t="shared" si="1"/>
        <v>ESSFwc3.CC.BlackCreek.E.FFEP.P</v>
      </c>
      <c r="I38" t="str">
        <f>LOOKUP($D38&amp;$G38,FFEPSilvCosts!A:A,FFEPSilvCosts!G:G)</f>
        <v>P</v>
      </c>
      <c r="J38">
        <f>LOOKUP($D38&amp;$E38&amp;$G38,FFEPSilvCosts!C:C,FFEPSilvCosts!J:J)</f>
        <v>2</v>
      </c>
      <c r="K38">
        <f>LOOKUP($C38&amp;$D38&amp;$E38&amp;$F38,InventoryLU_Blk!$A$2:$A$118,InventoryLU_Blk!$J$2:$J$118)</f>
        <v>14.6</v>
      </c>
      <c r="L38" t="str">
        <f>LOOKUP($D38&amp;$G38,FFEPSilvCosts!$A:$A,FFEPSilvCosts!AB:AB)</f>
        <v>SX</v>
      </c>
      <c r="M38">
        <f>LOOKUP($D38&amp;$G38,FFEPSilvCosts!$A:$A,FFEPSilvCosts!AC:AC)</f>
        <v>80</v>
      </c>
      <c r="N38" t="str">
        <f>LOOKUP($D38&amp;$G38,FFEPSilvCosts!$A:$A,FFEPSilvCosts!AD:AD)</f>
        <v>FDI</v>
      </c>
      <c r="O38">
        <f>LOOKUP($D38&amp;$G38,FFEPSilvCosts!$A:$A,FFEPSilvCosts!AE:AE)</f>
        <v>20</v>
      </c>
      <c r="P38">
        <f>LOOKUP($D38&amp;$G38,FFEPSilvCosts!$A:$A,FFEPSilvCosts!AF:AF)</f>
        <v>0</v>
      </c>
      <c r="Q38">
        <f>LOOKUP($D38&amp;$G38,FFEPSilvCosts!$A:$A,FFEPSilvCosts!AG:AG)</f>
        <v>0</v>
      </c>
      <c r="R38">
        <f>LOOKUP($D38&amp;$G38,FFEPSilvCosts!$A:$A,FFEPSilvCosts!AH:AH)</f>
        <v>0</v>
      </c>
      <c r="S38">
        <f>LOOKUP($D38&amp;$G38,FFEPSilvCosts!$A:$A,FFEPSilvCosts!AI:AI)</f>
        <v>0</v>
      </c>
      <c r="T38">
        <f>LOOKUP($D38&amp;$G38,FFEPSilvCosts!$A:$A,FFEPSilvCosts!AJ:AJ)</f>
        <v>0</v>
      </c>
      <c r="U38">
        <f>LOOKUP($D38&amp;$G38,FFEPSilvCosts!$A:$A,FFEPSilvCosts!AK:AK)</f>
        <v>0</v>
      </c>
      <c r="V38">
        <f>LOOKUP($D38&amp;$G38,FFEPSilvCosts!$A:$A,FFEPSilvCosts!K:K)</f>
        <v>3000</v>
      </c>
      <c r="W38">
        <v>12.5</v>
      </c>
      <c r="X38">
        <v>15</v>
      </c>
      <c r="Y38">
        <v>5</v>
      </c>
      <c r="Z38">
        <f>LOOKUP($D38&amp;$G38,FFEPSilvCosts!$A:$A,FFEPSilvCosts!AL:AL)</f>
        <v>18</v>
      </c>
      <c r="AA38">
        <f>LOOKUP($D38&amp;$G38,FFEPSilvCosts!$A:$A,FFEPSilvCosts!AM:AM)</f>
        <v>14</v>
      </c>
      <c r="AB38">
        <f>LOOKUP($D38&amp;$G38,FFEPSilvCosts!$A:$A,FFEPSilvCosts!AN:AN)</f>
        <v>0</v>
      </c>
      <c r="AC38">
        <f>LOOKUP($D38&amp;$G38,FFEPSilvCosts!$A:$A,FFEPSilvCosts!AO:AO)</f>
        <v>0</v>
      </c>
      <c r="AD38">
        <f>LOOKUP($D38&amp;$G38,FFEPSilvCosts!$A:$A,FFEPSilvCosts!AP:AP)</f>
        <v>0</v>
      </c>
      <c r="AE38">
        <f>LOOKUP($D38&amp;$G38,FFEPSilvCosts!$A:$A,FFEPSilvCosts!AQ:AQ)</f>
        <v>0</v>
      </c>
    </row>
    <row r="39" spans="1:31">
      <c r="A39" t="str">
        <f>LOOKUP($D39&amp;$G39,FFEPSilvCosts!$A:$A,FFEPSilvCosts!H:H)</f>
        <v>y</v>
      </c>
      <c r="B39" t="s">
        <v>204</v>
      </c>
      <c r="C39" t="s">
        <v>111</v>
      </c>
      <c r="D39" t="s">
        <v>11</v>
      </c>
      <c r="E39" t="s">
        <v>97</v>
      </c>
      <c r="F39" t="s">
        <v>192</v>
      </c>
      <c r="G39" t="s">
        <v>37</v>
      </c>
      <c r="H39" t="str">
        <f t="shared" si="1"/>
        <v>ESSFwk1.CC.BlackCreek.B.FFEP.P</v>
      </c>
      <c r="I39" t="str">
        <f>LOOKUP($D39&amp;$G39,FFEPSilvCosts!A:A,FFEPSilvCosts!G:G)</f>
        <v>P</v>
      </c>
      <c r="J39">
        <f>LOOKUP($D39&amp;$E39&amp;$G39,FFEPSilvCosts!C:C,FFEPSilvCosts!J:J)</f>
        <v>2</v>
      </c>
      <c r="K39">
        <f>LOOKUP($C39&amp;$D39&amp;$E39&amp;$F39,InventoryLU_Blk!$A$2:$A$118,InventoryLU_Blk!$J$2:$J$118)</f>
        <v>15.7</v>
      </c>
      <c r="L39" t="str">
        <f>LOOKUP($D39&amp;$G39,FFEPSilvCosts!$A:$A,FFEPSilvCosts!AB:AB)</f>
        <v>SX</v>
      </c>
      <c r="M39">
        <f>LOOKUP($D39&amp;$G39,FFEPSilvCosts!$A:$A,FFEPSilvCosts!AC:AC)</f>
        <v>80</v>
      </c>
      <c r="N39" t="str">
        <f>LOOKUP($D39&amp;$G39,FFEPSilvCosts!$A:$A,FFEPSilvCosts!AD:AD)</f>
        <v>FDI</v>
      </c>
      <c r="O39">
        <f>LOOKUP($D39&amp;$G39,FFEPSilvCosts!$A:$A,FFEPSilvCosts!AE:AE)</f>
        <v>20</v>
      </c>
      <c r="P39">
        <f>LOOKUP($D39&amp;$G39,FFEPSilvCosts!$A:$A,FFEPSilvCosts!AF:AF)</f>
        <v>0</v>
      </c>
      <c r="Q39">
        <f>LOOKUP($D39&amp;$G39,FFEPSilvCosts!$A:$A,FFEPSilvCosts!AG:AG)</f>
        <v>0</v>
      </c>
      <c r="R39">
        <f>LOOKUP($D39&amp;$G39,FFEPSilvCosts!$A:$A,FFEPSilvCosts!AH:AH)</f>
        <v>0</v>
      </c>
      <c r="S39">
        <f>LOOKUP($D39&amp;$G39,FFEPSilvCosts!$A:$A,FFEPSilvCosts!AI:AI)</f>
        <v>0</v>
      </c>
      <c r="T39">
        <f>LOOKUP($D39&amp;$G39,FFEPSilvCosts!$A:$A,FFEPSilvCosts!AJ:AJ)</f>
        <v>0</v>
      </c>
      <c r="U39">
        <f>LOOKUP($D39&amp;$G39,FFEPSilvCosts!$A:$A,FFEPSilvCosts!AK:AK)</f>
        <v>0</v>
      </c>
      <c r="V39">
        <f>LOOKUP($D39&amp;$G39,FFEPSilvCosts!$A:$A,FFEPSilvCosts!K:K)</f>
        <v>3000</v>
      </c>
      <c r="W39">
        <v>12.5</v>
      </c>
      <c r="X39">
        <v>15</v>
      </c>
      <c r="Y39">
        <v>5</v>
      </c>
      <c r="Z39">
        <f>LOOKUP($D39&amp;$G39,FFEPSilvCosts!$A:$A,FFEPSilvCosts!AL:AL)</f>
        <v>18</v>
      </c>
      <c r="AA39">
        <f>LOOKUP($D39&amp;$G39,FFEPSilvCosts!$A:$A,FFEPSilvCosts!AM:AM)</f>
        <v>14</v>
      </c>
      <c r="AB39">
        <f>LOOKUP($D39&amp;$G39,FFEPSilvCosts!$A:$A,FFEPSilvCosts!AN:AN)</f>
        <v>0</v>
      </c>
      <c r="AC39">
        <f>LOOKUP($D39&amp;$G39,FFEPSilvCosts!$A:$A,FFEPSilvCosts!AO:AO)</f>
        <v>0</v>
      </c>
      <c r="AD39">
        <f>LOOKUP($D39&amp;$G39,FFEPSilvCosts!$A:$A,FFEPSilvCosts!AP:AP)</f>
        <v>0</v>
      </c>
      <c r="AE39">
        <f>LOOKUP($D39&amp;$G39,FFEPSilvCosts!$A:$A,FFEPSilvCosts!AQ:AQ)</f>
        <v>0</v>
      </c>
    </row>
    <row r="40" spans="1:31">
      <c r="A40" t="str">
        <f>LOOKUP($D40&amp;$G40,FFEPSilvCosts!$A:$A,FFEPSilvCosts!H:H)</f>
        <v>y</v>
      </c>
      <c r="B40" t="s">
        <v>204</v>
      </c>
      <c r="C40" t="s">
        <v>111</v>
      </c>
      <c r="D40" t="s">
        <v>11</v>
      </c>
      <c r="E40" t="s">
        <v>97</v>
      </c>
      <c r="F40" t="s">
        <v>193</v>
      </c>
      <c r="G40" t="s">
        <v>37</v>
      </c>
      <c r="H40" t="str">
        <f t="shared" si="1"/>
        <v>ESSFwk1.CC.BlackCreek.C.FFEP.P</v>
      </c>
      <c r="I40" t="str">
        <f>LOOKUP($D40&amp;$G40,FFEPSilvCosts!A:A,FFEPSilvCosts!G:G)</f>
        <v>P</v>
      </c>
      <c r="J40">
        <f>LOOKUP($D40&amp;$E40&amp;$G40,FFEPSilvCosts!C:C,FFEPSilvCosts!J:J)</f>
        <v>2</v>
      </c>
      <c r="K40">
        <f>LOOKUP($C40&amp;$D40&amp;$E40&amp;$F40,InventoryLU_Blk!$A$2:$A$118,InventoryLU_Blk!$J$2:$J$118)</f>
        <v>14.9</v>
      </c>
      <c r="L40" t="str">
        <f>LOOKUP($D40&amp;$G40,FFEPSilvCosts!$A:$A,FFEPSilvCosts!AB:AB)</f>
        <v>SX</v>
      </c>
      <c r="M40">
        <f>LOOKUP($D40&amp;$G40,FFEPSilvCosts!$A:$A,FFEPSilvCosts!AC:AC)</f>
        <v>80</v>
      </c>
      <c r="N40" t="str">
        <f>LOOKUP($D40&amp;$G40,FFEPSilvCosts!$A:$A,FFEPSilvCosts!AD:AD)</f>
        <v>FDI</v>
      </c>
      <c r="O40">
        <f>LOOKUP($D40&amp;$G40,FFEPSilvCosts!$A:$A,FFEPSilvCosts!AE:AE)</f>
        <v>20</v>
      </c>
      <c r="P40">
        <f>LOOKUP($D40&amp;$G40,FFEPSilvCosts!$A:$A,FFEPSilvCosts!AF:AF)</f>
        <v>0</v>
      </c>
      <c r="Q40">
        <f>LOOKUP($D40&amp;$G40,FFEPSilvCosts!$A:$A,FFEPSilvCosts!AG:AG)</f>
        <v>0</v>
      </c>
      <c r="R40">
        <f>LOOKUP($D40&amp;$G40,FFEPSilvCosts!$A:$A,FFEPSilvCosts!AH:AH)</f>
        <v>0</v>
      </c>
      <c r="S40">
        <f>LOOKUP($D40&amp;$G40,FFEPSilvCosts!$A:$A,FFEPSilvCosts!AI:AI)</f>
        <v>0</v>
      </c>
      <c r="T40">
        <f>LOOKUP($D40&amp;$G40,FFEPSilvCosts!$A:$A,FFEPSilvCosts!AJ:AJ)</f>
        <v>0</v>
      </c>
      <c r="U40">
        <f>LOOKUP($D40&amp;$G40,FFEPSilvCosts!$A:$A,FFEPSilvCosts!AK:AK)</f>
        <v>0</v>
      </c>
      <c r="V40">
        <f>LOOKUP($D40&amp;$G40,FFEPSilvCosts!$A:$A,FFEPSilvCosts!K:K)</f>
        <v>3000</v>
      </c>
      <c r="W40">
        <v>12.5</v>
      </c>
      <c r="X40">
        <v>15</v>
      </c>
      <c r="Y40">
        <v>5</v>
      </c>
      <c r="Z40">
        <f>LOOKUP($D40&amp;$G40,FFEPSilvCosts!$A:$A,FFEPSilvCosts!AL:AL)</f>
        <v>18</v>
      </c>
      <c r="AA40">
        <f>LOOKUP($D40&amp;$G40,FFEPSilvCosts!$A:$A,FFEPSilvCosts!AM:AM)</f>
        <v>14</v>
      </c>
      <c r="AB40">
        <f>LOOKUP($D40&amp;$G40,FFEPSilvCosts!$A:$A,FFEPSilvCosts!AN:AN)</f>
        <v>0</v>
      </c>
      <c r="AC40">
        <f>LOOKUP($D40&amp;$G40,FFEPSilvCosts!$A:$A,FFEPSilvCosts!AO:AO)</f>
        <v>0</v>
      </c>
      <c r="AD40">
        <f>LOOKUP($D40&amp;$G40,FFEPSilvCosts!$A:$A,FFEPSilvCosts!AP:AP)</f>
        <v>0</v>
      </c>
      <c r="AE40">
        <f>LOOKUP($D40&amp;$G40,FFEPSilvCosts!$A:$A,FFEPSilvCosts!AQ:AQ)</f>
        <v>0</v>
      </c>
    </row>
    <row r="41" spans="1:31">
      <c r="A41" t="str">
        <f>LOOKUP($D41&amp;$G41,FFEPSilvCosts!$A:$A,FFEPSilvCosts!H:H)</f>
        <v>y</v>
      </c>
      <c r="B41" t="s">
        <v>204</v>
      </c>
      <c r="C41" t="s">
        <v>111</v>
      </c>
      <c r="D41" t="s">
        <v>11</v>
      </c>
      <c r="E41" t="s">
        <v>97</v>
      </c>
      <c r="F41" t="s">
        <v>194</v>
      </c>
      <c r="G41" t="s">
        <v>37</v>
      </c>
      <c r="H41" t="str">
        <f t="shared" si="1"/>
        <v>ESSFwk1.CC.BlackCreek.D.FFEP.P</v>
      </c>
      <c r="I41" t="str">
        <f>LOOKUP($D41&amp;$G41,FFEPSilvCosts!A:A,FFEPSilvCosts!G:G)</f>
        <v>P</v>
      </c>
      <c r="J41">
        <f>LOOKUP($D41&amp;$E41&amp;$G41,FFEPSilvCosts!C:C,FFEPSilvCosts!J:J)</f>
        <v>2</v>
      </c>
      <c r="K41">
        <f>LOOKUP($C41&amp;$D41&amp;$E41&amp;$F41,InventoryLU_Blk!$A$2:$A$118,InventoryLU_Blk!$J$2:$J$118)</f>
        <v>14.7</v>
      </c>
      <c r="L41" t="str">
        <f>LOOKUP($D41&amp;$G41,FFEPSilvCosts!$A:$A,FFEPSilvCosts!AB:AB)</f>
        <v>SX</v>
      </c>
      <c r="M41">
        <f>LOOKUP($D41&amp;$G41,FFEPSilvCosts!$A:$A,FFEPSilvCosts!AC:AC)</f>
        <v>80</v>
      </c>
      <c r="N41" t="str">
        <f>LOOKUP($D41&amp;$G41,FFEPSilvCosts!$A:$A,FFEPSilvCosts!AD:AD)</f>
        <v>FDI</v>
      </c>
      <c r="O41">
        <f>LOOKUP($D41&amp;$G41,FFEPSilvCosts!$A:$A,FFEPSilvCosts!AE:AE)</f>
        <v>20</v>
      </c>
      <c r="P41">
        <f>LOOKUP($D41&amp;$G41,FFEPSilvCosts!$A:$A,FFEPSilvCosts!AF:AF)</f>
        <v>0</v>
      </c>
      <c r="Q41">
        <f>LOOKUP($D41&amp;$G41,FFEPSilvCosts!$A:$A,FFEPSilvCosts!AG:AG)</f>
        <v>0</v>
      </c>
      <c r="R41">
        <f>LOOKUP($D41&amp;$G41,FFEPSilvCosts!$A:$A,FFEPSilvCosts!AH:AH)</f>
        <v>0</v>
      </c>
      <c r="S41">
        <f>LOOKUP($D41&amp;$G41,FFEPSilvCosts!$A:$A,FFEPSilvCosts!AI:AI)</f>
        <v>0</v>
      </c>
      <c r="T41">
        <f>LOOKUP($D41&amp;$G41,FFEPSilvCosts!$A:$A,FFEPSilvCosts!AJ:AJ)</f>
        <v>0</v>
      </c>
      <c r="U41">
        <f>LOOKUP($D41&amp;$G41,FFEPSilvCosts!$A:$A,FFEPSilvCosts!AK:AK)</f>
        <v>0</v>
      </c>
      <c r="V41">
        <f>LOOKUP($D41&amp;$G41,FFEPSilvCosts!$A:$A,FFEPSilvCosts!K:K)</f>
        <v>3000</v>
      </c>
      <c r="W41">
        <v>12.5</v>
      </c>
      <c r="X41">
        <v>15</v>
      </c>
      <c r="Y41">
        <v>5</v>
      </c>
      <c r="Z41">
        <f>LOOKUP($D41&amp;$G41,FFEPSilvCosts!$A:$A,FFEPSilvCosts!AL:AL)</f>
        <v>18</v>
      </c>
      <c r="AA41">
        <f>LOOKUP($D41&amp;$G41,FFEPSilvCosts!$A:$A,FFEPSilvCosts!AM:AM)</f>
        <v>14</v>
      </c>
      <c r="AB41">
        <f>LOOKUP($D41&amp;$G41,FFEPSilvCosts!$A:$A,FFEPSilvCosts!AN:AN)</f>
        <v>0</v>
      </c>
      <c r="AC41">
        <f>LOOKUP($D41&amp;$G41,FFEPSilvCosts!$A:$A,FFEPSilvCosts!AO:AO)</f>
        <v>0</v>
      </c>
      <c r="AD41">
        <f>LOOKUP($D41&amp;$G41,FFEPSilvCosts!$A:$A,FFEPSilvCosts!AP:AP)</f>
        <v>0</v>
      </c>
      <c r="AE41">
        <f>LOOKUP($D41&amp;$G41,FFEPSilvCosts!$A:$A,FFEPSilvCosts!AQ:AQ)</f>
        <v>0</v>
      </c>
    </row>
    <row r="42" spans="1:31">
      <c r="A42" t="str">
        <f>LOOKUP($D42&amp;$G42,FFEPSilvCosts!$A:$A,FFEPSilvCosts!H:H)</f>
        <v>y</v>
      </c>
      <c r="B42" t="s">
        <v>204</v>
      </c>
      <c r="C42" t="s">
        <v>111</v>
      </c>
      <c r="D42" t="s">
        <v>11</v>
      </c>
      <c r="E42" t="s">
        <v>97</v>
      </c>
      <c r="F42" t="s">
        <v>195</v>
      </c>
      <c r="G42" t="s">
        <v>37</v>
      </c>
      <c r="H42" t="str">
        <f t="shared" si="1"/>
        <v>ESSFwk1.CC.BlackCreek.E.FFEP.P</v>
      </c>
      <c r="I42" t="str">
        <f>LOOKUP($D42&amp;$G42,FFEPSilvCosts!A:A,FFEPSilvCosts!G:G)</f>
        <v>P</v>
      </c>
      <c r="J42">
        <f>LOOKUP($D42&amp;$E42&amp;$G42,FFEPSilvCosts!C:C,FFEPSilvCosts!J:J)</f>
        <v>2</v>
      </c>
      <c r="K42">
        <f>LOOKUP($C42&amp;$D42&amp;$E42&amp;$F42,InventoryLU_Blk!$A$2:$A$118,InventoryLU_Blk!$J$2:$J$118)</f>
        <v>14.9</v>
      </c>
      <c r="L42" t="str">
        <f>LOOKUP($D42&amp;$G42,FFEPSilvCosts!$A:$A,FFEPSilvCosts!AB:AB)</f>
        <v>SX</v>
      </c>
      <c r="M42">
        <f>LOOKUP($D42&amp;$G42,FFEPSilvCosts!$A:$A,FFEPSilvCosts!AC:AC)</f>
        <v>80</v>
      </c>
      <c r="N42" t="str">
        <f>LOOKUP($D42&amp;$G42,FFEPSilvCosts!$A:$A,FFEPSilvCosts!AD:AD)</f>
        <v>FDI</v>
      </c>
      <c r="O42">
        <f>LOOKUP($D42&amp;$G42,FFEPSilvCosts!$A:$A,FFEPSilvCosts!AE:AE)</f>
        <v>20</v>
      </c>
      <c r="P42">
        <f>LOOKUP($D42&amp;$G42,FFEPSilvCosts!$A:$A,FFEPSilvCosts!AF:AF)</f>
        <v>0</v>
      </c>
      <c r="Q42">
        <f>LOOKUP($D42&amp;$G42,FFEPSilvCosts!$A:$A,FFEPSilvCosts!AG:AG)</f>
        <v>0</v>
      </c>
      <c r="R42">
        <f>LOOKUP($D42&amp;$G42,FFEPSilvCosts!$A:$A,FFEPSilvCosts!AH:AH)</f>
        <v>0</v>
      </c>
      <c r="S42">
        <f>LOOKUP($D42&amp;$G42,FFEPSilvCosts!$A:$A,FFEPSilvCosts!AI:AI)</f>
        <v>0</v>
      </c>
      <c r="T42">
        <f>LOOKUP($D42&amp;$G42,FFEPSilvCosts!$A:$A,FFEPSilvCosts!AJ:AJ)</f>
        <v>0</v>
      </c>
      <c r="U42">
        <f>LOOKUP($D42&amp;$G42,FFEPSilvCosts!$A:$A,FFEPSilvCosts!AK:AK)</f>
        <v>0</v>
      </c>
      <c r="V42">
        <f>LOOKUP($D42&amp;$G42,FFEPSilvCosts!$A:$A,FFEPSilvCosts!K:K)</f>
        <v>3000</v>
      </c>
      <c r="W42">
        <v>12.5</v>
      </c>
      <c r="X42">
        <v>15</v>
      </c>
      <c r="Y42">
        <v>5</v>
      </c>
      <c r="Z42">
        <f>LOOKUP($D42&amp;$G42,FFEPSilvCosts!$A:$A,FFEPSilvCosts!AL:AL)</f>
        <v>18</v>
      </c>
      <c r="AA42">
        <f>LOOKUP($D42&amp;$G42,FFEPSilvCosts!$A:$A,FFEPSilvCosts!AM:AM)</f>
        <v>14</v>
      </c>
      <c r="AB42">
        <f>LOOKUP($D42&amp;$G42,FFEPSilvCosts!$A:$A,FFEPSilvCosts!AN:AN)</f>
        <v>0</v>
      </c>
      <c r="AC42">
        <f>LOOKUP($D42&amp;$G42,FFEPSilvCosts!$A:$A,FFEPSilvCosts!AO:AO)</f>
        <v>0</v>
      </c>
      <c r="AD42">
        <f>LOOKUP($D42&amp;$G42,FFEPSilvCosts!$A:$A,FFEPSilvCosts!AP:AP)</f>
        <v>0</v>
      </c>
      <c r="AE42">
        <f>LOOKUP($D42&amp;$G42,FFEPSilvCosts!$A:$A,FFEPSilvCosts!AQ:AQ)</f>
        <v>0</v>
      </c>
    </row>
    <row r="43" spans="1:31">
      <c r="A43" t="str">
        <f>LOOKUP($D43&amp;$G43,FFEPSilvCosts!$A:$A,FFEPSilvCosts!H:H)</f>
        <v>y</v>
      </c>
      <c r="B43" t="s">
        <v>204</v>
      </c>
      <c r="C43" t="s">
        <v>111</v>
      </c>
      <c r="D43" t="s">
        <v>14</v>
      </c>
      <c r="E43" t="s">
        <v>97</v>
      </c>
      <c r="F43" t="s">
        <v>193</v>
      </c>
      <c r="G43" t="s">
        <v>37</v>
      </c>
      <c r="H43" t="str">
        <f t="shared" si="1"/>
        <v>ICHmk3.CC.BlackCreek.C.FFEP.P</v>
      </c>
      <c r="I43" t="str">
        <f>LOOKUP($D43&amp;$G43,FFEPSilvCosts!A:A,FFEPSilvCosts!G:G)</f>
        <v>P</v>
      </c>
      <c r="J43">
        <f>LOOKUP($D43&amp;$E43&amp;$G43,FFEPSilvCosts!C:C,FFEPSilvCosts!J:J)</f>
        <v>2</v>
      </c>
      <c r="K43">
        <f>LOOKUP($C43&amp;$D43&amp;$E43&amp;$F43,InventoryLU_Blk!$A$2:$A$118,InventoryLU_Blk!$J$2:$J$118)</f>
        <v>19.8</v>
      </c>
      <c r="L43" t="str">
        <f>LOOKUP($D43&amp;$G43,FFEPSilvCosts!$A:$A,FFEPSilvCosts!AB:AB)</f>
        <v>SX</v>
      </c>
      <c r="M43">
        <f>LOOKUP($D43&amp;$G43,FFEPSilvCosts!$A:$A,FFEPSilvCosts!AC:AC)</f>
        <v>80</v>
      </c>
      <c r="N43" t="str">
        <f>LOOKUP($D43&amp;$G43,FFEPSilvCosts!$A:$A,FFEPSilvCosts!AD:AD)</f>
        <v>FDI</v>
      </c>
      <c r="O43">
        <f>LOOKUP($D43&amp;$G43,FFEPSilvCosts!$A:$A,FFEPSilvCosts!AE:AE)</f>
        <v>20</v>
      </c>
      <c r="P43">
        <f>LOOKUP($D43&amp;$G43,FFEPSilvCosts!$A:$A,FFEPSilvCosts!AF:AF)</f>
        <v>0</v>
      </c>
      <c r="Q43">
        <f>LOOKUP($D43&amp;$G43,FFEPSilvCosts!$A:$A,FFEPSilvCosts!AG:AG)</f>
        <v>0</v>
      </c>
      <c r="R43">
        <f>LOOKUP($D43&amp;$G43,FFEPSilvCosts!$A:$A,FFEPSilvCosts!AH:AH)</f>
        <v>0</v>
      </c>
      <c r="S43">
        <f>LOOKUP($D43&amp;$G43,FFEPSilvCosts!$A:$A,FFEPSilvCosts!AI:AI)</f>
        <v>0</v>
      </c>
      <c r="T43">
        <f>LOOKUP($D43&amp;$G43,FFEPSilvCosts!$A:$A,FFEPSilvCosts!AJ:AJ)</f>
        <v>0</v>
      </c>
      <c r="U43">
        <f>LOOKUP($D43&amp;$G43,FFEPSilvCosts!$A:$A,FFEPSilvCosts!AK:AK)</f>
        <v>0</v>
      </c>
      <c r="V43">
        <f>LOOKUP($D43&amp;$G43,FFEPSilvCosts!$A:$A,FFEPSilvCosts!K:K)</f>
        <v>3000</v>
      </c>
      <c r="W43">
        <v>12.5</v>
      </c>
      <c r="X43">
        <v>15</v>
      </c>
      <c r="Y43">
        <v>5</v>
      </c>
      <c r="Z43">
        <f>LOOKUP($D43&amp;$G43,FFEPSilvCosts!$A:$A,FFEPSilvCosts!AL:AL)</f>
        <v>18</v>
      </c>
      <c r="AA43">
        <f>LOOKUP($D43&amp;$G43,FFEPSilvCosts!$A:$A,FFEPSilvCosts!AM:AM)</f>
        <v>14</v>
      </c>
      <c r="AB43">
        <f>LOOKUP($D43&amp;$G43,FFEPSilvCosts!$A:$A,FFEPSilvCosts!AN:AN)</f>
        <v>0</v>
      </c>
      <c r="AC43">
        <f>LOOKUP($D43&amp;$G43,FFEPSilvCosts!$A:$A,FFEPSilvCosts!AO:AO)</f>
        <v>0</v>
      </c>
      <c r="AD43">
        <f>LOOKUP($D43&amp;$G43,FFEPSilvCosts!$A:$A,FFEPSilvCosts!AP:AP)</f>
        <v>0</v>
      </c>
      <c r="AE43">
        <f>LOOKUP($D43&amp;$G43,FFEPSilvCosts!$A:$A,FFEPSilvCosts!AQ:AQ)</f>
        <v>0</v>
      </c>
    </row>
    <row r="44" spans="1:31">
      <c r="A44" t="str">
        <f>LOOKUP($D44&amp;$G44,FFEPSilvCosts!$A:$A,FFEPSilvCosts!H:H)</f>
        <v>y</v>
      </c>
      <c r="B44" t="s">
        <v>204</v>
      </c>
      <c r="C44" t="s">
        <v>111</v>
      </c>
      <c r="D44" t="s">
        <v>14</v>
      </c>
      <c r="E44" t="s">
        <v>97</v>
      </c>
      <c r="F44" t="s">
        <v>194</v>
      </c>
      <c r="G44" t="s">
        <v>37</v>
      </c>
      <c r="H44" t="str">
        <f t="shared" si="1"/>
        <v>ICHmk3.CC.BlackCreek.D.FFEP.P</v>
      </c>
      <c r="I44" t="str">
        <f>LOOKUP($D44&amp;$G44,FFEPSilvCosts!A:A,FFEPSilvCosts!G:G)</f>
        <v>P</v>
      </c>
      <c r="J44">
        <f>LOOKUP($D44&amp;$E44&amp;$G44,FFEPSilvCosts!C:C,FFEPSilvCosts!J:J)</f>
        <v>2</v>
      </c>
      <c r="K44">
        <f>LOOKUP($C44&amp;$D44&amp;$E44&amp;$F44,InventoryLU_Blk!$A$2:$A$118,InventoryLU_Blk!$J$2:$J$118)</f>
        <v>21.9</v>
      </c>
      <c r="L44" t="str">
        <f>LOOKUP($D44&amp;$G44,FFEPSilvCosts!$A:$A,FFEPSilvCosts!AB:AB)</f>
        <v>SX</v>
      </c>
      <c r="M44">
        <f>LOOKUP($D44&amp;$G44,FFEPSilvCosts!$A:$A,FFEPSilvCosts!AC:AC)</f>
        <v>80</v>
      </c>
      <c r="N44" t="str">
        <f>LOOKUP($D44&amp;$G44,FFEPSilvCosts!$A:$A,FFEPSilvCosts!AD:AD)</f>
        <v>FDI</v>
      </c>
      <c r="O44">
        <f>LOOKUP($D44&amp;$G44,FFEPSilvCosts!$A:$A,FFEPSilvCosts!AE:AE)</f>
        <v>20</v>
      </c>
      <c r="P44">
        <f>LOOKUP($D44&amp;$G44,FFEPSilvCosts!$A:$A,FFEPSilvCosts!AF:AF)</f>
        <v>0</v>
      </c>
      <c r="Q44">
        <f>LOOKUP($D44&amp;$G44,FFEPSilvCosts!$A:$A,FFEPSilvCosts!AG:AG)</f>
        <v>0</v>
      </c>
      <c r="R44">
        <f>LOOKUP($D44&amp;$G44,FFEPSilvCosts!$A:$A,FFEPSilvCosts!AH:AH)</f>
        <v>0</v>
      </c>
      <c r="S44">
        <f>LOOKUP($D44&amp;$G44,FFEPSilvCosts!$A:$A,FFEPSilvCosts!AI:AI)</f>
        <v>0</v>
      </c>
      <c r="T44">
        <f>LOOKUP($D44&amp;$G44,FFEPSilvCosts!$A:$A,FFEPSilvCosts!AJ:AJ)</f>
        <v>0</v>
      </c>
      <c r="U44">
        <f>LOOKUP($D44&amp;$G44,FFEPSilvCosts!$A:$A,FFEPSilvCosts!AK:AK)</f>
        <v>0</v>
      </c>
      <c r="V44">
        <f>LOOKUP($D44&amp;$G44,FFEPSilvCosts!$A:$A,FFEPSilvCosts!K:K)</f>
        <v>3000</v>
      </c>
      <c r="W44">
        <v>12.5</v>
      </c>
      <c r="X44">
        <v>15</v>
      </c>
      <c r="Y44">
        <v>5</v>
      </c>
      <c r="Z44">
        <f>LOOKUP($D44&amp;$G44,FFEPSilvCosts!$A:$A,FFEPSilvCosts!AL:AL)</f>
        <v>18</v>
      </c>
      <c r="AA44">
        <f>LOOKUP($D44&amp;$G44,FFEPSilvCosts!$A:$A,FFEPSilvCosts!AM:AM)</f>
        <v>14</v>
      </c>
      <c r="AB44">
        <f>LOOKUP($D44&amp;$G44,FFEPSilvCosts!$A:$A,FFEPSilvCosts!AN:AN)</f>
        <v>0</v>
      </c>
      <c r="AC44">
        <f>LOOKUP($D44&amp;$G44,FFEPSilvCosts!$A:$A,FFEPSilvCosts!AO:AO)</f>
        <v>0</v>
      </c>
      <c r="AD44">
        <f>LOOKUP($D44&amp;$G44,FFEPSilvCosts!$A:$A,FFEPSilvCosts!AP:AP)</f>
        <v>0</v>
      </c>
      <c r="AE44">
        <f>LOOKUP($D44&amp;$G44,FFEPSilvCosts!$A:$A,FFEPSilvCosts!AQ:AQ)</f>
        <v>0</v>
      </c>
    </row>
    <row r="45" spans="1:31">
      <c r="A45" t="str">
        <f>LOOKUP($D45&amp;$G45,FFEPSilvCosts!$A:$A,FFEPSilvCosts!H:H)</f>
        <v>y</v>
      </c>
      <c r="B45" t="s">
        <v>204</v>
      </c>
      <c r="C45" t="s">
        <v>111</v>
      </c>
      <c r="D45" t="s">
        <v>14</v>
      </c>
      <c r="E45" t="s">
        <v>97</v>
      </c>
      <c r="F45" t="s">
        <v>195</v>
      </c>
      <c r="G45" t="s">
        <v>37</v>
      </c>
      <c r="H45" t="str">
        <f t="shared" si="1"/>
        <v>ICHmk3.CC.BlackCreek.E.FFEP.P</v>
      </c>
      <c r="I45" t="str">
        <f>LOOKUP($D45&amp;$G45,FFEPSilvCosts!A:A,FFEPSilvCosts!G:G)</f>
        <v>P</v>
      </c>
      <c r="J45">
        <f>LOOKUP($D45&amp;$E45&amp;$G45,FFEPSilvCosts!C:C,FFEPSilvCosts!J:J)</f>
        <v>2</v>
      </c>
      <c r="K45">
        <f>LOOKUP($C45&amp;$D45&amp;$E45&amp;$F45,InventoryLU_Blk!$A$2:$A$118,InventoryLU_Blk!$J$2:$J$118)</f>
        <v>21.8</v>
      </c>
      <c r="L45" t="str">
        <f>LOOKUP($D45&amp;$G45,FFEPSilvCosts!$A:$A,FFEPSilvCosts!AB:AB)</f>
        <v>SX</v>
      </c>
      <c r="M45">
        <f>LOOKUP($D45&amp;$G45,FFEPSilvCosts!$A:$A,FFEPSilvCosts!AC:AC)</f>
        <v>80</v>
      </c>
      <c r="N45" t="str">
        <f>LOOKUP($D45&amp;$G45,FFEPSilvCosts!$A:$A,FFEPSilvCosts!AD:AD)</f>
        <v>FDI</v>
      </c>
      <c r="O45">
        <f>LOOKUP($D45&amp;$G45,FFEPSilvCosts!$A:$A,FFEPSilvCosts!AE:AE)</f>
        <v>20</v>
      </c>
      <c r="P45">
        <f>LOOKUP($D45&amp;$G45,FFEPSilvCosts!$A:$A,FFEPSilvCosts!AF:AF)</f>
        <v>0</v>
      </c>
      <c r="Q45">
        <f>LOOKUP($D45&amp;$G45,FFEPSilvCosts!$A:$A,FFEPSilvCosts!AG:AG)</f>
        <v>0</v>
      </c>
      <c r="R45">
        <f>LOOKUP($D45&amp;$G45,FFEPSilvCosts!$A:$A,FFEPSilvCosts!AH:AH)</f>
        <v>0</v>
      </c>
      <c r="S45">
        <f>LOOKUP($D45&amp;$G45,FFEPSilvCosts!$A:$A,FFEPSilvCosts!AI:AI)</f>
        <v>0</v>
      </c>
      <c r="T45">
        <f>LOOKUP($D45&amp;$G45,FFEPSilvCosts!$A:$A,FFEPSilvCosts!AJ:AJ)</f>
        <v>0</v>
      </c>
      <c r="U45">
        <f>LOOKUP($D45&amp;$G45,FFEPSilvCosts!$A:$A,FFEPSilvCosts!AK:AK)</f>
        <v>0</v>
      </c>
      <c r="V45">
        <f>LOOKUP($D45&amp;$G45,FFEPSilvCosts!$A:$A,FFEPSilvCosts!K:K)</f>
        <v>3000</v>
      </c>
      <c r="W45">
        <v>12.5</v>
      </c>
      <c r="X45">
        <v>15</v>
      </c>
      <c r="Y45">
        <v>5</v>
      </c>
      <c r="Z45">
        <f>LOOKUP($D45&amp;$G45,FFEPSilvCosts!$A:$A,FFEPSilvCosts!AL:AL)</f>
        <v>18</v>
      </c>
      <c r="AA45">
        <f>LOOKUP($D45&amp;$G45,FFEPSilvCosts!$A:$A,FFEPSilvCosts!AM:AM)</f>
        <v>14</v>
      </c>
      <c r="AB45">
        <f>LOOKUP($D45&amp;$G45,FFEPSilvCosts!$A:$A,FFEPSilvCosts!AN:AN)</f>
        <v>0</v>
      </c>
      <c r="AC45">
        <f>LOOKUP($D45&amp;$G45,FFEPSilvCosts!$A:$A,FFEPSilvCosts!AO:AO)</f>
        <v>0</v>
      </c>
      <c r="AD45">
        <f>LOOKUP($D45&amp;$G45,FFEPSilvCosts!$A:$A,FFEPSilvCosts!AP:AP)</f>
        <v>0</v>
      </c>
      <c r="AE45">
        <f>LOOKUP($D45&amp;$G45,FFEPSilvCosts!$A:$A,FFEPSilvCosts!AQ:AQ)</f>
        <v>0</v>
      </c>
    </row>
    <row r="46" spans="1:31">
      <c r="A46" t="str">
        <f>LOOKUP($D46&amp;$G46,FFEPSilvCosts!$A:$A,FFEPSilvCosts!H:H)</f>
        <v>y</v>
      </c>
      <c r="B46" t="s">
        <v>204</v>
      </c>
      <c r="C46" t="s">
        <v>111</v>
      </c>
      <c r="D46" t="s">
        <v>41</v>
      </c>
      <c r="E46" t="s">
        <v>97</v>
      </c>
      <c r="F46" t="s">
        <v>195</v>
      </c>
      <c r="G46" t="s">
        <v>37</v>
      </c>
      <c r="H46" t="str">
        <f t="shared" si="1"/>
        <v>ICHwk2.CC.BlackCreek.E.FFEP.P</v>
      </c>
      <c r="I46" t="str">
        <f>LOOKUP($D46&amp;$G46,FFEPSilvCosts!A:A,FFEPSilvCosts!G:G)</f>
        <v>P</v>
      </c>
      <c r="J46">
        <f>LOOKUP($D46&amp;$E46&amp;$G46,FFEPSilvCosts!C:C,FFEPSilvCosts!J:J)</f>
        <v>2</v>
      </c>
      <c r="K46">
        <f>LOOKUP($C46&amp;$D46&amp;$E46&amp;$F46,InventoryLU_Blk!$A$2:$A$118,InventoryLU_Blk!$J$2:$J$118)</f>
        <v>21.1</v>
      </c>
      <c r="L46" t="str">
        <f>LOOKUP($D46&amp;$G46,FFEPSilvCosts!$A:$A,FFEPSilvCosts!AB:AB)</f>
        <v>SX</v>
      </c>
      <c r="M46">
        <f>LOOKUP($D46&amp;$G46,FFEPSilvCosts!$A:$A,FFEPSilvCosts!AC:AC)</f>
        <v>80</v>
      </c>
      <c r="N46" t="str">
        <f>LOOKUP($D46&amp;$G46,FFEPSilvCosts!$A:$A,FFEPSilvCosts!AD:AD)</f>
        <v>FDI</v>
      </c>
      <c r="O46">
        <f>LOOKUP($D46&amp;$G46,FFEPSilvCosts!$A:$A,FFEPSilvCosts!AE:AE)</f>
        <v>20</v>
      </c>
      <c r="P46">
        <f>LOOKUP($D46&amp;$G46,FFEPSilvCosts!$A:$A,FFEPSilvCosts!AF:AF)</f>
        <v>0</v>
      </c>
      <c r="Q46">
        <f>LOOKUP($D46&amp;$G46,FFEPSilvCosts!$A:$A,FFEPSilvCosts!AG:AG)</f>
        <v>0</v>
      </c>
      <c r="R46">
        <f>LOOKUP($D46&amp;$G46,FFEPSilvCosts!$A:$A,FFEPSilvCosts!AH:AH)</f>
        <v>0</v>
      </c>
      <c r="S46">
        <f>LOOKUP($D46&amp;$G46,FFEPSilvCosts!$A:$A,FFEPSilvCosts!AI:AI)</f>
        <v>0</v>
      </c>
      <c r="T46">
        <f>LOOKUP($D46&amp;$G46,FFEPSilvCosts!$A:$A,FFEPSilvCosts!AJ:AJ)</f>
        <v>0</v>
      </c>
      <c r="U46">
        <f>LOOKUP($D46&amp;$G46,FFEPSilvCosts!$A:$A,FFEPSilvCosts!AK:AK)</f>
        <v>0</v>
      </c>
      <c r="V46">
        <f>LOOKUP($D46&amp;$G46,FFEPSilvCosts!$A:$A,FFEPSilvCosts!K:K)</f>
        <v>3000</v>
      </c>
      <c r="W46">
        <v>12.5</v>
      </c>
      <c r="X46">
        <v>15</v>
      </c>
      <c r="Y46">
        <v>5</v>
      </c>
      <c r="Z46">
        <f>LOOKUP($D46&amp;$G46,FFEPSilvCosts!$A:$A,FFEPSilvCosts!AL:AL)</f>
        <v>18</v>
      </c>
      <c r="AA46">
        <f>LOOKUP($D46&amp;$G46,FFEPSilvCosts!$A:$A,FFEPSilvCosts!AM:AM)</f>
        <v>14</v>
      </c>
      <c r="AB46">
        <f>LOOKUP($D46&amp;$G46,FFEPSilvCosts!$A:$A,FFEPSilvCosts!AN:AN)</f>
        <v>0</v>
      </c>
      <c r="AC46">
        <f>LOOKUP($D46&amp;$G46,FFEPSilvCosts!$A:$A,FFEPSilvCosts!AO:AO)</f>
        <v>0</v>
      </c>
      <c r="AD46">
        <f>LOOKUP($D46&amp;$G46,FFEPSilvCosts!$A:$A,FFEPSilvCosts!AP:AP)</f>
        <v>0</v>
      </c>
      <c r="AE46">
        <f>LOOKUP($D46&amp;$G46,FFEPSilvCosts!$A:$A,FFEPSilvCosts!AQ:AQ)</f>
        <v>0</v>
      </c>
    </row>
    <row r="47" spans="1:31">
      <c r="A47" t="str">
        <f>LOOKUP($D47&amp;$G47,FFEPSilvCosts!$A:$A,FFEPSilvCosts!H:H)</f>
        <v>y</v>
      </c>
      <c r="B47" t="s">
        <v>204</v>
      </c>
      <c r="C47" t="s">
        <v>111</v>
      </c>
      <c r="D47" t="s">
        <v>26</v>
      </c>
      <c r="E47" t="s">
        <v>97</v>
      </c>
      <c r="F47" t="s">
        <v>192</v>
      </c>
      <c r="G47" t="s">
        <v>37</v>
      </c>
      <c r="H47" t="str">
        <f t="shared" si="1"/>
        <v>SBPSmk.CC.BlackCreek.B.FFEP.P</v>
      </c>
      <c r="I47" t="str">
        <f>LOOKUP($D47&amp;$G47,FFEPSilvCosts!A:A,FFEPSilvCosts!G:G)</f>
        <v>P</v>
      </c>
      <c r="J47">
        <f>LOOKUP($D47&amp;$E47&amp;$G47,FFEPSilvCosts!C:C,FFEPSilvCosts!J:J)</f>
        <v>2</v>
      </c>
      <c r="K47">
        <f>LOOKUP($C47&amp;$D47&amp;$E47&amp;$F47,InventoryLU_Blk!$A$2:$A$118,InventoryLU_Blk!$J$2:$J$118)</f>
        <v>19</v>
      </c>
      <c r="L47" t="str">
        <f>LOOKUP($D47&amp;$G47,FFEPSilvCosts!$A:$A,FFEPSilvCosts!AB:AB)</f>
        <v>PLI</v>
      </c>
      <c r="M47">
        <f>LOOKUP($D47&amp;$G47,FFEPSilvCosts!$A:$A,FFEPSilvCosts!AC:AC)</f>
        <v>80</v>
      </c>
      <c r="N47" t="str">
        <f>LOOKUP($D47&amp;$G47,FFEPSilvCosts!$A:$A,FFEPSilvCosts!AD:AD)</f>
        <v>SX</v>
      </c>
      <c r="O47">
        <f>LOOKUP($D47&amp;$G47,FFEPSilvCosts!$A:$A,FFEPSilvCosts!AE:AE)</f>
        <v>20</v>
      </c>
      <c r="P47">
        <f>LOOKUP($D47&amp;$G47,FFEPSilvCosts!$A:$A,FFEPSilvCosts!AF:AF)</f>
        <v>0</v>
      </c>
      <c r="Q47">
        <f>LOOKUP($D47&amp;$G47,FFEPSilvCosts!$A:$A,FFEPSilvCosts!AG:AG)</f>
        <v>0</v>
      </c>
      <c r="R47">
        <f>LOOKUP($D47&amp;$G47,FFEPSilvCosts!$A:$A,FFEPSilvCosts!AH:AH)</f>
        <v>0</v>
      </c>
      <c r="S47">
        <f>LOOKUP($D47&amp;$G47,FFEPSilvCosts!$A:$A,FFEPSilvCosts!AI:AI)</f>
        <v>0</v>
      </c>
      <c r="T47">
        <f>LOOKUP($D47&amp;$G47,FFEPSilvCosts!$A:$A,FFEPSilvCosts!AJ:AJ)</f>
        <v>0</v>
      </c>
      <c r="U47">
        <f>LOOKUP($D47&amp;$G47,FFEPSilvCosts!$A:$A,FFEPSilvCosts!AK:AK)</f>
        <v>0</v>
      </c>
      <c r="V47">
        <f>LOOKUP($D47&amp;$G47,FFEPSilvCosts!$A:$A,FFEPSilvCosts!K:K)</f>
        <v>4000</v>
      </c>
      <c r="W47">
        <v>12.5</v>
      </c>
      <c r="X47">
        <v>15</v>
      </c>
      <c r="Y47">
        <v>5</v>
      </c>
      <c r="Z47">
        <f>LOOKUP($D47&amp;$G47,FFEPSilvCosts!$A:$A,FFEPSilvCosts!AL:AL)</f>
        <v>0</v>
      </c>
      <c r="AA47">
        <f>LOOKUP($D47&amp;$G47,FFEPSilvCosts!$A:$A,FFEPSilvCosts!AM:AM)</f>
        <v>0</v>
      </c>
      <c r="AB47">
        <f>LOOKUP($D47&amp;$G47,FFEPSilvCosts!$A:$A,FFEPSilvCosts!AN:AN)</f>
        <v>0</v>
      </c>
      <c r="AC47">
        <f>LOOKUP($D47&amp;$G47,FFEPSilvCosts!$A:$A,FFEPSilvCosts!AO:AO)</f>
        <v>0</v>
      </c>
      <c r="AD47">
        <f>LOOKUP($D47&amp;$G47,FFEPSilvCosts!$A:$A,FFEPSilvCosts!AP:AP)</f>
        <v>0</v>
      </c>
      <c r="AE47">
        <f>LOOKUP($D47&amp;$G47,FFEPSilvCosts!$A:$A,FFEPSilvCosts!AQ:AQ)</f>
        <v>0</v>
      </c>
    </row>
    <row r="48" spans="1:31">
      <c r="A48" t="str">
        <f>LOOKUP($D48&amp;$G48,FFEPSilvCosts!$A:$A,FFEPSilvCosts!H:H)</f>
        <v>y</v>
      </c>
      <c r="B48" t="s">
        <v>204</v>
      </c>
      <c r="C48" t="s">
        <v>111</v>
      </c>
      <c r="D48" t="s">
        <v>28</v>
      </c>
      <c r="E48" t="s">
        <v>97</v>
      </c>
      <c r="F48" t="s">
        <v>191</v>
      </c>
      <c r="G48" t="s">
        <v>37</v>
      </c>
      <c r="H48" t="str">
        <f t="shared" si="1"/>
        <v>SBSdw1.CC.BlackCreek.A.FFEP.P</v>
      </c>
      <c r="I48" t="str">
        <f>LOOKUP($D48&amp;$G48,FFEPSilvCosts!A:A,FFEPSilvCosts!G:G)</f>
        <v>P</v>
      </c>
      <c r="J48">
        <f>LOOKUP($D48&amp;$E48&amp;$G48,FFEPSilvCosts!C:C,FFEPSilvCosts!J:J)</f>
        <v>2</v>
      </c>
      <c r="K48">
        <f>LOOKUP($C48&amp;$D48&amp;$E48&amp;$F48,InventoryLU_Blk!$A$2:$A$118,InventoryLU_Blk!$J$2:$J$118)</f>
        <v>20</v>
      </c>
      <c r="L48" t="str">
        <f>LOOKUP($D48&amp;$G48,FFEPSilvCosts!$A:$A,FFEPSilvCosts!AB:AB)</f>
        <v>SX</v>
      </c>
      <c r="M48">
        <f>LOOKUP($D48&amp;$G48,FFEPSilvCosts!$A:$A,FFEPSilvCosts!AC:AC)</f>
        <v>80</v>
      </c>
      <c r="N48" t="str">
        <f>LOOKUP($D48&amp;$G48,FFEPSilvCosts!$A:$A,FFEPSilvCosts!AD:AD)</f>
        <v>FDI</v>
      </c>
      <c r="O48">
        <f>LOOKUP($D48&amp;$G48,FFEPSilvCosts!$A:$A,FFEPSilvCosts!AE:AE)</f>
        <v>20</v>
      </c>
      <c r="P48">
        <f>LOOKUP($D48&amp;$G48,FFEPSilvCosts!$A:$A,FFEPSilvCosts!AF:AF)</f>
        <v>0</v>
      </c>
      <c r="Q48">
        <f>LOOKUP($D48&amp;$G48,FFEPSilvCosts!$A:$A,FFEPSilvCosts!AG:AG)</f>
        <v>0</v>
      </c>
      <c r="R48">
        <f>LOOKUP($D48&amp;$G48,FFEPSilvCosts!$A:$A,FFEPSilvCosts!AH:AH)</f>
        <v>0</v>
      </c>
      <c r="S48">
        <f>LOOKUP($D48&amp;$G48,FFEPSilvCosts!$A:$A,FFEPSilvCosts!AI:AI)</f>
        <v>0</v>
      </c>
      <c r="T48">
        <f>LOOKUP($D48&amp;$G48,FFEPSilvCosts!$A:$A,FFEPSilvCosts!AJ:AJ)</f>
        <v>0</v>
      </c>
      <c r="U48">
        <f>LOOKUP($D48&amp;$G48,FFEPSilvCosts!$A:$A,FFEPSilvCosts!AK:AK)</f>
        <v>0</v>
      </c>
      <c r="V48">
        <f>LOOKUP($D48&amp;$G48,FFEPSilvCosts!$A:$A,FFEPSilvCosts!K:K)</f>
        <v>3000</v>
      </c>
      <c r="W48">
        <v>12.5</v>
      </c>
      <c r="X48">
        <v>15</v>
      </c>
      <c r="Y48">
        <v>5</v>
      </c>
      <c r="Z48">
        <f>LOOKUP($D48&amp;$G48,FFEPSilvCosts!$A:$A,FFEPSilvCosts!AL:AL)</f>
        <v>18</v>
      </c>
      <c r="AA48">
        <f>LOOKUP($D48&amp;$G48,FFEPSilvCosts!$A:$A,FFEPSilvCosts!AM:AM)</f>
        <v>14</v>
      </c>
      <c r="AB48">
        <f>LOOKUP($D48&amp;$G48,FFEPSilvCosts!$A:$A,FFEPSilvCosts!AN:AN)</f>
        <v>0</v>
      </c>
      <c r="AC48">
        <f>LOOKUP($D48&amp;$G48,FFEPSilvCosts!$A:$A,FFEPSilvCosts!AO:AO)</f>
        <v>0</v>
      </c>
      <c r="AD48">
        <f>LOOKUP($D48&amp;$G48,FFEPSilvCosts!$A:$A,FFEPSilvCosts!AP:AP)</f>
        <v>0</v>
      </c>
      <c r="AE48">
        <f>LOOKUP($D48&amp;$G48,FFEPSilvCosts!$A:$A,FFEPSilvCosts!AQ:AQ)</f>
        <v>0</v>
      </c>
    </row>
    <row r="49" spans="1:31">
      <c r="A49" t="str">
        <f>LOOKUP($D49&amp;$G49,FFEPSilvCosts!$A:$A,FFEPSilvCosts!H:H)</f>
        <v>y</v>
      </c>
      <c r="B49" t="s">
        <v>204</v>
      </c>
      <c r="C49" t="s">
        <v>111</v>
      </c>
      <c r="D49" t="s">
        <v>28</v>
      </c>
      <c r="E49" t="s">
        <v>98</v>
      </c>
      <c r="F49" t="s">
        <v>191</v>
      </c>
      <c r="G49" t="s">
        <v>86</v>
      </c>
      <c r="H49" t="str">
        <f t="shared" si="1"/>
        <v>SBSdw1.Sel.BlackCreek.A.FFEP.S</v>
      </c>
      <c r="I49" t="str">
        <f>LOOKUP($D49&amp;$G49,FFEPSilvCosts!A:A,FFEPSilvCosts!G:G)</f>
        <v>P</v>
      </c>
      <c r="J49">
        <f>LOOKUP($D49&amp;$E49&amp;$G49,FFEPSilvCosts!C:C,FFEPSilvCosts!J:J)</f>
        <v>2</v>
      </c>
      <c r="K49">
        <f>LOOKUP($C49&amp;$D49&amp;$E49&amp;$F49,InventoryLU_Blk!$A$2:$A$118,InventoryLU_Blk!$J$2:$J$118)</f>
        <v>20.399999999999999</v>
      </c>
      <c r="L49" t="str">
        <f>LOOKUP($D49&amp;$G49,FFEPSilvCosts!$A:$A,FFEPSilvCosts!AB:AB)</f>
        <v>FDI</v>
      </c>
      <c r="M49">
        <f>LOOKUP($D49&amp;$G49,FFEPSilvCosts!$A:$A,FFEPSilvCosts!AC:AC)</f>
        <v>90</v>
      </c>
      <c r="N49" t="str">
        <f>LOOKUP($D49&amp;$G49,FFEPSilvCosts!$A:$A,FFEPSilvCosts!AD:AD)</f>
        <v>SX</v>
      </c>
      <c r="O49">
        <f>LOOKUP($D49&amp;$G49,FFEPSilvCosts!$A:$A,FFEPSilvCosts!AE:AE)</f>
        <v>10</v>
      </c>
      <c r="P49">
        <f>LOOKUP($D49&amp;$G49,FFEPSilvCosts!$A:$A,FFEPSilvCosts!AF:AF)</f>
        <v>0</v>
      </c>
      <c r="Q49">
        <f>LOOKUP($D49&amp;$G49,FFEPSilvCosts!$A:$A,FFEPSilvCosts!AG:AG)</f>
        <v>0</v>
      </c>
      <c r="R49">
        <f>LOOKUP($D49&amp;$G49,FFEPSilvCosts!$A:$A,FFEPSilvCosts!AH:AH)</f>
        <v>0</v>
      </c>
      <c r="S49">
        <f>LOOKUP($D49&amp;$G49,FFEPSilvCosts!$A:$A,FFEPSilvCosts!AI:AI)</f>
        <v>0</v>
      </c>
      <c r="T49">
        <f>LOOKUP($D49&amp;$G49,FFEPSilvCosts!$A:$A,FFEPSilvCosts!AJ:AJ)</f>
        <v>0</v>
      </c>
      <c r="U49">
        <f>LOOKUP($D49&amp;$G49,FFEPSilvCosts!$A:$A,FFEPSilvCosts!AK:AK)</f>
        <v>0</v>
      </c>
      <c r="V49">
        <f>LOOKUP($D49&amp;$G49,FFEPSilvCosts!$A:$A,FFEPSilvCosts!K:K)</f>
        <v>1400</v>
      </c>
      <c r="W49">
        <v>12.5</v>
      </c>
      <c r="X49">
        <v>15</v>
      </c>
      <c r="Y49">
        <v>5</v>
      </c>
      <c r="Z49">
        <f>LOOKUP($D49&amp;$G49,FFEPSilvCosts!$A:$A,FFEPSilvCosts!AL:AL)</f>
        <v>14</v>
      </c>
      <c r="AA49">
        <f>LOOKUP($D49&amp;$G49,FFEPSilvCosts!$A:$A,FFEPSilvCosts!AM:AM)</f>
        <v>18</v>
      </c>
      <c r="AB49">
        <f>LOOKUP($D49&amp;$G49,FFEPSilvCosts!$A:$A,FFEPSilvCosts!AN:AN)</f>
        <v>0</v>
      </c>
      <c r="AC49">
        <f>LOOKUP($D49&amp;$G49,FFEPSilvCosts!$A:$A,FFEPSilvCosts!AO:AO)</f>
        <v>0</v>
      </c>
      <c r="AD49">
        <f>LOOKUP($D49&amp;$G49,FFEPSilvCosts!$A:$A,FFEPSilvCosts!AP:AP)</f>
        <v>0</v>
      </c>
      <c r="AE49">
        <f>LOOKUP($D49&amp;$G49,FFEPSilvCosts!$A:$A,FFEPSilvCosts!AQ:AQ)</f>
        <v>0</v>
      </c>
    </row>
    <row r="50" spans="1:31">
      <c r="A50" t="str">
        <f>LOOKUP($D50&amp;$G50,FFEPSilvCosts!$A:$A,FFEPSilvCosts!H:H)</f>
        <v>y</v>
      </c>
      <c r="B50" t="s">
        <v>204</v>
      </c>
      <c r="C50" t="s">
        <v>111</v>
      </c>
      <c r="D50" t="s">
        <v>28</v>
      </c>
      <c r="E50" t="s">
        <v>97</v>
      </c>
      <c r="F50" t="s">
        <v>192</v>
      </c>
      <c r="G50" t="s">
        <v>37</v>
      </c>
      <c r="H50" t="str">
        <f t="shared" si="1"/>
        <v>SBSdw1.CC.BlackCreek.B.FFEP.P</v>
      </c>
      <c r="I50" t="str">
        <f>LOOKUP($D50&amp;$G50,FFEPSilvCosts!A:A,FFEPSilvCosts!G:G)</f>
        <v>P</v>
      </c>
      <c r="J50">
        <f>LOOKUP($D50&amp;$E50&amp;$G50,FFEPSilvCosts!C:C,FFEPSilvCosts!J:J)</f>
        <v>2</v>
      </c>
      <c r="K50">
        <f>LOOKUP($C50&amp;$D50&amp;$E50&amp;$F50,InventoryLU_Blk!$A$2:$A$118,InventoryLU_Blk!$J$2:$J$118)</f>
        <v>20.100000000000001</v>
      </c>
      <c r="L50" t="str">
        <f>LOOKUP($D50&amp;$G50,FFEPSilvCosts!$A:$A,FFEPSilvCosts!AB:AB)</f>
        <v>SX</v>
      </c>
      <c r="M50">
        <f>LOOKUP($D50&amp;$G50,FFEPSilvCosts!$A:$A,FFEPSilvCosts!AC:AC)</f>
        <v>80</v>
      </c>
      <c r="N50" t="str">
        <f>LOOKUP($D50&amp;$G50,FFEPSilvCosts!$A:$A,FFEPSilvCosts!AD:AD)</f>
        <v>FDI</v>
      </c>
      <c r="O50">
        <f>LOOKUP($D50&amp;$G50,FFEPSilvCosts!$A:$A,FFEPSilvCosts!AE:AE)</f>
        <v>20</v>
      </c>
      <c r="P50">
        <f>LOOKUP($D50&amp;$G50,FFEPSilvCosts!$A:$A,FFEPSilvCosts!AF:AF)</f>
        <v>0</v>
      </c>
      <c r="Q50">
        <f>LOOKUP($D50&amp;$G50,FFEPSilvCosts!$A:$A,FFEPSilvCosts!AG:AG)</f>
        <v>0</v>
      </c>
      <c r="R50">
        <f>LOOKUP($D50&amp;$G50,FFEPSilvCosts!$A:$A,FFEPSilvCosts!AH:AH)</f>
        <v>0</v>
      </c>
      <c r="S50">
        <f>LOOKUP($D50&amp;$G50,FFEPSilvCosts!$A:$A,FFEPSilvCosts!AI:AI)</f>
        <v>0</v>
      </c>
      <c r="T50">
        <f>LOOKUP($D50&amp;$G50,FFEPSilvCosts!$A:$A,FFEPSilvCosts!AJ:AJ)</f>
        <v>0</v>
      </c>
      <c r="U50">
        <f>LOOKUP($D50&amp;$G50,FFEPSilvCosts!$A:$A,FFEPSilvCosts!AK:AK)</f>
        <v>0</v>
      </c>
      <c r="V50">
        <f>LOOKUP($D50&amp;$G50,FFEPSilvCosts!$A:$A,FFEPSilvCosts!K:K)</f>
        <v>3000</v>
      </c>
      <c r="W50">
        <v>12.5</v>
      </c>
      <c r="X50">
        <v>15</v>
      </c>
      <c r="Y50">
        <v>5</v>
      </c>
      <c r="Z50">
        <f>LOOKUP($D50&amp;$G50,FFEPSilvCosts!$A:$A,FFEPSilvCosts!AL:AL)</f>
        <v>18</v>
      </c>
      <c r="AA50">
        <f>LOOKUP($D50&amp;$G50,FFEPSilvCosts!$A:$A,FFEPSilvCosts!AM:AM)</f>
        <v>14</v>
      </c>
      <c r="AB50">
        <f>LOOKUP($D50&amp;$G50,FFEPSilvCosts!$A:$A,FFEPSilvCosts!AN:AN)</f>
        <v>0</v>
      </c>
      <c r="AC50">
        <f>LOOKUP($D50&amp;$G50,FFEPSilvCosts!$A:$A,FFEPSilvCosts!AO:AO)</f>
        <v>0</v>
      </c>
      <c r="AD50">
        <f>LOOKUP($D50&amp;$G50,FFEPSilvCosts!$A:$A,FFEPSilvCosts!AP:AP)</f>
        <v>0</v>
      </c>
      <c r="AE50">
        <f>LOOKUP($D50&amp;$G50,FFEPSilvCosts!$A:$A,FFEPSilvCosts!AQ:AQ)</f>
        <v>0</v>
      </c>
    </row>
    <row r="51" spans="1:31">
      <c r="A51" t="str">
        <f>LOOKUP($D51&amp;$G51,FFEPSilvCosts!$A:$A,FFEPSilvCosts!H:H)</f>
        <v>y</v>
      </c>
      <c r="B51" t="s">
        <v>204</v>
      </c>
      <c r="C51" t="s">
        <v>111</v>
      </c>
      <c r="D51" t="s">
        <v>28</v>
      </c>
      <c r="E51" t="s">
        <v>97</v>
      </c>
      <c r="F51" t="s">
        <v>193</v>
      </c>
      <c r="G51" t="s">
        <v>37</v>
      </c>
      <c r="H51" t="str">
        <f t="shared" si="1"/>
        <v>SBSdw1.CC.BlackCreek.C.FFEP.P</v>
      </c>
      <c r="I51" t="str">
        <f>LOOKUP($D51&amp;$G51,FFEPSilvCosts!A:A,FFEPSilvCosts!G:G)</f>
        <v>P</v>
      </c>
      <c r="J51">
        <f>LOOKUP($D51&amp;$E51&amp;$G51,FFEPSilvCosts!C:C,FFEPSilvCosts!J:J)</f>
        <v>2</v>
      </c>
      <c r="K51">
        <f>LOOKUP($C51&amp;$D51&amp;$E51&amp;$F51,InventoryLU_Blk!$A$2:$A$118,InventoryLU_Blk!$J$2:$J$118)</f>
        <v>20.399999999999999</v>
      </c>
      <c r="L51" t="str">
        <f>LOOKUP($D51&amp;$G51,FFEPSilvCosts!$A:$A,FFEPSilvCosts!AB:AB)</f>
        <v>SX</v>
      </c>
      <c r="M51">
        <f>LOOKUP($D51&amp;$G51,FFEPSilvCosts!$A:$A,FFEPSilvCosts!AC:AC)</f>
        <v>80</v>
      </c>
      <c r="N51" t="str">
        <f>LOOKUP($D51&amp;$G51,FFEPSilvCosts!$A:$A,FFEPSilvCosts!AD:AD)</f>
        <v>FDI</v>
      </c>
      <c r="O51">
        <f>LOOKUP($D51&amp;$G51,FFEPSilvCosts!$A:$A,FFEPSilvCosts!AE:AE)</f>
        <v>20</v>
      </c>
      <c r="P51">
        <f>LOOKUP($D51&amp;$G51,FFEPSilvCosts!$A:$A,FFEPSilvCosts!AF:AF)</f>
        <v>0</v>
      </c>
      <c r="Q51">
        <f>LOOKUP($D51&amp;$G51,FFEPSilvCosts!$A:$A,FFEPSilvCosts!AG:AG)</f>
        <v>0</v>
      </c>
      <c r="R51">
        <f>LOOKUP($D51&amp;$G51,FFEPSilvCosts!$A:$A,FFEPSilvCosts!AH:AH)</f>
        <v>0</v>
      </c>
      <c r="S51">
        <f>LOOKUP($D51&amp;$G51,FFEPSilvCosts!$A:$A,FFEPSilvCosts!AI:AI)</f>
        <v>0</v>
      </c>
      <c r="T51">
        <f>LOOKUP($D51&amp;$G51,FFEPSilvCosts!$A:$A,FFEPSilvCosts!AJ:AJ)</f>
        <v>0</v>
      </c>
      <c r="U51">
        <f>LOOKUP($D51&amp;$G51,FFEPSilvCosts!$A:$A,FFEPSilvCosts!AK:AK)</f>
        <v>0</v>
      </c>
      <c r="V51">
        <f>LOOKUP($D51&amp;$G51,FFEPSilvCosts!$A:$A,FFEPSilvCosts!K:K)</f>
        <v>3000</v>
      </c>
      <c r="W51">
        <v>12.5</v>
      </c>
      <c r="X51">
        <v>15</v>
      </c>
      <c r="Y51">
        <v>5</v>
      </c>
      <c r="Z51">
        <f>LOOKUP($D51&amp;$G51,FFEPSilvCosts!$A:$A,FFEPSilvCosts!AL:AL)</f>
        <v>18</v>
      </c>
      <c r="AA51">
        <f>LOOKUP($D51&amp;$G51,FFEPSilvCosts!$A:$A,FFEPSilvCosts!AM:AM)</f>
        <v>14</v>
      </c>
      <c r="AB51">
        <f>LOOKUP($D51&amp;$G51,FFEPSilvCosts!$A:$A,FFEPSilvCosts!AN:AN)</f>
        <v>0</v>
      </c>
      <c r="AC51">
        <f>LOOKUP($D51&amp;$G51,FFEPSilvCosts!$A:$A,FFEPSilvCosts!AO:AO)</f>
        <v>0</v>
      </c>
      <c r="AD51">
        <f>LOOKUP($D51&amp;$G51,FFEPSilvCosts!$A:$A,FFEPSilvCosts!AP:AP)</f>
        <v>0</v>
      </c>
      <c r="AE51">
        <f>LOOKUP($D51&amp;$G51,FFEPSilvCosts!$A:$A,FFEPSilvCosts!AQ:AQ)</f>
        <v>0</v>
      </c>
    </row>
    <row r="52" spans="1:31">
      <c r="A52" t="str">
        <f>LOOKUP($D52&amp;$G52,FFEPSilvCosts!$A:$A,FFEPSilvCosts!H:H)</f>
        <v>y</v>
      </c>
      <c r="B52" t="s">
        <v>204</v>
      </c>
      <c r="C52" t="s">
        <v>111</v>
      </c>
      <c r="D52" t="s">
        <v>28</v>
      </c>
      <c r="E52" t="s">
        <v>98</v>
      </c>
      <c r="F52" t="s">
        <v>193</v>
      </c>
      <c r="G52" t="s">
        <v>86</v>
      </c>
      <c r="H52" t="str">
        <f t="shared" si="1"/>
        <v>SBSdw1.Sel.BlackCreek.C.FFEP.S</v>
      </c>
      <c r="I52" t="str">
        <f>LOOKUP($D52&amp;$G52,FFEPSilvCosts!A:A,FFEPSilvCosts!G:G)</f>
        <v>P</v>
      </c>
      <c r="J52">
        <f>LOOKUP($D52&amp;$E52&amp;$G52,FFEPSilvCosts!C:C,FFEPSilvCosts!J:J)</f>
        <v>2</v>
      </c>
      <c r="K52">
        <f>LOOKUP($C52&amp;$D52&amp;$E52&amp;$F52,InventoryLU_Blk!$A$2:$A$118,InventoryLU_Blk!$J$2:$J$118)</f>
        <v>20.5</v>
      </c>
      <c r="L52" t="str">
        <f>LOOKUP($D52&amp;$G52,FFEPSilvCosts!$A:$A,FFEPSilvCosts!AB:AB)</f>
        <v>FDI</v>
      </c>
      <c r="M52">
        <f>LOOKUP($D52&amp;$G52,FFEPSilvCosts!$A:$A,FFEPSilvCosts!AC:AC)</f>
        <v>90</v>
      </c>
      <c r="N52" t="str">
        <f>LOOKUP($D52&amp;$G52,FFEPSilvCosts!$A:$A,FFEPSilvCosts!AD:AD)</f>
        <v>SX</v>
      </c>
      <c r="O52">
        <f>LOOKUP($D52&amp;$G52,FFEPSilvCosts!$A:$A,FFEPSilvCosts!AE:AE)</f>
        <v>10</v>
      </c>
      <c r="P52">
        <f>LOOKUP($D52&amp;$G52,FFEPSilvCosts!$A:$A,FFEPSilvCosts!AF:AF)</f>
        <v>0</v>
      </c>
      <c r="Q52">
        <f>LOOKUP($D52&amp;$G52,FFEPSilvCosts!$A:$A,FFEPSilvCosts!AG:AG)</f>
        <v>0</v>
      </c>
      <c r="R52">
        <f>LOOKUP($D52&amp;$G52,FFEPSilvCosts!$A:$A,FFEPSilvCosts!AH:AH)</f>
        <v>0</v>
      </c>
      <c r="S52">
        <f>LOOKUP($D52&amp;$G52,FFEPSilvCosts!$A:$A,FFEPSilvCosts!AI:AI)</f>
        <v>0</v>
      </c>
      <c r="T52">
        <f>LOOKUP($D52&amp;$G52,FFEPSilvCosts!$A:$A,FFEPSilvCosts!AJ:AJ)</f>
        <v>0</v>
      </c>
      <c r="U52">
        <f>LOOKUP($D52&amp;$G52,FFEPSilvCosts!$A:$A,FFEPSilvCosts!AK:AK)</f>
        <v>0</v>
      </c>
      <c r="V52">
        <f>LOOKUP($D52&amp;$G52,FFEPSilvCosts!$A:$A,FFEPSilvCosts!K:K)</f>
        <v>1400</v>
      </c>
      <c r="W52">
        <v>12.5</v>
      </c>
      <c r="X52">
        <v>15</v>
      </c>
      <c r="Y52">
        <v>5</v>
      </c>
      <c r="Z52">
        <f>LOOKUP($D52&amp;$G52,FFEPSilvCosts!$A:$A,FFEPSilvCosts!AL:AL)</f>
        <v>14</v>
      </c>
      <c r="AA52">
        <f>LOOKUP($D52&amp;$G52,FFEPSilvCosts!$A:$A,FFEPSilvCosts!AM:AM)</f>
        <v>18</v>
      </c>
      <c r="AB52">
        <f>LOOKUP($D52&amp;$G52,FFEPSilvCosts!$A:$A,FFEPSilvCosts!AN:AN)</f>
        <v>0</v>
      </c>
      <c r="AC52">
        <f>LOOKUP($D52&amp;$G52,FFEPSilvCosts!$A:$A,FFEPSilvCosts!AO:AO)</f>
        <v>0</v>
      </c>
      <c r="AD52">
        <f>LOOKUP($D52&amp;$G52,FFEPSilvCosts!$A:$A,FFEPSilvCosts!AP:AP)</f>
        <v>0</v>
      </c>
      <c r="AE52">
        <f>LOOKUP($D52&amp;$G52,FFEPSilvCosts!$A:$A,FFEPSilvCosts!AQ:AQ)</f>
        <v>0</v>
      </c>
    </row>
    <row r="53" spans="1:31">
      <c r="A53" t="str">
        <f>LOOKUP($D53&amp;$G53,FFEPSilvCosts!$A:$A,FFEPSilvCosts!H:H)</f>
        <v>y</v>
      </c>
      <c r="B53" t="s">
        <v>204</v>
      </c>
      <c r="C53" t="s">
        <v>111</v>
      </c>
      <c r="D53" t="s">
        <v>28</v>
      </c>
      <c r="E53" t="s">
        <v>97</v>
      </c>
      <c r="F53" t="s">
        <v>194</v>
      </c>
      <c r="G53" t="s">
        <v>37</v>
      </c>
      <c r="H53" t="str">
        <f t="shared" si="1"/>
        <v>SBSdw1.CC.BlackCreek.D.FFEP.P</v>
      </c>
      <c r="I53" t="str">
        <f>LOOKUP($D53&amp;$G53,FFEPSilvCosts!A:A,FFEPSilvCosts!G:G)</f>
        <v>P</v>
      </c>
      <c r="J53">
        <f>LOOKUP($D53&amp;$E53&amp;$G53,FFEPSilvCosts!C:C,FFEPSilvCosts!J:J)</f>
        <v>2</v>
      </c>
      <c r="K53">
        <f>LOOKUP($C53&amp;$D53&amp;$E53&amp;$F53,InventoryLU_Blk!$A$2:$A$118,InventoryLU_Blk!$J$2:$J$118)</f>
        <v>19.899999999999999</v>
      </c>
      <c r="L53" t="str">
        <f>LOOKUP($D53&amp;$G53,FFEPSilvCosts!$A:$A,FFEPSilvCosts!AB:AB)</f>
        <v>SX</v>
      </c>
      <c r="M53">
        <f>LOOKUP($D53&amp;$G53,FFEPSilvCosts!$A:$A,FFEPSilvCosts!AC:AC)</f>
        <v>80</v>
      </c>
      <c r="N53" t="str">
        <f>LOOKUP($D53&amp;$G53,FFEPSilvCosts!$A:$A,FFEPSilvCosts!AD:AD)</f>
        <v>FDI</v>
      </c>
      <c r="O53">
        <f>LOOKUP($D53&amp;$G53,FFEPSilvCosts!$A:$A,FFEPSilvCosts!AE:AE)</f>
        <v>20</v>
      </c>
      <c r="P53">
        <f>LOOKUP($D53&amp;$G53,FFEPSilvCosts!$A:$A,FFEPSilvCosts!AF:AF)</f>
        <v>0</v>
      </c>
      <c r="Q53">
        <f>LOOKUP($D53&amp;$G53,FFEPSilvCosts!$A:$A,FFEPSilvCosts!AG:AG)</f>
        <v>0</v>
      </c>
      <c r="R53">
        <f>LOOKUP($D53&amp;$G53,FFEPSilvCosts!$A:$A,FFEPSilvCosts!AH:AH)</f>
        <v>0</v>
      </c>
      <c r="S53">
        <f>LOOKUP($D53&amp;$G53,FFEPSilvCosts!$A:$A,FFEPSilvCosts!AI:AI)</f>
        <v>0</v>
      </c>
      <c r="T53">
        <f>LOOKUP($D53&amp;$G53,FFEPSilvCosts!$A:$A,FFEPSilvCosts!AJ:AJ)</f>
        <v>0</v>
      </c>
      <c r="U53">
        <f>LOOKUP($D53&amp;$G53,FFEPSilvCosts!$A:$A,FFEPSilvCosts!AK:AK)</f>
        <v>0</v>
      </c>
      <c r="V53">
        <f>LOOKUP($D53&amp;$G53,FFEPSilvCosts!$A:$A,FFEPSilvCosts!K:K)</f>
        <v>3000</v>
      </c>
      <c r="W53">
        <v>12.5</v>
      </c>
      <c r="X53">
        <v>15</v>
      </c>
      <c r="Y53">
        <v>5</v>
      </c>
      <c r="Z53">
        <f>LOOKUP($D53&amp;$G53,FFEPSilvCosts!$A:$A,FFEPSilvCosts!AL:AL)</f>
        <v>18</v>
      </c>
      <c r="AA53">
        <f>LOOKUP($D53&amp;$G53,FFEPSilvCosts!$A:$A,FFEPSilvCosts!AM:AM)</f>
        <v>14</v>
      </c>
      <c r="AB53">
        <f>LOOKUP($D53&amp;$G53,FFEPSilvCosts!$A:$A,FFEPSilvCosts!AN:AN)</f>
        <v>0</v>
      </c>
      <c r="AC53">
        <f>LOOKUP($D53&amp;$G53,FFEPSilvCosts!$A:$A,FFEPSilvCosts!AO:AO)</f>
        <v>0</v>
      </c>
      <c r="AD53">
        <f>LOOKUP($D53&amp;$G53,FFEPSilvCosts!$A:$A,FFEPSilvCosts!AP:AP)</f>
        <v>0</v>
      </c>
      <c r="AE53">
        <f>LOOKUP($D53&amp;$G53,FFEPSilvCosts!$A:$A,FFEPSilvCosts!AQ:AQ)</f>
        <v>0</v>
      </c>
    </row>
    <row r="54" spans="1:31">
      <c r="A54" t="str">
        <f>LOOKUP($D54&amp;$G54,FFEPSilvCosts!$A:$A,FFEPSilvCosts!H:H)</f>
        <v>y</v>
      </c>
      <c r="B54" t="s">
        <v>204</v>
      </c>
      <c r="C54" t="s">
        <v>111</v>
      </c>
      <c r="D54" t="s">
        <v>28</v>
      </c>
      <c r="E54" t="s">
        <v>98</v>
      </c>
      <c r="F54" t="s">
        <v>194</v>
      </c>
      <c r="G54" t="s">
        <v>86</v>
      </c>
      <c r="H54" t="str">
        <f t="shared" si="1"/>
        <v>SBSdw1.Sel.BlackCreek.D.FFEP.S</v>
      </c>
      <c r="I54" t="str">
        <f>LOOKUP($D54&amp;$G54,FFEPSilvCosts!A:A,FFEPSilvCosts!G:G)</f>
        <v>P</v>
      </c>
      <c r="J54">
        <f>LOOKUP($D54&amp;$E54&amp;$G54,FFEPSilvCosts!C:C,FFEPSilvCosts!J:J)</f>
        <v>2</v>
      </c>
      <c r="K54">
        <f>LOOKUP($C54&amp;$D54&amp;$E54&amp;$F54,InventoryLU_Blk!$A$2:$A$118,InventoryLU_Blk!$J$2:$J$118)</f>
        <v>19.7</v>
      </c>
      <c r="L54" t="str">
        <f>LOOKUP($D54&amp;$G54,FFEPSilvCosts!$A:$A,FFEPSilvCosts!AB:AB)</f>
        <v>FDI</v>
      </c>
      <c r="M54">
        <f>LOOKUP($D54&amp;$G54,FFEPSilvCosts!$A:$A,FFEPSilvCosts!AC:AC)</f>
        <v>90</v>
      </c>
      <c r="N54" t="str">
        <f>LOOKUP($D54&amp;$G54,FFEPSilvCosts!$A:$A,FFEPSilvCosts!AD:AD)</f>
        <v>SX</v>
      </c>
      <c r="O54">
        <f>LOOKUP($D54&amp;$G54,FFEPSilvCosts!$A:$A,FFEPSilvCosts!AE:AE)</f>
        <v>10</v>
      </c>
      <c r="P54">
        <f>LOOKUP($D54&amp;$G54,FFEPSilvCosts!$A:$A,FFEPSilvCosts!AF:AF)</f>
        <v>0</v>
      </c>
      <c r="Q54">
        <f>LOOKUP($D54&amp;$G54,FFEPSilvCosts!$A:$A,FFEPSilvCosts!AG:AG)</f>
        <v>0</v>
      </c>
      <c r="R54">
        <f>LOOKUP($D54&amp;$G54,FFEPSilvCosts!$A:$A,FFEPSilvCosts!AH:AH)</f>
        <v>0</v>
      </c>
      <c r="S54">
        <f>LOOKUP($D54&amp;$G54,FFEPSilvCosts!$A:$A,FFEPSilvCosts!AI:AI)</f>
        <v>0</v>
      </c>
      <c r="T54">
        <f>LOOKUP($D54&amp;$G54,FFEPSilvCosts!$A:$A,FFEPSilvCosts!AJ:AJ)</f>
        <v>0</v>
      </c>
      <c r="U54">
        <f>LOOKUP($D54&amp;$G54,FFEPSilvCosts!$A:$A,FFEPSilvCosts!AK:AK)</f>
        <v>0</v>
      </c>
      <c r="V54">
        <f>LOOKUP($D54&amp;$G54,FFEPSilvCosts!$A:$A,FFEPSilvCosts!K:K)</f>
        <v>1400</v>
      </c>
      <c r="W54">
        <v>12.5</v>
      </c>
      <c r="X54">
        <v>15</v>
      </c>
      <c r="Y54">
        <v>5</v>
      </c>
      <c r="Z54">
        <f>LOOKUP($D54&amp;$G54,FFEPSilvCosts!$A:$A,FFEPSilvCosts!AL:AL)</f>
        <v>14</v>
      </c>
      <c r="AA54">
        <f>LOOKUP($D54&amp;$G54,FFEPSilvCosts!$A:$A,FFEPSilvCosts!AM:AM)</f>
        <v>18</v>
      </c>
      <c r="AB54">
        <f>LOOKUP($D54&amp;$G54,FFEPSilvCosts!$A:$A,FFEPSilvCosts!AN:AN)</f>
        <v>0</v>
      </c>
      <c r="AC54">
        <f>LOOKUP($D54&amp;$G54,FFEPSilvCosts!$A:$A,FFEPSilvCosts!AO:AO)</f>
        <v>0</v>
      </c>
      <c r="AD54">
        <f>LOOKUP($D54&amp;$G54,FFEPSilvCosts!$A:$A,FFEPSilvCosts!AP:AP)</f>
        <v>0</v>
      </c>
      <c r="AE54">
        <f>LOOKUP($D54&amp;$G54,FFEPSilvCosts!$A:$A,FFEPSilvCosts!AQ:AQ)</f>
        <v>0</v>
      </c>
    </row>
    <row r="55" spans="1:31">
      <c r="A55" t="str">
        <f>LOOKUP($D55&amp;$G55,FFEPSilvCosts!$A:$A,FFEPSilvCosts!H:H)</f>
        <v>y</v>
      </c>
      <c r="B55" t="s">
        <v>204</v>
      </c>
      <c r="C55" t="s">
        <v>111</v>
      </c>
      <c r="D55" t="s">
        <v>28</v>
      </c>
      <c r="E55" t="s">
        <v>97</v>
      </c>
      <c r="F55" t="s">
        <v>195</v>
      </c>
      <c r="G55" t="s">
        <v>37</v>
      </c>
      <c r="H55" t="str">
        <f t="shared" si="1"/>
        <v>SBSdw1.CC.BlackCreek.E.FFEP.P</v>
      </c>
      <c r="I55" t="str">
        <f>LOOKUP($D55&amp;$G55,FFEPSilvCosts!A:A,FFEPSilvCosts!G:G)</f>
        <v>P</v>
      </c>
      <c r="J55">
        <f>LOOKUP($D55&amp;$E55&amp;$G55,FFEPSilvCosts!C:C,FFEPSilvCosts!J:J)</f>
        <v>2</v>
      </c>
      <c r="K55">
        <f>LOOKUP($C55&amp;$D55&amp;$E55&amp;$F55,InventoryLU_Blk!$A$2:$A$118,InventoryLU_Blk!$J$2:$J$118)</f>
        <v>18.899999999999999</v>
      </c>
      <c r="L55" t="str">
        <f>LOOKUP($D55&amp;$G55,FFEPSilvCosts!$A:$A,FFEPSilvCosts!AB:AB)</f>
        <v>SX</v>
      </c>
      <c r="M55">
        <f>LOOKUP($D55&amp;$G55,FFEPSilvCosts!$A:$A,FFEPSilvCosts!AC:AC)</f>
        <v>80</v>
      </c>
      <c r="N55" t="str">
        <f>LOOKUP($D55&amp;$G55,FFEPSilvCosts!$A:$A,FFEPSilvCosts!AD:AD)</f>
        <v>FDI</v>
      </c>
      <c r="O55">
        <f>LOOKUP($D55&amp;$G55,FFEPSilvCosts!$A:$A,FFEPSilvCosts!AE:AE)</f>
        <v>20</v>
      </c>
      <c r="P55">
        <f>LOOKUP($D55&amp;$G55,FFEPSilvCosts!$A:$A,FFEPSilvCosts!AF:AF)</f>
        <v>0</v>
      </c>
      <c r="Q55">
        <f>LOOKUP($D55&amp;$G55,FFEPSilvCosts!$A:$A,FFEPSilvCosts!AG:AG)</f>
        <v>0</v>
      </c>
      <c r="R55">
        <f>LOOKUP($D55&amp;$G55,FFEPSilvCosts!$A:$A,FFEPSilvCosts!AH:AH)</f>
        <v>0</v>
      </c>
      <c r="S55">
        <f>LOOKUP($D55&amp;$G55,FFEPSilvCosts!$A:$A,FFEPSilvCosts!AI:AI)</f>
        <v>0</v>
      </c>
      <c r="T55">
        <f>LOOKUP($D55&amp;$G55,FFEPSilvCosts!$A:$A,FFEPSilvCosts!AJ:AJ)</f>
        <v>0</v>
      </c>
      <c r="U55">
        <f>LOOKUP($D55&amp;$G55,FFEPSilvCosts!$A:$A,FFEPSilvCosts!AK:AK)</f>
        <v>0</v>
      </c>
      <c r="V55">
        <f>LOOKUP($D55&amp;$G55,FFEPSilvCosts!$A:$A,FFEPSilvCosts!K:K)</f>
        <v>3000</v>
      </c>
      <c r="W55">
        <v>12.5</v>
      </c>
      <c r="X55">
        <v>15</v>
      </c>
      <c r="Y55">
        <v>5</v>
      </c>
      <c r="Z55">
        <f>LOOKUP($D55&amp;$G55,FFEPSilvCosts!$A:$A,FFEPSilvCosts!AL:AL)</f>
        <v>18</v>
      </c>
      <c r="AA55">
        <f>LOOKUP($D55&amp;$G55,FFEPSilvCosts!$A:$A,FFEPSilvCosts!AM:AM)</f>
        <v>14</v>
      </c>
      <c r="AB55">
        <f>LOOKUP($D55&amp;$G55,FFEPSilvCosts!$A:$A,FFEPSilvCosts!AN:AN)</f>
        <v>0</v>
      </c>
      <c r="AC55">
        <f>LOOKUP($D55&amp;$G55,FFEPSilvCosts!$A:$A,FFEPSilvCosts!AO:AO)</f>
        <v>0</v>
      </c>
      <c r="AD55">
        <f>LOOKUP($D55&amp;$G55,FFEPSilvCosts!$A:$A,FFEPSilvCosts!AP:AP)</f>
        <v>0</v>
      </c>
      <c r="AE55">
        <f>LOOKUP($D55&amp;$G55,FFEPSilvCosts!$A:$A,FFEPSilvCosts!AQ:AQ)</f>
        <v>0</v>
      </c>
    </row>
    <row r="56" spans="1:31">
      <c r="A56" t="str">
        <f>LOOKUP($D56&amp;$G56,FFEPSilvCosts!$A:$A,FFEPSilvCosts!H:H)</f>
        <v>y</v>
      </c>
      <c r="B56" t="s">
        <v>204</v>
      </c>
      <c r="C56" t="s">
        <v>111</v>
      </c>
      <c r="D56" t="s">
        <v>30</v>
      </c>
      <c r="E56" t="s">
        <v>97</v>
      </c>
      <c r="F56" t="s">
        <v>191</v>
      </c>
      <c r="G56" t="s">
        <v>37</v>
      </c>
      <c r="H56" t="str">
        <f t="shared" si="1"/>
        <v>SBSmc1.CC.BlackCreek.A.FFEP.P</v>
      </c>
      <c r="I56" t="str">
        <f>LOOKUP($D56&amp;$G56,FFEPSilvCosts!A:A,FFEPSilvCosts!G:G)</f>
        <v>P</v>
      </c>
      <c r="J56">
        <f>LOOKUP($D56&amp;$E56&amp;$G56,FFEPSilvCosts!C:C,FFEPSilvCosts!J:J)</f>
        <v>2</v>
      </c>
      <c r="K56">
        <f>LOOKUP($C56&amp;$D56&amp;$E56&amp;$F56,InventoryLU_Blk!$A$2:$A$118,InventoryLU_Blk!$J$2:$J$118)</f>
        <v>17.899999999999999</v>
      </c>
      <c r="L56" t="str">
        <f>LOOKUP($D56&amp;$G56,FFEPSilvCosts!$A:$A,FFEPSilvCosts!AB:AB)</f>
        <v>SX</v>
      </c>
      <c r="M56">
        <f>LOOKUP($D56&amp;$G56,FFEPSilvCosts!$A:$A,FFEPSilvCosts!AC:AC)</f>
        <v>80</v>
      </c>
      <c r="N56" t="str">
        <f>LOOKUP($D56&amp;$G56,FFEPSilvCosts!$A:$A,FFEPSilvCosts!AD:AD)</f>
        <v>FDI</v>
      </c>
      <c r="O56">
        <f>LOOKUP($D56&amp;$G56,FFEPSilvCosts!$A:$A,FFEPSilvCosts!AE:AE)</f>
        <v>20</v>
      </c>
      <c r="P56">
        <f>LOOKUP($D56&amp;$G56,FFEPSilvCosts!$A:$A,FFEPSilvCosts!AF:AF)</f>
        <v>0</v>
      </c>
      <c r="Q56">
        <f>LOOKUP($D56&amp;$G56,FFEPSilvCosts!$A:$A,FFEPSilvCosts!AG:AG)</f>
        <v>0</v>
      </c>
      <c r="R56">
        <f>LOOKUP($D56&amp;$G56,FFEPSilvCosts!$A:$A,FFEPSilvCosts!AH:AH)</f>
        <v>0</v>
      </c>
      <c r="S56">
        <f>LOOKUP($D56&amp;$G56,FFEPSilvCosts!$A:$A,FFEPSilvCosts!AI:AI)</f>
        <v>0</v>
      </c>
      <c r="T56">
        <f>LOOKUP($D56&amp;$G56,FFEPSilvCosts!$A:$A,FFEPSilvCosts!AJ:AJ)</f>
        <v>0</v>
      </c>
      <c r="U56">
        <f>LOOKUP($D56&amp;$G56,FFEPSilvCosts!$A:$A,FFEPSilvCosts!AK:AK)</f>
        <v>0</v>
      </c>
      <c r="V56">
        <f>LOOKUP($D56&amp;$G56,FFEPSilvCosts!$A:$A,FFEPSilvCosts!K:K)</f>
        <v>3000</v>
      </c>
      <c r="W56">
        <v>12.5</v>
      </c>
      <c r="X56">
        <v>15</v>
      </c>
      <c r="Y56">
        <v>5</v>
      </c>
      <c r="Z56">
        <f>LOOKUP($D56&amp;$G56,FFEPSilvCosts!$A:$A,FFEPSilvCosts!AL:AL)</f>
        <v>18</v>
      </c>
      <c r="AA56">
        <f>LOOKUP($D56&amp;$G56,FFEPSilvCosts!$A:$A,FFEPSilvCosts!AM:AM)</f>
        <v>14</v>
      </c>
      <c r="AB56">
        <f>LOOKUP($D56&amp;$G56,FFEPSilvCosts!$A:$A,FFEPSilvCosts!AN:AN)</f>
        <v>0</v>
      </c>
      <c r="AC56">
        <f>LOOKUP($D56&amp;$G56,FFEPSilvCosts!$A:$A,FFEPSilvCosts!AO:AO)</f>
        <v>0</v>
      </c>
      <c r="AD56">
        <f>LOOKUP($D56&amp;$G56,FFEPSilvCosts!$A:$A,FFEPSilvCosts!AP:AP)</f>
        <v>0</v>
      </c>
      <c r="AE56">
        <f>LOOKUP($D56&amp;$G56,FFEPSilvCosts!$A:$A,FFEPSilvCosts!AQ:AQ)</f>
        <v>0</v>
      </c>
    </row>
    <row r="57" spans="1:31">
      <c r="A57" t="str">
        <f>LOOKUP($D57&amp;$G57,FFEPSilvCosts!$A:$A,FFEPSilvCosts!H:H)</f>
        <v>y</v>
      </c>
      <c r="B57" t="s">
        <v>204</v>
      </c>
      <c r="C57" t="s">
        <v>111</v>
      </c>
      <c r="D57" t="s">
        <v>30</v>
      </c>
      <c r="E57" t="s">
        <v>97</v>
      </c>
      <c r="F57" t="s">
        <v>192</v>
      </c>
      <c r="G57" t="s">
        <v>37</v>
      </c>
      <c r="H57" t="str">
        <f t="shared" si="1"/>
        <v>SBSmc1.CC.BlackCreek.B.FFEP.P</v>
      </c>
      <c r="I57" t="str">
        <f>LOOKUP($D57&amp;$G57,FFEPSilvCosts!A:A,FFEPSilvCosts!G:G)</f>
        <v>P</v>
      </c>
      <c r="J57">
        <f>LOOKUP($D57&amp;$E57&amp;$G57,FFEPSilvCosts!C:C,FFEPSilvCosts!J:J)</f>
        <v>2</v>
      </c>
      <c r="K57">
        <f>LOOKUP($C57&amp;$D57&amp;$E57&amp;$F57,InventoryLU_Blk!$A$2:$A$118,InventoryLU_Blk!$J$2:$J$118)</f>
        <v>18.2</v>
      </c>
      <c r="L57" t="str">
        <f>LOOKUP($D57&amp;$G57,FFEPSilvCosts!$A:$A,FFEPSilvCosts!AB:AB)</f>
        <v>SX</v>
      </c>
      <c r="M57">
        <f>LOOKUP($D57&amp;$G57,FFEPSilvCosts!$A:$A,FFEPSilvCosts!AC:AC)</f>
        <v>80</v>
      </c>
      <c r="N57" t="str">
        <f>LOOKUP($D57&amp;$G57,FFEPSilvCosts!$A:$A,FFEPSilvCosts!AD:AD)</f>
        <v>FDI</v>
      </c>
      <c r="O57">
        <f>LOOKUP($D57&amp;$G57,FFEPSilvCosts!$A:$A,FFEPSilvCosts!AE:AE)</f>
        <v>20</v>
      </c>
      <c r="P57">
        <f>LOOKUP($D57&amp;$G57,FFEPSilvCosts!$A:$A,FFEPSilvCosts!AF:AF)</f>
        <v>0</v>
      </c>
      <c r="Q57">
        <f>LOOKUP($D57&amp;$G57,FFEPSilvCosts!$A:$A,FFEPSilvCosts!AG:AG)</f>
        <v>0</v>
      </c>
      <c r="R57">
        <f>LOOKUP($D57&amp;$G57,FFEPSilvCosts!$A:$A,FFEPSilvCosts!AH:AH)</f>
        <v>0</v>
      </c>
      <c r="S57">
        <f>LOOKUP($D57&amp;$G57,FFEPSilvCosts!$A:$A,FFEPSilvCosts!AI:AI)</f>
        <v>0</v>
      </c>
      <c r="T57">
        <f>LOOKUP($D57&amp;$G57,FFEPSilvCosts!$A:$A,FFEPSilvCosts!AJ:AJ)</f>
        <v>0</v>
      </c>
      <c r="U57">
        <f>LOOKUP($D57&amp;$G57,FFEPSilvCosts!$A:$A,FFEPSilvCosts!AK:AK)</f>
        <v>0</v>
      </c>
      <c r="V57">
        <f>LOOKUP($D57&amp;$G57,FFEPSilvCosts!$A:$A,FFEPSilvCosts!K:K)</f>
        <v>3000</v>
      </c>
      <c r="W57">
        <v>12.5</v>
      </c>
      <c r="X57">
        <v>15</v>
      </c>
      <c r="Y57">
        <v>5</v>
      </c>
      <c r="Z57">
        <f>LOOKUP($D57&amp;$G57,FFEPSilvCosts!$A:$A,FFEPSilvCosts!AL:AL)</f>
        <v>18</v>
      </c>
      <c r="AA57">
        <f>LOOKUP($D57&amp;$G57,FFEPSilvCosts!$A:$A,FFEPSilvCosts!AM:AM)</f>
        <v>14</v>
      </c>
      <c r="AB57">
        <f>LOOKUP($D57&amp;$G57,FFEPSilvCosts!$A:$A,FFEPSilvCosts!AN:AN)</f>
        <v>0</v>
      </c>
      <c r="AC57">
        <f>LOOKUP($D57&amp;$G57,FFEPSilvCosts!$A:$A,FFEPSilvCosts!AO:AO)</f>
        <v>0</v>
      </c>
      <c r="AD57">
        <f>LOOKUP($D57&amp;$G57,FFEPSilvCosts!$A:$A,FFEPSilvCosts!AP:AP)</f>
        <v>0</v>
      </c>
      <c r="AE57">
        <f>LOOKUP($D57&amp;$G57,FFEPSilvCosts!$A:$A,FFEPSilvCosts!AQ:AQ)</f>
        <v>0</v>
      </c>
    </row>
    <row r="58" spans="1:31">
      <c r="A58" t="str">
        <f>LOOKUP($D58&amp;$G58,FFEPSilvCosts!$A:$A,FFEPSilvCosts!H:H)</f>
        <v>y</v>
      </c>
      <c r="B58" t="s">
        <v>204</v>
      </c>
      <c r="C58" t="s">
        <v>116</v>
      </c>
      <c r="D58" t="s">
        <v>16</v>
      </c>
      <c r="E58" t="s">
        <v>98</v>
      </c>
      <c r="F58" t="s">
        <v>191</v>
      </c>
      <c r="G58" t="s">
        <v>86</v>
      </c>
      <c r="H58" t="str">
        <f t="shared" si="1"/>
        <v>IDFdk3.Sel.Chimney.A.FFEP.S</v>
      </c>
      <c r="I58" t="str">
        <f>LOOKUP($D58&amp;$G58,FFEPSilvCosts!A:A,FFEPSilvCosts!G:G)</f>
        <v>P</v>
      </c>
      <c r="J58">
        <f>LOOKUP($D58&amp;$E58&amp;$G58,FFEPSilvCosts!C:C,FFEPSilvCosts!J:J)</f>
        <v>0</v>
      </c>
      <c r="K58">
        <f>LOOKUP($C58&amp;$D58&amp;$E58&amp;$F58,InventoryLU_Blk!$A$2:$A$118,InventoryLU_Blk!$J$2:$J$118)</f>
        <v>17.2</v>
      </c>
      <c r="L58" t="str">
        <f>LOOKUP($D58&amp;$G58,FFEPSilvCosts!$A:$A,FFEPSilvCosts!AB:AB)</f>
        <v>FDI</v>
      </c>
      <c r="M58">
        <f>LOOKUP($D58&amp;$G58,FFEPSilvCosts!$A:$A,FFEPSilvCosts!AC:AC)</f>
        <v>80</v>
      </c>
      <c r="N58" t="str">
        <f>LOOKUP($D58&amp;$G58,FFEPSilvCosts!$A:$A,FFEPSilvCosts!AD:AD)</f>
        <v>SX</v>
      </c>
      <c r="O58">
        <f>LOOKUP($D58&amp;$G58,FFEPSilvCosts!$A:$A,FFEPSilvCosts!AE:AE)</f>
        <v>20</v>
      </c>
      <c r="P58">
        <f>LOOKUP($D58&amp;$G58,FFEPSilvCosts!$A:$A,FFEPSilvCosts!AF:AF)</f>
        <v>0</v>
      </c>
      <c r="Q58">
        <f>LOOKUP($D58&amp;$G58,FFEPSilvCosts!$A:$A,FFEPSilvCosts!AG:AG)</f>
        <v>0</v>
      </c>
      <c r="R58">
        <f>LOOKUP($D58&amp;$G58,FFEPSilvCosts!$A:$A,FFEPSilvCosts!AH:AH)</f>
        <v>0</v>
      </c>
      <c r="S58">
        <f>LOOKUP($D58&amp;$G58,FFEPSilvCosts!$A:$A,FFEPSilvCosts!AI:AI)</f>
        <v>0</v>
      </c>
      <c r="T58">
        <f>LOOKUP($D58&amp;$G58,FFEPSilvCosts!$A:$A,FFEPSilvCosts!AJ:AJ)</f>
        <v>0</v>
      </c>
      <c r="U58">
        <f>LOOKUP($D58&amp;$G58,FFEPSilvCosts!$A:$A,FFEPSilvCosts!AK:AK)</f>
        <v>0</v>
      </c>
      <c r="V58">
        <f>LOOKUP($D58&amp;$G58,FFEPSilvCosts!$A:$A,FFEPSilvCosts!K:K)</f>
        <v>4000</v>
      </c>
      <c r="W58">
        <v>12.5</v>
      </c>
      <c r="X58">
        <v>15</v>
      </c>
      <c r="Y58">
        <v>5</v>
      </c>
      <c r="Z58">
        <f>LOOKUP($D58&amp;$G58,FFEPSilvCosts!$A:$A,FFEPSilvCosts!AL:AL)</f>
        <v>14</v>
      </c>
      <c r="AA58">
        <f>LOOKUP($D58&amp;$G58,FFEPSilvCosts!$A:$A,FFEPSilvCosts!AM:AM)</f>
        <v>18</v>
      </c>
      <c r="AB58">
        <f>LOOKUP($D58&amp;$G58,FFEPSilvCosts!$A:$A,FFEPSilvCosts!AN:AN)</f>
        <v>0</v>
      </c>
      <c r="AC58">
        <f>LOOKUP($D58&amp;$G58,FFEPSilvCosts!$A:$A,FFEPSilvCosts!AO:AO)</f>
        <v>0</v>
      </c>
      <c r="AD58">
        <f>LOOKUP($D58&amp;$G58,FFEPSilvCosts!$A:$A,FFEPSilvCosts!AP:AP)</f>
        <v>0</v>
      </c>
      <c r="AE58">
        <f>LOOKUP($D58&amp;$G58,FFEPSilvCosts!$A:$A,FFEPSilvCosts!AQ:AQ)</f>
        <v>0</v>
      </c>
    </row>
    <row r="59" spans="1:31">
      <c r="A59" t="str">
        <f>LOOKUP($D59&amp;$G59,FFEPSilvCosts!$A:$A,FFEPSilvCosts!H:H)</f>
        <v>y</v>
      </c>
      <c r="B59" t="s">
        <v>204</v>
      </c>
      <c r="C59" t="s">
        <v>116</v>
      </c>
      <c r="D59" t="s">
        <v>16</v>
      </c>
      <c r="E59" t="s">
        <v>98</v>
      </c>
      <c r="F59" t="s">
        <v>192</v>
      </c>
      <c r="G59" t="s">
        <v>86</v>
      </c>
      <c r="H59" t="str">
        <f t="shared" si="1"/>
        <v>IDFdk3.Sel.Chimney.B.FFEP.S</v>
      </c>
      <c r="I59" t="str">
        <f>LOOKUP($D59&amp;$G59,FFEPSilvCosts!A:A,FFEPSilvCosts!G:G)</f>
        <v>P</v>
      </c>
      <c r="J59">
        <f>LOOKUP($D59&amp;$E59&amp;$G59,FFEPSilvCosts!C:C,FFEPSilvCosts!J:J)</f>
        <v>0</v>
      </c>
      <c r="K59">
        <f>LOOKUP($C59&amp;$D59&amp;$E59&amp;$F59,InventoryLU_Blk!$A$2:$A$118,InventoryLU_Blk!$J$2:$J$118)</f>
        <v>17.7</v>
      </c>
      <c r="L59" t="str">
        <f>LOOKUP($D59&amp;$G59,FFEPSilvCosts!$A:$A,FFEPSilvCosts!AB:AB)</f>
        <v>FDI</v>
      </c>
      <c r="M59">
        <f>LOOKUP($D59&amp;$G59,FFEPSilvCosts!$A:$A,FFEPSilvCosts!AC:AC)</f>
        <v>80</v>
      </c>
      <c r="N59" t="str">
        <f>LOOKUP($D59&amp;$G59,FFEPSilvCosts!$A:$A,FFEPSilvCosts!AD:AD)</f>
        <v>SX</v>
      </c>
      <c r="O59">
        <f>LOOKUP($D59&amp;$G59,FFEPSilvCosts!$A:$A,FFEPSilvCosts!AE:AE)</f>
        <v>20</v>
      </c>
      <c r="P59">
        <f>LOOKUP($D59&amp;$G59,FFEPSilvCosts!$A:$A,FFEPSilvCosts!AF:AF)</f>
        <v>0</v>
      </c>
      <c r="Q59">
        <f>LOOKUP($D59&amp;$G59,FFEPSilvCosts!$A:$A,FFEPSilvCosts!AG:AG)</f>
        <v>0</v>
      </c>
      <c r="R59">
        <f>LOOKUP($D59&amp;$G59,FFEPSilvCosts!$A:$A,FFEPSilvCosts!AH:AH)</f>
        <v>0</v>
      </c>
      <c r="S59">
        <f>LOOKUP($D59&amp;$G59,FFEPSilvCosts!$A:$A,FFEPSilvCosts!AI:AI)</f>
        <v>0</v>
      </c>
      <c r="T59">
        <f>LOOKUP($D59&amp;$G59,FFEPSilvCosts!$A:$A,FFEPSilvCosts!AJ:AJ)</f>
        <v>0</v>
      </c>
      <c r="U59">
        <f>LOOKUP($D59&amp;$G59,FFEPSilvCosts!$A:$A,FFEPSilvCosts!AK:AK)</f>
        <v>0</v>
      </c>
      <c r="V59">
        <f>LOOKUP($D59&amp;$G59,FFEPSilvCosts!$A:$A,FFEPSilvCosts!K:K)</f>
        <v>4000</v>
      </c>
      <c r="W59">
        <v>12.5</v>
      </c>
      <c r="X59">
        <v>15</v>
      </c>
      <c r="Y59">
        <v>5</v>
      </c>
      <c r="Z59">
        <f>LOOKUP($D59&amp;$G59,FFEPSilvCosts!$A:$A,FFEPSilvCosts!AL:AL)</f>
        <v>14</v>
      </c>
      <c r="AA59">
        <f>LOOKUP($D59&amp;$G59,FFEPSilvCosts!$A:$A,FFEPSilvCosts!AM:AM)</f>
        <v>18</v>
      </c>
      <c r="AB59">
        <f>LOOKUP($D59&amp;$G59,FFEPSilvCosts!$A:$A,FFEPSilvCosts!AN:AN)</f>
        <v>0</v>
      </c>
      <c r="AC59">
        <f>LOOKUP($D59&amp;$G59,FFEPSilvCosts!$A:$A,FFEPSilvCosts!AO:AO)</f>
        <v>0</v>
      </c>
      <c r="AD59">
        <f>LOOKUP($D59&amp;$G59,FFEPSilvCosts!$A:$A,FFEPSilvCosts!AP:AP)</f>
        <v>0</v>
      </c>
      <c r="AE59">
        <f>LOOKUP($D59&amp;$G59,FFEPSilvCosts!$A:$A,FFEPSilvCosts!AQ:AQ)</f>
        <v>0</v>
      </c>
    </row>
    <row r="60" spans="1:31">
      <c r="A60" t="str">
        <f>LOOKUP($D60&amp;$G60,FFEPSilvCosts!$A:$A,FFEPSilvCosts!H:H)</f>
        <v>y</v>
      </c>
      <c r="B60" t="s">
        <v>204</v>
      </c>
      <c r="C60" t="s">
        <v>116</v>
      </c>
      <c r="D60" t="s">
        <v>16</v>
      </c>
      <c r="E60" t="s">
        <v>97</v>
      </c>
      <c r="F60" t="s">
        <v>193</v>
      </c>
      <c r="G60" t="s">
        <v>36</v>
      </c>
      <c r="H60" t="str">
        <f t="shared" si="1"/>
        <v>IDFdk3.CC.Chimney.C.FFEP.N</v>
      </c>
      <c r="I60" t="str">
        <f>LOOKUP($D60&amp;$G60,FFEPSilvCosts!A:A,FFEPSilvCosts!G:G)</f>
        <v>N</v>
      </c>
      <c r="J60">
        <f>LOOKUP($D60&amp;$E60&amp;$G60,FFEPSilvCosts!C:C,FFEPSilvCosts!J:J)</f>
        <v>0</v>
      </c>
      <c r="K60">
        <f>LOOKUP($C60&amp;$D60&amp;$E60&amp;$F60,InventoryLU_Blk!$A$2:$A$118,InventoryLU_Blk!$J$2:$J$118)</f>
        <v>18</v>
      </c>
      <c r="L60" t="str">
        <f>LOOKUP($D60&amp;$G60,FFEPSilvCosts!$A:$A,FFEPSilvCosts!AB:AB)</f>
        <v>PLI</v>
      </c>
      <c r="M60">
        <f>LOOKUP($D60&amp;$G60,FFEPSilvCosts!$A:$A,FFEPSilvCosts!AC:AC)</f>
        <v>80</v>
      </c>
      <c r="N60" t="str">
        <f>LOOKUP($D60&amp;$G60,FFEPSilvCosts!$A:$A,FFEPSilvCosts!AD:AD)</f>
        <v>FDI</v>
      </c>
      <c r="O60">
        <f>LOOKUP($D60&amp;$G60,FFEPSilvCosts!$A:$A,FFEPSilvCosts!AE:AE)</f>
        <v>20</v>
      </c>
      <c r="P60">
        <f>LOOKUP($D60&amp;$G60,FFEPSilvCosts!$A:$A,FFEPSilvCosts!AF:AF)</f>
        <v>0</v>
      </c>
      <c r="Q60">
        <f>LOOKUP($D60&amp;$G60,FFEPSilvCosts!$A:$A,FFEPSilvCosts!AG:AG)</f>
        <v>0</v>
      </c>
      <c r="R60">
        <f>LOOKUP($D60&amp;$G60,FFEPSilvCosts!$A:$A,FFEPSilvCosts!AH:AH)</f>
        <v>0</v>
      </c>
      <c r="S60">
        <f>LOOKUP($D60&amp;$G60,FFEPSilvCosts!$A:$A,FFEPSilvCosts!AI:AI)</f>
        <v>0</v>
      </c>
      <c r="T60">
        <f>LOOKUP($D60&amp;$G60,FFEPSilvCosts!$A:$A,FFEPSilvCosts!AJ:AJ)</f>
        <v>0</v>
      </c>
      <c r="U60">
        <f>LOOKUP($D60&amp;$G60,FFEPSilvCosts!$A:$A,FFEPSilvCosts!AK:AK)</f>
        <v>0</v>
      </c>
      <c r="V60">
        <f>LOOKUP($D60&amp;$G60,FFEPSilvCosts!$A:$A,FFEPSilvCosts!K:K)</f>
        <v>4000</v>
      </c>
      <c r="W60">
        <v>12.5</v>
      </c>
      <c r="X60">
        <v>15</v>
      </c>
      <c r="Y60">
        <v>5</v>
      </c>
      <c r="Z60">
        <f>LOOKUP($D60&amp;$G60,FFEPSilvCosts!$A:$A,FFEPSilvCosts!AL:AL)</f>
        <v>0</v>
      </c>
      <c r="AA60">
        <f>LOOKUP($D60&amp;$G60,FFEPSilvCosts!$A:$A,FFEPSilvCosts!AM:AM)</f>
        <v>14</v>
      </c>
      <c r="AB60">
        <f>LOOKUP($D60&amp;$G60,FFEPSilvCosts!$A:$A,FFEPSilvCosts!AN:AN)</f>
        <v>0</v>
      </c>
      <c r="AC60">
        <f>LOOKUP($D60&amp;$G60,FFEPSilvCosts!$A:$A,FFEPSilvCosts!AO:AO)</f>
        <v>0</v>
      </c>
      <c r="AD60">
        <f>LOOKUP($D60&amp;$G60,FFEPSilvCosts!$A:$A,FFEPSilvCosts!AP:AP)</f>
        <v>0</v>
      </c>
      <c r="AE60">
        <f>LOOKUP($D60&amp;$G60,FFEPSilvCosts!$A:$A,FFEPSilvCosts!AQ:AQ)</f>
        <v>0</v>
      </c>
    </row>
    <row r="61" spans="1:31">
      <c r="A61" t="str">
        <f>LOOKUP($D61&amp;$G61,FFEPSilvCosts!$A:$A,FFEPSilvCosts!H:H)</f>
        <v>y</v>
      </c>
      <c r="B61" t="s">
        <v>204</v>
      </c>
      <c r="C61" t="s">
        <v>116</v>
      </c>
      <c r="D61" t="s">
        <v>16</v>
      </c>
      <c r="E61" t="s">
        <v>98</v>
      </c>
      <c r="F61" t="s">
        <v>193</v>
      </c>
      <c r="G61" t="s">
        <v>86</v>
      </c>
      <c r="H61" t="str">
        <f t="shared" si="1"/>
        <v>IDFdk3.Sel.Chimney.C.FFEP.S</v>
      </c>
      <c r="I61" t="str">
        <f>LOOKUP($D61&amp;$G61,FFEPSilvCosts!A:A,FFEPSilvCosts!G:G)</f>
        <v>P</v>
      </c>
      <c r="J61">
        <f>LOOKUP($D61&amp;$E61&amp;$G61,FFEPSilvCosts!C:C,FFEPSilvCosts!J:J)</f>
        <v>0</v>
      </c>
      <c r="K61">
        <f>LOOKUP($C61&amp;$D61&amp;$E61&amp;$F61,InventoryLU_Blk!$A$2:$A$118,InventoryLU_Blk!$J$2:$J$118)</f>
        <v>18</v>
      </c>
      <c r="L61" t="str">
        <f>LOOKUP($D61&amp;$G61,FFEPSilvCosts!$A:$A,FFEPSilvCosts!AB:AB)</f>
        <v>FDI</v>
      </c>
      <c r="M61">
        <f>LOOKUP($D61&amp;$G61,FFEPSilvCosts!$A:$A,FFEPSilvCosts!AC:AC)</f>
        <v>80</v>
      </c>
      <c r="N61" t="str">
        <f>LOOKUP($D61&amp;$G61,FFEPSilvCosts!$A:$A,FFEPSilvCosts!AD:AD)</f>
        <v>SX</v>
      </c>
      <c r="O61">
        <f>LOOKUP($D61&amp;$G61,FFEPSilvCosts!$A:$A,FFEPSilvCosts!AE:AE)</f>
        <v>20</v>
      </c>
      <c r="P61">
        <f>LOOKUP($D61&amp;$G61,FFEPSilvCosts!$A:$A,FFEPSilvCosts!AF:AF)</f>
        <v>0</v>
      </c>
      <c r="Q61">
        <f>LOOKUP($D61&amp;$G61,FFEPSilvCosts!$A:$A,FFEPSilvCosts!AG:AG)</f>
        <v>0</v>
      </c>
      <c r="R61">
        <f>LOOKUP($D61&amp;$G61,FFEPSilvCosts!$A:$A,FFEPSilvCosts!AH:AH)</f>
        <v>0</v>
      </c>
      <c r="S61">
        <f>LOOKUP($D61&amp;$G61,FFEPSilvCosts!$A:$A,FFEPSilvCosts!AI:AI)</f>
        <v>0</v>
      </c>
      <c r="T61">
        <f>LOOKUP($D61&amp;$G61,FFEPSilvCosts!$A:$A,FFEPSilvCosts!AJ:AJ)</f>
        <v>0</v>
      </c>
      <c r="U61">
        <f>LOOKUP($D61&amp;$G61,FFEPSilvCosts!$A:$A,FFEPSilvCosts!AK:AK)</f>
        <v>0</v>
      </c>
      <c r="V61">
        <f>LOOKUP($D61&amp;$G61,FFEPSilvCosts!$A:$A,FFEPSilvCosts!K:K)</f>
        <v>4000</v>
      </c>
      <c r="W61">
        <v>12.5</v>
      </c>
      <c r="X61">
        <v>15</v>
      </c>
      <c r="Y61">
        <v>5</v>
      </c>
      <c r="Z61">
        <f>LOOKUP($D61&amp;$G61,FFEPSilvCosts!$A:$A,FFEPSilvCosts!AL:AL)</f>
        <v>14</v>
      </c>
      <c r="AA61">
        <f>LOOKUP($D61&amp;$G61,FFEPSilvCosts!$A:$A,FFEPSilvCosts!AM:AM)</f>
        <v>18</v>
      </c>
      <c r="AB61">
        <f>LOOKUP($D61&amp;$G61,FFEPSilvCosts!$A:$A,FFEPSilvCosts!AN:AN)</f>
        <v>0</v>
      </c>
      <c r="AC61">
        <f>LOOKUP($D61&amp;$G61,FFEPSilvCosts!$A:$A,FFEPSilvCosts!AO:AO)</f>
        <v>0</v>
      </c>
      <c r="AD61">
        <f>LOOKUP($D61&amp;$G61,FFEPSilvCosts!$A:$A,FFEPSilvCosts!AP:AP)</f>
        <v>0</v>
      </c>
      <c r="AE61">
        <f>LOOKUP($D61&amp;$G61,FFEPSilvCosts!$A:$A,FFEPSilvCosts!AQ:AQ)</f>
        <v>0</v>
      </c>
    </row>
    <row r="62" spans="1:31">
      <c r="A62" t="str">
        <f>LOOKUP($D62&amp;$G62,FFEPSilvCosts!$A:$A,FFEPSilvCosts!H:H)</f>
        <v>y</v>
      </c>
      <c r="B62" t="s">
        <v>204</v>
      </c>
      <c r="C62" t="s">
        <v>116</v>
      </c>
      <c r="D62" t="s">
        <v>16</v>
      </c>
      <c r="E62" t="s">
        <v>98</v>
      </c>
      <c r="F62" t="s">
        <v>194</v>
      </c>
      <c r="G62" t="s">
        <v>86</v>
      </c>
      <c r="H62" t="str">
        <f t="shared" si="1"/>
        <v>IDFdk3.Sel.Chimney.D.FFEP.S</v>
      </c>
      <c r="I62" t="str">
        <f>LOOKUP($D62&amp;$G62,FFEPSilvCosts!A:A,FFEPSilvCosts!G:G)</f>
        <v>P</v>
      </c>
      <c r="J62">
        <f>LOOKUP($D62&amp;$E62&amp;$G62,FFEPSilvCosts!C:C,FFEPSilvCosts!J:J)</f>
        <v>0</v>
      </c>
      <c r="K62">
        <f>LOOKUP($C62&amp;$D62&amp;$E62&amp;$F62,InventoryLU_Blk!$A$2:$A$118,InventoryLU_Blk!$J$2:$J$118)</f>
        <v>18</v>
      </c>
      <c r="L62" t="str">
        <f>LOOKUP($D62&amp;$G62,FFEPSilvCosts!$A:$A,FFEPSilvCosts!AB:AB)</f>
        <v>FDI</v>
      </c>
      <c r="M62">
        <f>LOOKUP($D62&amp;$G62,FFEPSilvCosts!$A:$A,FFEPSilvCosts!AC:AC)</f>
        <v>80</v>
      </c>
      <c r="N62" t="str">
        <f>LOOKUP($D62&amp;$G62,FFEPSilvCosts!$A:$A,FFEPSilvCosts!AD:AD)</f>
        <v>SX</v>
      </c>
      <c r="O62">
        <f>LOOKUP($D62&amp;$G62,FFEPSilvCosts!$A:$A,FFEPSilvCosts!AE:AE)</f>
        <v>20</v>
      </c>
      <c r="P62">
        <f>LOOKUP($D62&amp;$G62,FFEPSilvCosts!$A:$A,FFEPSilvCosts!AF:AF)</f>
        <v>0</v>
      </c>
      <c r="Q62">
        <f>LOOKUP($D62&amp;$G62,FFEPSilvCosts!$A:$A,FFEPSilvCosts!AG:AG)</f>
        <v>0</v>
      </c>
      <c r="R62">
        <f>LOOKUP($D62&amp;$G62,FFEPSilvCosts!$A:$A,FFEPSilvCosts!AH:AH)</f>
        <v>0</v>
      </c>
      <c r="S62">
        <f>LOOKUP($D62&amp;$G62,FFEPSilvCosts!$A:$A,FFEPSilvCosts!AI:AI)</f>
        <v>0</v>
      </c>
      <c r="T62">
        <f>LOOKUP($D62&amp;$G62,FFEPSilvCosts!$A:$A,FFEPSilvCosts!AJ:AJ)</f>
        <v>0</v>
      </c>
      <c r="U62">
        <f>LOOKUP($D62&amp;$G62,FFEPSilvCosts!$A:$A,FFEPSilvCosts!AK:AK)</f>
        <v>0</v>
      </c>
      <c r="V62">
        <f>LOOKUP($D62&amp;$G62,FFEPSilvCosts!$A:$A,FFEPSilvCosts!K:K)</f>
        <v>4000</v>
      </c>
      <c r="W62">
        <v>12.5</v>
      </c>
      <c r="X62">
        <v>15</v>
      </c>
      <c r="Y62">
        <v>5</v>
      </c>
      <c r="Z62">
        <f>LOOKUP($D62&amp;$G62,FFEPSilvCosts!$A:$A,FFEPSilvCosts!AL:AL)</f>
        <v>14</v>
      </c>
      <c r="AA62">
        <f>LOOKUP($D62&amp;$G62,FFEPSilvCosts!$A:$A,FFEPSilvCosts!AM:AM)</f>
        <v>18</v>
      </c>
      <c r="AB62">
        <f>LOOKUP($D62&amp;$G62,FFEPSilvCosts!$A:$A,FFEPSilvCosts!AN:AN)</f>
        <v>0</v>
      </c>
      <c r="AC62">
        <f>LOOKUP($D62&amp;$G62,FFEPSilvCosts!$A:$A,FFEPSilvCosts!AO:AO)</f>
        <v>0</v>
      </c>
      <c r="AD62">
        <f>LOOKUP($D62&amp;$G62,FFEPSilvCosts!$A:$A,FFEPSilvCosts!AP:AP)</f>
        <v>0</v>
      </c>
      <c r="AE62">
        <f>LOOKUP($D62&amp;$G62,FFEPSilvCosts!$A:$A,FFEPSilvCosts!AQ:AQ)</f>
        <v>0</v>
      </c>
    </row>
    <row r="63" spans="1:31">
      <c r="A63" t="str">
        <f>LOOKUP($D63&amp;$G63,FFEPSilvCosts!$A:$A,FFEPSilvCosts!H:H)</f>
        <v>y</v>
      </c>
      <c r="B63" t="s">
        <v>204</v>
      </c>
      <c r="C63" t="s">
        <v>116</v>
      </c>
      <c r="D63" t="s">
        <v>16</v>
      </c>
      <c r="E63" t="s">
        <v>97</v>
      </c>
      <c r="F63" t="s">
        <v>195</v>
      </c>
      <c r="G63" t="s">
        <v>36</v>
      </c>
      <c r="H63" t="str">
        <f t="shared" si="1"/>
        <v>IDFdk3.CC.Chimney.E.FFEP.N</v>
      </c>
      <c r="I63" t="str">
        <f>LOOKUP($D63&amp;$G63,FFEPSilvCosts!A:A,FFEPSilvCosts!G:G)</f>
        <v>N</v>
      </c>
      <c r="J63">
        <f>LOOKUP($D63&amp;$E63&amp;$G63,FFEPSilvCosts!C:C,FFEPSilvCosts!J:J)</f>
        <v>0</v>
      </c>
      <c r="K63">
        <f>LOOKUP($C63&amp;$D63&amp;$E63&amp;$F63,InventoryLU_Blk!$A$2:$A$118,InventoryLU_Blk!$J$2:$J$118)</f>
        <v>18</v>
      </c>
      <c r="L63" t="str">
        <f>LOOKUP($D63&amp;$G63,FFEPSilvCosts!$A:$A,FFEPSilvCosts!AB:AB)</f>
        <v>PLI</v>
      </c>
      <c r="M63">
        <f>LOOKUP($D63&amp;$G63,FFEPSilvCosts!$A:$A,FFEPSilvCosts!AC:AC)</f>
        <v>80</v>
      </c>
      <c r="N63" t="str">
        <f>LOOKUP($D63&amp;$G63,FFEPSilvCosts!$A:$A,FFEPSilvCosts!AD:AD)</f>
        <v>FDI</v>
      </c>
      <c r="O63">
        <f>LOOKUP($D63&amp;$G63,FFEPSilvCosts!$A:$A,FFEPSilvCosts!AE:AE)</f>
        <v>20</v>
      </c>
      <c r="P63">
        <f>LOOKUP($D63&amp;$G63,FFEPSilvCosts!$A:$A,FFEPSilvCosts!AF:AF)</f>
        <v>0</v>
      </c>
      <c r="Q63">
        <f>LOOKUP($D63&amp;$G63,FFEPSilvCosts!$A:$A,FFEPSilvCosts!AG:AG)</f>
        <v>0</v>
      </c>
      <c r="R63">
        <f>LOOKUP($D63&amp;$G63,FFEPSilvCosts!$A:$A,FFEPSilvCosts!AH:AH)</f>
        <v>0</v>
      </c>
      <c r="S63">
        <f>LOOKUP($D63&amp;$G63,FFEPSilvCosts!$A:$A,FFEPSilvCosts!AI:AI)</f>
        <v>0</v>
      </c>
      <c r="T63">
        <f>LOOKUP($D63&amp;$G63,FFEPSilvCosts!$A:$A,FFEPSilvCosts!AJ:AJ)</f>
        <v>0</v>
      </c>
      <c r="U63">
        <f>LOOKUP($D63&amp;$G63,FFEPSilvCosts!$A:$A,FFEPSilvCosts!AK:AK)</f>
        <v>0</v>
      </c>
      <c r="V63">
        <f>LOOKUP($D63&amp;$G63,FFEPSilvCosts!$A:$A,FFEPSilvCosts!K:K)</f>
        <v>4000</v>
      </c>
      <c r="W63">
        <v>12.5</v>
      </c>
      <c r="X63">
        <v>15</v>
      </c>
      <c r="Y63">
        <v>5</v>
      </c>
      <c r="Z63">
        <f>LOOKUP($D63&amp;$G63,FFEPSilvCosts!$A:$A,FFEPSilvCosts!AL:AL)</f>
        <v>0</v>
      </c>
      <c r="AA63">
        <f>LOOKUP($D63&amp;$G63,FFEPSilvCosts!$A:$A,FFEPSilvCosts!AM:AM)</f>
        <v>14</v>
      </c>
      <c r="AB63">
        <f>LOOKUP($D63&amp;$G63,FFEPSilvCosts!$A:$A,FFEPSilvCosts!AN:AN)</f>
        <v>0</v>
      </c>
      <c r="AC63">
        <f>LOOKUP($D63&amp;$G63,FFEPSilvCosts!$A:$A,FFEPSilvCosts!AO:AO)</f>
        <v>0</v>
      </c>
      <c r="AD63">
        <f>LOOKUP($D63&amp;$G63,FFEPSilvCosts!$A:$A,FFEPSilvCosts!AP:AP)</f>
        <v>0</v>
      </c>
      <c r="AE63">
        <f>LOOKUP($D63&amp;$G63,FFEPSilvCosts!$A:$A,FFEPSilvCosts!AQ:AQ)</f>
        <v>0</v>
      </c>
    </row>
    <row r="64" spans="1:31">
      <c r="A64" t="str">
        <f>LOOKUP($D64&amp;$G64,FFEPSilvCosts!$A:$A,FFEPSilvCosts!H:H)</f>
        <v>y</v>
      </c>
      <c r="B64" t="s">
        <v>204</v>
      </c>
      <c r="C64" t="s">
        <v>116</v>
      </c>
      <c r="D64" t="s">
        <v>16</v>
      </c>
      <c r="E64" t="s">
        <v>98</v>
      </c>
      <c r="F64" t="s">
        <v>195</v>
      </c>
      <c r="G64" t="s">
        <v>86</v>
      </c>
      <c r="H64" t="str">
        <f t="shared" si="1"/>
        <v>IDFdk3.Sel.Chimney.E.FFEP.S</v>
      </c>
      <c r="I64" t="str">
        <f>LOOKUP($D64&amp;$G64,FFEPSilvCosts!A:A,FFEPSilvCosts!G:G)</f>
        <v>P</v>
      </c>
      <c r="J64">
        <f>LOOKUP($D64&amp;$E64&amp;$G64,FFEPSilvCosts!C:C,FFEPSilvCosts!J:J)</f>
        <v>0</v>
      </c>
      <c r="K64">
        <f>LOOKUP($C64&amp;$D64&amp;$E64&amp;$F64,InventoryLU_Blk!$A$2:$A$118,InventoryLU_Blk!$J$2:$J$118)</f>
        <v>18</v>
      </c>
      <c r="L64" t="str">
        <f>LOOKUP($D64&amp;$G64,FFEPSilvCosts!$A:$A,FFEPSilvCosts!AB:AB)</f>
        <v>FDI</v>
      </c>
      <c r="M64">
        <f>LOOKUP($D64&amp;$G64,FFEPSilvCosts!$A:$A,FFEPSilvCosts!AC:AC)</f>
        <v>80</v>
      </c>
      <c r="N64" t="str">
        <f>LOOKUP($D64&amp;$G64,FFEPSilvCosts!$A:$A,FFEPSilvCosts!AD:AD)</f>
        <v>SX</v>
      </c>
      <c r="O64">
        <f>LOOKUP($D64&amp;$G64,FFEPSilvCosts!$A:$A,FFEPSilvCosts!AE:AE)</f>
        <v>20</v>
      </c>
      <c r="P64">
        <f>LOOKUP($D64&amp;$G64,FFEPSilvCosts!$A:$A,FFEPSilvCosts!AF:AF)</f>
        <v>0</v>
      </c>
      <c r="Q64">
        <f>LOOKUP($D64&amp;$G64,FFEPSilvCosts!$A:$A,FFEPSilvCosts!AG:AG)</f>
        <v>0</v>
      </c>
      <c r="R64">
        <f>LOOKUP($D64&amp;$G64,FFEPSilvCosts!$A:$A,FFEPSilvCosts!AH:AH)</f>
        <v>0</v>
      </c>
      <c r="S64">
        <f>LOOKUP($D64&amp;$G64,FFEPSilvCosts!$A:$A,FFEPSilvCosts!AI:AI)</f>
        <v>0</v>
      </c>
      <c r="T64">
        <f>LOOKUP($D64&amp;$G64,FFEPSilvCosts!$A:$A,FFEPSilvCosts!AJ:AJ)</f>
        <v>0</v>
      </c>
      <c r="U64">
        <f>LOOKUP($D64&amp;$G64,FFEPSilvCosts!$A:$A,FFEPSilvCosts!AK:AK)</f>
        <v>0</v>
      </c>
      <c r="V64">
        <f>LOOKUP($D64&amp;$G64,FFEPSilvCosts!$A:$A,FFEPSilvCosts!K:K)</f>
        <v>4000</v>
      </c>
      <c r="W64">
        <v>12.5</v>
      </c>
      <c r="X64">
        <v>15</v>
      </c>
      <c r="Y64">
        <v>5</v>
      </c>
      <c r="Z64">
        <f>LOOKUP($D64&amp;$G64,FFEPSilvCosts!$A:$A,FFEPSilvCosts!AL:AL)</f>
        <v>14</v>
      </c>
      <c r="AA64">
        <f>LOOKUP($D64&amp;$G64,FFEPSilvCosts!$A:$A,FFEPSilvCosts!AM:AM)</f>
        <v>18</v>
      </c>
      <c r="AB64">
        <f>LOOKUP($D64&amp;$G64,FFEPSilvCosts!$A:$A,FFEPSilvCosts!AN:AN)</f>
        <v>0</v>
      </c>
      <c r="AC64">
        <f>LOOKUP($D64&amp;$G64,FFEPSilvCosts!$A:$A,FFEPSilvCosts!AO:AO)</f>
        <v>0</v>
      </c>
      <c r="AD64">
        <f>LOOKUP($D64&amp;$G64,FFEPSilvCosts!$A:$A,FFEPSilvCosts!AP:AP)</f>
        <v>0</v>
      </c>
      <c r="AE64">
        <f>LOOKUP($D64&amp;$G64,FFEPSilvCosts!$A:$A,FFEPSilvCosts!AQ:AQ)</f>
        <v>0</v>
      </c>
    </row>
    <row r="65" spans="1:31">
      <c r="A65" t="str">
        <f>LOOKUP($D65&amp;$G65,FFEPSilvCosts!$A:$A,FFEPSilvCosts!H:H)</f>
        <v>y</v>
      </c>
      <c r="B65" t="s">
        <v>204</v>
      </c>
      <c r="C65" t="s">
        <v>116</v>
      </c>
      <c r="D65" t="s">
        <v>19</v>
      </c>
      <c r="E65" t="s">
        <v>98</v>
      </c>
      <c r="F65" t="s">
        <v>191</v>
      </c>
      <c r="G65" t="s">
        <v>86</v>
      </c>
      <c r="H65" t="str">
        <f t="shared" si="1"/>
        <v>IDFxm.Sel.Chimney.A.FFEP.S</v>
      </c>
      <c r="I65" t="str">
        <f>LOOKUP($D65&amp;$G65,FFEPSilvCosts!A:A,FFEPSilvCosts!G:G)</f>
        <v>P</v>
      </c>
      <c r="J65">
        <f>LOOKUP($D65&amp;$E65&amp;$G65,FFEPSilvCosts!C:C,FFEPSilvCosts!J:J)</f>
        <v>0</v>
      </c>
      <c r="K65">
        <f>LOOKUP($C65&amp;$D65&amp;$E65&amp;$F65,InventoryLU_Blk!$A$2:$A$118,InventoryLU_Blk!$J$2:$J$118)</f>
        <v>14.4</v>
      </c>
      <c r="L65" t="str">
        <f>LOOKUP($D65&amp;$G65,FFEPSilvCosts!$A:$A,FFEPSilvCosts!AB:AB)</f>
        <v>FDI</v>
      </c>
      <c r="M65">
        <f>LOOKUP($D65&amp;$G65,FFEPSilvCosts!$A:$A,FFEPSilvCosts!AC:AC)</f>
        <v>80</v>
      </c>
      <c r="N65" t="str">
        <f>LOOKUP($D65&amp;$G65,FFEPSilvCosts!$A:$A,FFEPSilvCosts!AD:AD)</f>
        <v>SX</v>
      </c>
      <c r="O65">
        <f>LOOKUP($D65&amp;$G65,FFEPSilvCosts!$A:$A,FFEPSilvCosts!AE:AE)</f>
        <v>20</v>
      </c>
      <c r="P65">
        <f>LOOKUP($D65&amp;$G65,FFEPSilvCosts!$A:$A,FFEPSilvCosts!AF:AF)</f>
        <v>0</v>
      </c>
      <c r="Q65">
        <f>LOOKUP($D65&amp;$G65,FFEPSilvCosts!$A:$A,FFEPSilvCosts!AG:AG)</f>
        <v>0</v>
      </c>
      <c r="R65">
        <f>LOOKUP($D65&amp;$G65,FFEPSilvCosts!$A:$A,FFEPSilvCosts!AH:AH)</f>
        <v>0</v>
      </c>
      <c r="S65">
        <f>LOOKUP($D65&amp;$G65,FFEPSilvCosts!$A:$A,FFEPSilvCosts!AI:AI)</f>
        <v>0</v>
      </c>
      <c r="T65">
        <f>LOOKUP($D65&amp;$G65,FFEPSilvCosts!$A:$A,FFEPSilvCosts!AJ:AJ)</f>
        <v>0</v>
      </c>
      <c r="U65">
        <f>LOOKUP($D65&amp;$G65,FFEPSilvCosts!$A:$A,FFEPSilvCosts!AK:AK)</f>
        <v>0</v>
      </c>
      <c r="V65">
        <f>LOOKUP($D65&amp;$G65,FFEPSilvCosts!$A:$A,FFEPSilvCosts!K:K)</f>
        <v>4000</v>
      </c>
      <c r="W65">
        <v>12.5</v>
      </c>
      <c r="X65">
        <v>15</v>
      </c>
      <c r="Y65">
        <v>5</v>
      </c>
      <c r="Z65">
        <f>LOOKUP($D65&amp;$G65,FFEPSilvCosts!$A:$A,FFEPSilvCosts!AL:AL)</f>
        <v>14</v>
      </c>
      <c r="AA65">
        <f>LOOKUP($D65&amp;$G65,FFEPSilvCosts!$A:$A,FFEPSilvCosts!AM:AM)</f>
        <v>18</v>
      </c>
      <c r="AB65">
        <f>LOOKUP($D65&amp;$G65,FFEPSilvCosts!$A:$A,FFEPSilvCosts!AN:AN)</f>
        <v>0</v>
      </c>
      <c r="AC65">
        <f>LOOKUP($D65&amp;$G65,FFEPSilvCosts!$A:$A,FFEPSilvCosts!AO:AO)</f>
        <v>0</v>
      </c>
      <c r="AD65">
        <f>LOOKUP($D65&amp;$G65,FFEPSilvCosts!$A:$A,FFEPSilvCosts!AP:AP)</f>
        <v>0</v>
      </c>
      <c r="AE65">
        <f>LOOKUP($D65&amp;$G65,FFEPSilvCosts!$A:$A,FFEPSilvCosts!AQ:AQ)</f>
        <v>0</v>
      </c>
    </row>
    <row r="66" spans="1:31">
      <c r="A66" t="str">
        <f>LOOKUP($D66&amp;$G66,FFEPSilvCosts!$A:$A,FFEPSilvCosts!H:H)</f>
        <v>y</v>
      </c>
      <c r="B66" t="s">
        <v>204</v>
      </c>
      <c r="C66" t="s">
        <v>116</v>
      </c>
      <c r="D66" t="s">
        <v>19</v>
      </c>
      <c r="E66" t="s">
        <v>98</v>
      </c>
      <c r="F66" t="s">
        <v>192</v>
      </c>
      <c r="G66" t="s">
        <v>86</v>
      </c>
      <c r="H66" t="str">
        <f t="shared" si="1"/>
        <v>IDFxm.Sel.Chimney.B.FFEP.S</v>
      </c>
      <c r="I66" t="str">
        <f>LOOKUP($D66&amp;$G66,FFEPSilvCosts!A:A,FFEPSilvCosts!G:G)</f>
        <v>P</v>
      </c>
      <c r="J66">
        <f>LOOKUP($D66&amp;$E66&amp;$G66,FFEPSilvCosts!C:C,FFEPSilvCosts!J:J)</f>
        <v>0</v>
      </c>
      <c r="K66">
        <f>LOOKUP($C66&amp;$D66&amp;$E66&amp;$F66,InventoryLU_Blk!$A$2:$A$118,InventoryLU_Blk!$J$2:$J$118)</f>
        <v>14.8</v>
      </c>
      <c r="L66" t="str">
        <f>LOOKUP($D66&amp;$G66,FFEPSilvCosts!$A:$A,FFEPSilvCosts!AB:AB)</f>
        <v>FDI</v>
      </c>
      <c r="M66">
        <f>LOOKUP($D66&amp;$G66,FFEPSilvCosts!$A:$A,FFEPSilvCosts!AC:AC)</f>
        <v>80</v>
      </c>
      <c r="N66" t="str">
        <f>LOOKUP($D66&amp;$G66,FFEPSilvCosts!$A:$A,FFEPSilvCosts!AD:AD)</f>
        <v>SX</v>
      </c>
      <c r="O66">
        <f>LOOKUP($D66&amp;$G66,FFEPSilvCosts!$A:$A,FFEPSilvCosts!AE:AE)</f>
        <v>20</v>
      </c>
      <c r="P66">
        <f>LOOKUP($D66&amp;$G66,FFEPSilvCosts!$A:$A,FFEPSilvCosts!AF:AF)</f>
        <v>0</v>
      </c>
      <c r="Q66">
        <f>LOOKUP($D66&amp;$G66,FFEPSilvCosts!$A:$A,FFEPSilvCosts!AG:AG)</f>
        <v>0</v>
      </c>
      <c r="R66">
        <f>LOOKUP($D66&amp;$G66,FFEPSilvCosts!$A:$A,FFEPSilvCosts!AH:AH)</f>
        <v>0</v>
      </c>
      <c r="S66">
        <f>LOOKUP($D66&amp;$G66,FFEPSilvCosts!$A:$A,FFEPSilvCosts!AI:AI)</f>
        <v>0</v>
      </c>
      <c r="T66">
        <f>LOOKUP($D66&amp;$G66,FFEPSilvCosts!$A:$A,FFEPSilvCosts!AJ:AJ)</f>
        <v>0</v>
      </c>
      <c r="U66">
        <f>LOOKUP($D66&amp;$G66,FFEPSilvCosts!$A:$A,FFEPSilvCosts!AK:AK)</f>
        <v>0</v>
      </c>
      <c r="V66">
        <f>LOOKUP($D66&amp;$G66,FFEPSilvCosts!$A:$A,FFEPSilvCosts!K:K)</f>
        <v>4000</v>
      </c>
      <c r="W66">
        <v>12.5</v>
      </c>
      <c r="X66">
        <v>15</v>
      </c>
      <c r="Y66">
        <v>5</v>
      </c>
      <c r="Z66">
        <f>LOOKUP($D66&amp;$G66,FFEPSilvCosts!$A:$A,FFEPSilvCosts!AL:AL)</f>
        <v>14</v>
      </c>
      <c r="AA66">
        <f>LOOKUP($D66&amp;$G66,FFEPSilvCosts!$A:$A,FFEPSilvCosts!AM:AM)</f>
        <v>18</v>
      </c>
      <c r="AB66">
        <f>LOOKUP($D66&amp;$G66,FFEPSilvCosts!$A:$A,FFEPSilvCosts!AN:AN)</f>
        <v>0</v>
      </c>
      <c r="AC66">
        <f>LOOKUP($D66&amp;$G66,FFEPSilvCosts!$A:$A,FFEPSilvCosts!AO:AO)</f>
        <v>0</v>
      </c>
      <c r="AD66">
        <f>LOOKUP($D66&amp;$G66,FFEPSilvCosts!$A:$A,FFEPSilvCosts!AP:AP)</f>
        <v>0</v>
      </c>
      <c r="AE66">
        <f>LOOKUP($D66&amp;$G66,FFEPSilvCosts!$A:$A,FFEPSilvCosts!AQ:AQ)</f>
        <v>0</v>
      </c>
    </row>
    <row r="67" spans="1:31">
      <c r="A67" t="str">
        <f>LOOKUP($D67&amp;$G67,FFEPSilvCosts!$A:$A,FFEPSilvCosts!H:H)</f>
        <v>y</v>
      </c>
      <c r="B67" t="s">
        <v>204</v>
      </c>
      <c r="C67" t="s">
        <v>138</v>
      </c>
      <c r="D67" t="s">
        <v>10</v>
      </c>
      <c r="E67" t="s">
        <v>97</v>
      </c>
      <c r="F67" t="s">
        <v>192</v>
      </c>
      <c r="G67" t="s">
        <v>37</v>
      </c>
      <c r="H67" t="str">
        <f t="shared" ref="H67:H98" si="2">D67&amp;"."&amp;E67&amp;"."&amp;C67&amp;"."&amp;RIGHT(F67,1)&amp;"."&amp;B67&amp;"."&amp;G67</f>
        <v>ESSFwc3.CC.Horsefly.B.FFEP.P</v>
      </c>
      <c r="I67" t="str">
        <f>LOOKUP($D67&amp;$G67,FFEPSilvCosts!A:A,FFEPSilvCosts!G:G)</f>
        <v>P</v>
      </c>
      <c r="J67">
        <f>LOOKUP($D67&amp;$E67&amp;$G67,FFEPSilvCosts!C:C,FFEPSilvCosts!J:J)</f>
        <v>2</v>
      </c>
      <c r="K67">
        <f>LOOKUP($C67&amp;$D67&amp;$E67&amp;$F67,InventoryLU_Blk!$A$2:$A$118,InventoryLU_Blk!$J$2:$J$118)</f>
        <v>15</v>
      </c>
      <c r="L67" t="str">
        <f>LOOKUP($D67&amp;$G67,FFEPSilvCosts!$A:$A,FFEPSilvCosts!AB:AB)</f>
        <v>SX</v>
      </c>
      <c r="M67">
        <f>LOOKUP($D67&amp;$G67,FFEPSilvCosts!$A:$A,FFEPSilvCosts!AC:AC)</f>
        <v>80</v>
      </c>
      <c r="N67" t="str">
        <f>LOOKUP($D67&amp;$G67,FFEPSilvCosts!$A:$A,FFEPSilvCosts!AD:AD)</f>
        <v>FDI</v>
      </c>
      <c r="O67">
        <f>LOOKUP($D67&amp;$G67,FFEPSilvCosts!$A:$A,FFEPSilvCosts!AE:AE)</f>
        <v>20</v>
      </c>
      <c r="P67">
        <f>LOOKUP($D67&amp;$G67,FFEPSilvCosts!$A:$A,FFEPSilvCosts!AF:AF)</f>
        <v>0</v>
      </c>
      <c r="Q67">
        <f>LOOKUP($D67&amp;$G67,FFEPSilvCosts!$A:$A,FFEPSilvCosts!AG:AG)</f>
        <v>0</v>
      </c>
      <c r="R67">
        <f>LOOKUP($D67&amp;$G67,FFEPSilvCosts!$A:$A,FFEPSilvCosts!AH:AH)</f>
        <v>0</v>
      </c>
      <c r="S67">
        <f>LOOKUP($D67&amp;$G67,FFEPSilvCosts!$A:$A,FFEPSilvCosts!AI:AI)</f>
        <v>0</v>
      </c>
      <c r="T67">
        <f>LOOKUP($D67&amp;$G67,FFEPSilvCosts!$A:$A,FFEPSilvCosts!AJ:AJ)</f>
        <v>0</v>
      </c>
      <c r="U67">
        <f>LOOKUP($D67&amp;$G67,FFEPSilvCosts!$A:$A,FFEPSilvCosts!AK:AK)</f>
        <v>0</v>
      </c>
      <c r="V67">
        <f>LOOKUP($D67&amp;$G67,FFEPSilvCosts!$A:$A,FFEPSilvCosts!K:K)</f>
        <v>3000</v>
      </c>
      <c r="W67">
        <v>12.5</v>
      </c>
      <c r="X67">
        <v>15</v>
      </c>
      <c r="Y67">
        <v>5</v>
      </c>
      <c r="Z67">
        <f>LOOKUP($D67&amp;$G67,FFEPSilvCosts!$A:$A,FFEPSilvCosts!AL:AL)</f>
        <v>18</v>
      </c>
      <c r="AA67">
        <f>LOOKUP($D67&amp;$G67,FFEPSilvCosts!$A:$A,FFEPSilvCosts!AM:AM)</f>
        <v>14</v>
      </c>
      <c r="AB67">
        <f>LOOKUP($D67&amp;$G67,FFEPSilvCosts!$A:$A,FFEPSilvCosts!AN:AN)</f>
        <v>0</v>
      </c>
      <c r="AC67">
        <f>LOOKUP($D67&amp;$G67,FFEPSilvCosts!$A:$A,FFEPSilvCosts!AO:AO)</f>
        <v>0</v>
      </c>
      <c r="AD67">
        <f>LOOKUP($D67&amp;$G67,FFEPSilvCosts!$A:$A,FFEPSilvCosts!AP:AP)</f>
        <v>0</v>
      </c>
      <c r="AE67">
        <f>LOOKUP($D67&amp;$G67,FFEPSilvCosts!$A:$A,FFEPSilvCosts!AQ:AQ)</f>
        <v>0</v>
      </c>
    </row>
    <row r="68" spans="1:31">
      <c r="A68" t="str">
        <f>LOOKUP($D68&amp;$G68,FFEPSilvCosts!$A:$A,FFEPSilvCosts!H:H)</f>
        <v>y</v>
      </c>
      <c r="B68" t="s">
        <v>204</v>
      </c>
      <c r="C68" t="s">
        <v>138</v>
      </c>
      <c r="D68" t="s">
        <v>10</v>
      </c>
      <c r="E68" t="s">
        <v>97</v>
      </c>
      <c r="F68" t="s">
        <v>194</v>
      </c>
      <c r="G68" t="s">
        <v>37</v>
      </c>
      <c r="H68" t="str">
        <f t="shared" si="2"/>
        <v>ESSFwc3.CC.Horsefly.D.FFEP.P</v>
      </c>
      <c r="I68" t="str">
        <f>LOOKUP($D68&amp;$G68,FFEPSilvCosts!A:A,FFEPSilvCosts!G:G)</f>
        <v>P</v>
      </c>
      <c r="J68">
        <f>LOOKUP($D68&amp;$E68&amp;$G68,FFEPSilvCosts!C:C,FFEPSilvCosts!J:J)</f>
        <v>2</v>
      </c>
      <c r="K68">
        <f>LOOKUP($C68&amp;$D68&amp;$E68&amp;$F68,InventoryLU_Blk!$A$2:$A$118,InventoryLU_Blk!$J$2:$J$118)</f>
        <v>15</v>
      </c>
      <c r="L68" t="str">
        <f>LOOKUP($D68&amp;$G68,FFEPSilvCosts!$A:$A,FFEPSilvCosts!AB:AB)</f>
        <v>SX</v>
      </c>
      <c r="M68">
        <f>LOOKUP($D68&amp;$G68,FFEPSilvCosts!$A:$A,FFEPSilvCosts!AC:AC)</f>
        <v>80</v>
      </c>
      <c r="N68" t="str">
        <f>LOOKUP($D68&amp;$G68,FFEPSilvCosts!$A:$A,FFEPSilvCosts!AD:AD)</f>
        <v>FDI</v>
      </c>
      <c r="O68">
        <f>LOOKUP($D68&amp;$G68,FFEPSilvCosts!$A:$A,FFEPSilvCosts!AE:AE)</f>
        <v>20</v>
      </c>
      <c r="P68">
        <f>LOOKUP($D68&amp;$G68,FFEPSilvCosts!$A:$A,FFEPSilvCosts!AF:AF)</f>
        <v>0</v>
      </c>
      <c r="Q68">
        <f>LOOKUP($D68&amp;$G68,FFEPSilvCosts!$A:$A,FFEPSilvCosts!AG:AG)</f>
        <v>0</v>
      </c>
      <c r="R68">
        <f>LOOKUP($D68&amp;$G68,FFEPSilvCosts!$A:$A,FFEPSilvCosts!AH:AH)</f>
        <v>0</v>
      </c>
      <c r="S68">
        <f>LOOKUP($D68&amp;$G68,FFEPSilvCosts!$A:$A,FFEPSilvCosts!AI:AI)</f>
        <v>0</v>
      </c>
      <c r="T68">
        <f>LOOKUP($D68&amp;$G68,FFEPSilvCosts!$A:$A,FFEPSilvCosts!AJ:AJ)</f>
        <v>0</v>
      </c>
      <c r="U68">
        <f>LOOKUP($D68&amp;$G68,FFEPSilvCosts!$A:$A,FFEPSilvCosts!AK:AK)</f>
        <v>0</v>
      </c>
      <c r="V68">
        <f>LOOKUP($D68&amp;$G68,FFEPSilvCosts!$A:$A,FFEPSilvCosts!K:K)</f>
        <v>3000</v>
      </c>
      <c r="W68">
        <v>12.5</v>
      </c>
      <c r="X68">
        <v>15</v>
      </c>
      <c r="Y68">
        <v>5</v>
      </c>
      <c r="Z68">
        <f>LOOKUP($D68&amp;$G68,FFEPSilvCosts!$A:$A,FFEPSilvCosts!AL:AL)</f>
        <v>18</v>
      </c>
      <c r="AA68">
        <f>LOOKUP($D68&amp;$G68,FFEPSilvCosts!$A:$A,FFEPSilvCosts!AM:AM)</f>
        <v>14</v>
      </c>
      <c r="AB68">
        <f>LOOKUP($D68&amp;$G68,FFEPSilvCosts!$A:$A,FFEPSilvCosts!AN:AN)</f>
        <v>0</v>
      </c>
      <c r="AC68">
        <f>LOOKUP($D68&amp;$G68,FFEPSilvCosts!$A:$A,FFEPSilvCosts!AO:AO)</f>
        <v>0</v>
      </c>
      <c r="AD68">
        <f>LOOKUP($D68&amp;$G68,FFEPSilvCosts!$A:$A,FFEPSilvCosts!AP:AP)</f>
        <v>0</v>
      </c>
      <c r="AE68">
        <f>LOOKUP($D68&amp;$G68,FFEPSilvCosts!$A:$A,FFEPSilvCosts!AQ:AQ)</f>
        <v>0</v>
      </c>
    </row>
    <row r="69" spans="1:31">
      <c r="A69" t="str">
        <f>LOOKUP($D69&amp;$G69,FFEPSilvCosts!$A:$A,FFEPSilvCosts!H:H)</f>
        <v>y</v>
      </c>
      <c r="B69" t="s">
        <v>204</v>
      </c>
      <c r="C69" t="s">
        <v>138</v>
      </c>
      <c r="D69" t="s">
        <v>10</v>
      </c>
      <c r="E69" t="s">
        <v>97</v>
      </c>
      <c r="F69" t="s">
        <v>195</v>
      </c>
      <c r="G69" t="s">
        <v>37</v>
      </c>
      <c r="H69" t="str">
        <f t="shared" si="2"/>
        <v>ESSFwc3.CC.Horsefly.E.FFEP.P</v>
      </c>
      <c r="I69" t="str">
        <f>LOOKUP($D69&amp;$G69,FFEPSilvCosts!A:A,FFEPSilvCosts!G:G)</f>
        <v>P</v>
      </c>
      <c r="J69">
        <f>LOOKUP($D69&amp;$E69&amp;$G69,FFEPSilvCosts!C:C,FFEPSilvCosts!J:J)</f>
        <v>2</v>
      </c>
      <c r="K69">
        <f>LOOKUP($C69&amp;$D69&amp;$E69&amp;$F69,InventoryLU_Blk!$A$2:$A$118,InventoryLU_Blk!$J$2:$J$118)</f>
        <v>14.5</v>
      </c>
      <c r="L69" t="str">
        <f>LOOKUP($D69&amp;$G69,FFEPSilvCosts!$A:$A,FFEPSilvCosts!AB:AB)</f>
        <v>SX</v>
      </c>
      <c r="M69">
        <f>LOOKUP($D69&amp;$G69,FFEPSilvCosts!$A:$A,FFEPSilvCosts!AC:AC)</f>
        <v>80</v>
      </c>
      <c r="N69" t="str">
        <f>LOOKUP($D69&amp;$G69,FFEPSilvCosts!$A:$A,FFEPSilvCosts!AD:AD)</f>
        <v>FDI</v>
      </c>
      <c r="O69">
        <f>LOOKUP($D69&amp;$G69,FFEPSilvCosts!$A:$A,FFEPSilvCosts!AE:AE)</f>
        <v>20</v>
      </c>
      <c r="P69">
        <f>LOOKUP($D69&amp;$G69,FFEPSilvCosts!$A:$A,FFEPSilvCosts!AF:AF)</f>
        <v>0</v>
      </c>
      <c r="Q69">
        <f>LOOKUP($D69&amp;$G69,FFEPSilvCosts!$A:$A,FFEPSilvCosts!AG:AG)</f>
        <v>0</v>
      </c>
      <c r="R69">
        <f>LOOKUP($D69&amp;$G69,FFEPSilvCosts!$A:$A,FFEPSilvCosts!AH:AH)</f>
        <v>0</v>
      </c>
      <c r="S69">
        <f>LOOKUP($D69&amp;$G69,FFEPSilvCosts!$A:$A,FFEPSilvCosts!AI:AI)</f>
        <v>0</v>
      </c>
      <c r="T69">
        <f>LOOKUP($D69&amp;$G69,FFEPSilvCosts!$A:$A,FFEPSilvCosts!AJ:AJ)</f>
        <v>0</v>
      </c>
      <c r="U69">
        <f>LOOKUP($D69&amp;$G69,FFEPSilvCosts!$A:$A,FFEPSilvCosts!AK:AK)</f>
        <v>0</v>
      </c>
      <c r="V69">
        <f>LOOKUP($D69&amp;$G69,FFEPSilvCosts!$A:$A,FFEPSilvCosts!K:K)</f>
        <v>3000</v>
      </c>
      <c r="W69">
        <v>12.5</v>
      </c>
      <c r="X69">
        <v>15</v>
      </c>
      <c r="Y69">
        <v>5</v>
      </c>
      <c r="Z69">
        <f>LOOKUP($D69&amp;$G69,FFEPSilvCosts!$A:$A,FFEPSilvCosts!AL:AL)</f>
        <v>18</v>
      </c>
      <c r="AA69">
        <f>LOOKUP($D69&amp;$G69,FFEPSilvCosts!$A:$A,FFEPSilvCosts!AM:AM)</f>
        <v>14</v>
      </c>
      <c r="AB69">
        <f>LOOKUP($D69&amp;$G69,FFEPSilvCosts!$A:$A,FFEPSilvCosts!AN:AN)</f>
        <v>0</v>
      </c>
      <c r="AC69">
        <f>LOOKUP($D69&amp;$G69,FFEPSilvCosts!$A:$A,FFEPSilvCosts!AO:AO)</f>
        <v>0</v>
      </c>
      <c r="AD69">
        <f>LOOKUP($D69&amp;$G69,FFEPSilvCosts!$A:$A,FFEPSilvCosts!AP:AP)</f>
        <v>0</v>
      </c>
      <c r="AE69">
        <f>LOOKUP($D69&amp;$G69,FFEPSilvCosts!$A:$A,FFEPSilvCosts!AQ:AQ)</f>
        <v>0</v>
      </c>
    </row>
    <row r="70" spans="1:31">
      <c r="A70" t="str">
        <f>LOOKUP($D70&amp;$G70,FFEPSilvCosts!$A:$A,FFEPSilvCosts!H:H)</f>
        <v>y</v>
      </c>
      <c r="B70" t="s">
        <v>204</v>
      </c>
      <c r="C70" t="s">
        <v>138</v>
      </c>
      <c r="D70" t="s">
        <v>10</v>
      </c>
      <c r="E70" t="s">
        <v>97</v>
      </c>
      <c r="F70" t="s">
        <v>196</v>
      </c>
      <c r="G70" t="s">
        <v>37</v>
      </c>
      <c r="H70" t="str">
        <f t="shared" si="2"/>
        <v>ESSFwc3.CC.Horsefly.F.FFEP.P</v>
      </c>
      <c r="I70" t="str">
        <f>LOOKUP($D70&amp;$G70,FFEPSilvCosts!A:A,FFEPSilvCosts!G:G)</f>
        <v>P</v>
      </c>
      <c r="J70">
        <f>LOOKUP($D70&amp;$E70&amp;$G70,FFEPSilvCosts!C:C,FFEPSilvCosts!J:J)</f>
        <v>2</v>
      </c>
      <c r="K70">
        <f>LOOKUP($C70&amp;$D70&amp;$E70&amp;$F70,InventoryLU_Blk!$A$2:$A$118,InventoryLU_Blk!$J$2:$J$118)</f>
        <v>14.5</v>
      </c>
      <c r="L70" t="str">
        <f>LOOKUP($D70&amp;$G70,FFEPSilvCosts!$A:$A,FFEPSilvCosts!AB:AB)</f>
        <v>SX</v>
      </c>
      <c r="M70">
        <f>LOOKUP($D70&amp;$G70,FFEPSilvCosts!$A:$A,FFEPSilvCosts!AC:AC)</f>
        <v>80</v>
      </c>
      <c r="N70" t="str">
        <f>LOOKUP($D70&amp;$G70,FFEPSilvCosts!$A:$A,FFEPSilvCosts!AD:AD)</f>
        <v>FDI</v>
      </c>
      <c r="O70">
        <f>LOOKUP($D70&amp;$G70,FFEPSilvCosts!$A:$A,FFEPSilvCosts!AE:AE)</f>
        <v>20</v>
      </c>
      <c r="P70">
        <f>LOOKUP($D70&amp;$G70,FFEPSilvCosts!$A:$A,FFEPSilvCosts!AF:AF)</f>
        <v>0</v>
      </c>
      <c r="Q70">
        <f>LOOKUP($D70&amp;$G70,FFEPSilvCosts!$A:$A,FFEPSilvCosts!AG:AG)</f>
        <v>0</v>
      </c>
      <c r="R70">
        <f>LOOKUP($D70&amp;$G70,FFEPSilvCosts!$A:$A,FFEPSilvCosts!AH:AH)</f>
        <v>0</v>
      </c>
      <c r="S70">
        <f>LOOKUP($D70&amp;$G70,FFEPSilvCosts!$A:$A,FFEPSilvCosts!AI:AI)</f>
        <v>0</v>
      </c>
      <c r="T70">
        <f>LOOKUP($D70&amp;$G70,FFEPSilvCosts!$A:$A,FFEPSilvCosts!AJ:AJ)</f>
        <v>0</v>
      </c>
      <c r="U70">
        <f>LOOKUP($D70&amp;$G70,FFEPSilvCosts!$A:$A,FFEPSilvCosts!AK:AK)</f>
        <v>0</v>
      </c>
      <c r="V70">
        <f>LOOKUP($D70&amp;$G70,FFEPSilvCosts!$A:$A,FFEPSilvCosts!K:K)</f>
        <v>3000</v>
      </c>
      <c r="W70">
        <v>12.5</v>
      </c>
      <c r="X70">
        <v>15</v>
      </c>
      <c r="Y70">
        <v>5</v>
      </c>
      <c r="Z70">
        <f>LOOKUP($D70&amp;$G70,FFEPSilvCosts!$A:$A,FFEPSilvCosts!AL:AL)</f>
        <v>18</v>
      </c>
      <c r="AA70">
        <f>LOOKUP($D70&amp;$G70,FFEPSilvCosts!$A:$A,FFEPSilvCosts!AM:AM)</f>
        <v>14</v>
      </c>
      <c r="AB70">
        <f>LOOKUP($D70&amp;$G70,FFEPSilvCosts!$A:$A,FFEPSilvCosts!AN:AN)</f>
        <v>0</v>
      </c>
      <c r="AC70">
        <f>LOOKUP($D70&amp;$G70,FFEPSilvCosts!$A:$A,FFEPSilvCosts!AO:AO)</f>
        <v>0</v>
      </c>
      <c r="AD70">
        <f>LOOKUP($D70&amp;$G70,FFEPSilvCosts!$A:$A,FFEPSilvCosts!AP:AP)</f>
        <v>0</v>
      </c>
      <c r="AE70">
        <f>LOOKUP($D70&amp;$G70,FFEPSilvCosts!$A:$A,FFEPSilvCosts!AQ:AQ)</f>
        <v>0</v>
      </c>
    </row>
    <row r="71" spans="1:31">
      <c r="A71" t="str">
        <f>LOOKUP($D71&amp;$G71,FFEPSilvCosts!$A:$A,FFEPSilvCosts!H:H)</f>
        <v>y</v>
      </c>
      <c r="B71" t="s">
        <v>204</v>
      </c>
      <c r="C71" t="s">
        <v>138</v>
      </c>
      <c r="D71" t="s">
        <v>11</v>
      </c>
      <c r="E71" t="s">
        <v>97</v>
      </c>
      <c r="F71" t="s">
        <v>192</v>
      </c>
      <c r="G71" t="s">
        <v>37</v>
      </c>
      <c r="H71" t="str">
        <f t="shared" si="2"/>
        <v>ESSFwk1.CC.Horsefly.B.FFEP.P</v>
      </c>
      <c r="I71" t="str">
        <f>LOOKUP($D71&amp;$G71,FFEPSilvCosts!A:A,FFEPSilvCosts!G:G)</f>
        <v>P</v>
      </c>
      <c r="J71">
        <f>LOOKUP($D71&amp;$E71&amp;$G71,FFEPSilvCosts!C:C,FFEPSilvCosts!J:J)</f>
        <v>2</v>
      </c>
      <c r="K71">
        <f>LOOKUP($C71&amp;$D71&amp;$E71&amp;$F71,InventoryLU_Blk!$A$2:$A$118,InventoryLU_Blk!$J$2:$J$118)</f>
        <v>14.7</v>
      </c>
      <c r="L71" t="str">
        <f>LOOKUP($D71&amp;$G71,FFEPSilvCosts!$A:$A,FFEPSilvCosts!AB:AB)</f>
        <v>SX</v>
      </c>
      <c r="M71">
        <f>LOOKUP($D71&amp;$G71,FFEPSilvCosts!$A:$A,FFEPSilvCosts!AC:AC)</f>
        <v>80</v>
      </c>
      <c r="N71" t="str">
        <f>LOOKUP($D71&amp;$G71,FFEPSilvCosts!$A:$A,FFEPSilvCosts!AD:AD)</f>
        <v>FDI</v>
      </c>
      <c r="O71">
        <f>LOOKUP($D71&amp;$G71,FFEPSilvCosts!$A:$A,FFEPSilvCosts!AE:AE)</f>
        <v>20</v>
      </c>
      <c r="P71">
        <f>LOOKUP($D71&amp;$G71,FFEPSilvCosts!$A:$A,FFEPSilvCosts!AF:AF)</f>
        <v>0</v>
      </c>
      <c r="Q71">
        <f>LOOKUP($D71&amp;$G71,FFEPSilvCosts!$A:$A,FFEPSilvCosts!AG:AG)</f>
        <v>0</v>
      </c>
      <c r="R71">
        <f>LOOKUP($D71&amp;$G71,FFEPSilvCosts!$A:$A,FFEPSilvCosts!AH:AH)</f>
        <v>0</v>
      </c>
      <c r="S71">
        <f>LOOKUP($D71&amp;$G71,FFEPSilvCosts!$A:$A,FFEPSilvCosts!AI:AI)</f>
        <v>0</v>
      </c>
      <c r="T71">
        <f>LOOKUP($D71&amp;$G71,FFEPSilvCosts!$A:$A,FFEPSilvCosts!AJ:AJ)</f>
        <v>0</v>
      </c>
      <c r="U71">
        <f>LOOKUP($D71&amp;$G71,FFEPSilvCosts!$A:$A,FFEPSilvCosts!AK:AK)</f>
        <v>0</v>
      </c>
      <c r="V71">
        <f>LOOKUP($D71&amp;$G71,FFEPSilvCosts!$A:$A,FFEPSilvCosts!K:K)</f>
        <v>3000</v>
      </c>
      <c r="W71">
        <v>12.5</v>
      </c>
      <c r="X71">
        <v>15</v>
      </c>
      <c r="Y71">
        <v>5</v>
      </c>
      <c r="Z71">
        <f>LOOKUP($D71&amp;$G71,FFEPSilvCosts!$A:$A,FFEPSilvCosts!AL:AL)</f>
        <v>18</v>
      </c>
      <c r="AA71">
        <f>LOOKUP($D71&amp;$G71,FFEPSilvCosts!$A:$A,FFEPSilvCosts!AM:AM)</f>
        <v>14</v>
      </c>
      <c r="AB71">
        <f>LOOKUP($D71&amp;$G71,FFEPSilvCosts!$A:$A,FFEPSilvCosts!AN:AN)</f>
        <v>0</v>
      </c>
      <c r="AC71">
        <f>LOOKUP($D71&amp;$G71,FFEPSilvCosts!$A:$A,FFEPSilvCosts!AO:AO)</f>
        <v>0</v>
      </c>
      <c r="AD71">
        <f>LOOKUP($D71&amp;$G71,FFEPSilvCosts!$A:$A,FFEPSilvCosts!AP:AP)</f>
        <v>0</v>
      </c>
      <c r="AE71">
        <f>LOOKUP($D71&amp;$G71,FFEPSilvCosts!$A:$A,FFEPSilvCosts!AQ:AQ)</f>
        <v>0</v>
      </c>
    </row>
    <row r="72" spans="1:31">
      <c r="A72" t="str">
        <f>LOOKUP($D72&amp;$G72,FFEPSilvCosts!$A:$A,FFEPSilvCosts!H:H)</f>
        <v>y</v>
      </c>
      <c r="B72" t="s">
        <v>204</v>
      </c>
      <c r="C72" t="s">
        <v>138</v>
      </c>
      <c r="D72" t="s">
        <v>11</v>
      </c>
      <c r="E72" t="s">
        <v>97</v>
      </c>
      <c r="F72" t="s">
        <v>194</v>
      </c>
      <c r="G72" t="s">
        <v>37</v>
      </c>
      <c r="H72" t="str">
        <f t="shared" si="2"/>
        <v>ESSFwk1.CC.Horsefly.D.FFEP.P</v>
      </c>
      <c r="I72" t="str">
        <f>LOOKUP($D72&amp;$G72,FFEPSilvCosts!A:A,FFEPSilvCosts!G:G)</f>
        <v>P</v>
      </c>
      <c r="J72">
        <f>LOOKUP($D72&amp;$E72&amp;$G72,FFEPSilvCosts!C:C,FFEPSilvCosts!J:J)</f>
        <v>2</v>
      </c>
      <c r="K72">
        <f>LOOKUP($C72&amp;$D72&amp;$E72&amp;$F72,InventoryLU_Blk!$A$2:$A$118,InventoryLU_Blk!$J$2:$J$118)</f>
        <v>14.4</v>
      </c>
      <c r="L72" t="str">
        <f>LOOKUP($D72&amp;$G72,FFEPSilvCosts!$A:$A,FFEPSilvCosts!AB:AB)</f>
        <v>SX</v>
      </c>
      <c r="M72">
        <f>LOOKUP($D72&amp;$G72,FFEPSilvCosts!$A:$A,FFEPSilvCosts!AC:AC)</f>
        <v>80</v>
      </c>
      <c r="N72" t="str">
        <f>LOOKUP($D72&amp;$G72,FFEPSilvCosts!$A:$A,FFEPSilvCosts!AD:AD)</f>
        <v>FDI</v>
      </c>
      <c r="O72">
        <f>LOOKUP($D72&amp;$G72,FFEPSilvCosts!$A:$A,FFEPSilvCosts!AE:AE)</f>
        <v>20</v>
      </c>
      <c r="P72">
        <f>LOOKUP($D72&amp;$G72,FFEPSilvCosts!$A:$A,FFEPSilvCosts!AF:AF)</f>
        <v>0</v>
      </c>
      <c r="Q72">
        <f>LOOKUP($D72&amp;$G72,FFEPSilvCosts!$A:$A,FFEPSilvCosts!AG:AG)</f>
        <v>0</v>
      </c>
      <c r="R72">
        <f>LOOKUP($D72&amp;$G72,FFEPSilvCosts!$A:$A,FFEPSilvCosts!AH:AH)</f>
        <v>0</v>
      </c>
      <c r="S72">
        <f>LOOKUP($D72&amp;$G72,FFEPSilvCosts!$A:$A,FFEPSilvCosts!AI:AI)</f>
        <v>0</v>
      </c>
      <c r="T72">
        <f>LOOKUP($D72&amp;$G72,FFEPSilvCosts!$A:$A,FFEPSilvCosts!AJ:AJ)</f>
        <v>0</v>
      </c>
      <c r="U72">
        <f>LOOKUP($D72&amp;$G72,FFEPSilvCosts!$A:$A,FFEPSilvCosts!AK:AK)</f>
        <v>0</v>
      </c>
      <c r="V72">
        <f>LOOKUP($D72&amp;$G72,FFEPSilvCosts!$A:$A,FFEPSilvCosts!K:K)</f>
        <v>3000</v>
      </c>
      <c r="W72">
        <v>12.5</v>
      </c>
      <c r="X72">
        <v>15</v>
      </c>
      <c r="Y72">
        <v>5</v>
      </c>
      <c r="Z72">
        <f>LOOKUP($D72&amp;$G72,FFEPSilvCosts!$A:$A,FFEPSilvCosts!AL:AL)</f>
        <v>18</v>
      </c>
      <c r="AA72">
        <f>LOOKUP($D72&amp;$G72,FFEPSilvCosts!$A:$A,FFEPSilvCosts!AM:AM)</f>
        <v>14</v>
      </c>
      <c r="AB72">
        <f>LOOKUP($D72&amp;$G72,FFEPSilvCosts!$A:$A,FFEPSilvCosts!AN:AN)</f>
        <v>0</v>
      </c>
      <c r="AC72">
        <f>LOOKUP($D72&amp;$G72,FFEPSilvCosts!$A:$A,FFEPSilvCosts!AO:AO)</f>
        <v>0</v>
      </c>
      <c r="AD72">
        <f>LOOKUP($D72&amp;$G72,FFEPSilvCosts!$A:$A,FFEPSilvCosts!AP:AP)</f>
        <v>0</v>
      </c>
      <c r="AE72">
        <f>LOOKUP($D72&amp;$G72,FFEPSilvCosts!$A:$A,FFEPSilvCosts!AQ:AQ)</f>
        <v>0</v>
      </c>
    </row>
    <row r="73" spans="1:31">
      <c r="A73" t="str">
        <f>LOOKUP($D73&amp;$G73,FFEPSilvCosts!$A:$A,FFEPSilvCosts!H:H)</f>
        <v>y</v>
      </c>
      <c r="B73" t="s">
        <v>204</v>
      </c>
      <c r="C73" t="s">
        <v>138</v>
      </c>
      <c r="D73" t="s">
        <v>11</v>
      </c>
      <c r="E73" t="s">
        <v>97</v>
      </c>
      <c r="F73" t="s">
        <v>195</v>
      </c>
      <c r="G73" t="s">
        <v>37</v>
      </c>
      <c r="H73" t="str">
        <f t="shared" si="2"/>
        <v>ESSFwk1.CC.Horsefly.E.FFEP.P</v>
      </c>
      <c r="I73" t="str">
        <f>LOOKUP($D73&amp;$G73,FFEPSilvCosts!A:A,FFEPSilvCosts!G:G)</f>
        <v>P</v>
      </c>
      <c r="J73">
        <f>LOOKUP($D73&amp;$E73&amp;$G73,FFEPSilvCosts!C:C,FFEPSilvCosts!J:J)</f>
        <v>2</v>
      </c>
      <c r="K73">
        <f>LOOKUP($C73&amp;$D73&amp;$E73&amp;$F73,InventoryLU_Blk!$A$2:$A$118,InventoryLU_Blk!$J$2:$J$118)</f>
        <v>13.6</v>
      </c>
      <c r="L73" t="str">
        <f>LOOKUP($D73&amp;$G73,FFEPSilvCosts!$A:$A,FFEPSilvCosts!AB:AB)</f>
        <v>SX</v>
      </c>
      <c r="M73">
        <f>LOOKUP($D73&amp;$G73,FFEPSilvCosts!$A:$A,FFEPSilvCosts!AC:AC)</f>
        <v>80</v>
      </c>
      <c r="N73" t="str">
        <f>LOOKUP($D73&amp;$G73,FFEPSilvCosts!$A:$A,FFEPSilvCosts!AD:AD)</f>
        <v>FDI</v>
      </c>
      <c r="O73">
        <f>LOOKUP($D73&amp;$G73,FFEPSilvCosts!$A:$A,FFEPSilvCosts!AE:AE)</f>
        <v>20</v>
      </c>
      <c r="P73">
        <f>LOOKUP($D73&amp;$G73,FFEPSilvCosts!$A:$A,FFEPSilvCosts!AF:AF)</f>
        <v>0</v>
      </c>
      <c r="Q73">
        <f>LOOKUP($D73&amp;$G73,FFEPSilvCosts!$A:$A,FFEPSilvCosts!AG:AG)</f>
        <v>0</v>
      </c>
      <c r="R73">
        <f>LOOKUP($D73&amp;$G73,FFEPSilvCosts!$A:$A,FFEPSilvCosts!AH:AH)</f>
        <v>0</v>
      </c>
      <c r="S73">
        <f>LOOKUP($D73&amp;$G73,FFEPSilvCosts!$A:$A,FFEPSilvCosts!AI:AI)</f>
        <v>0</v>
      </c>
      <c r="T73">
        <f>LOOKUP($D73&amp;$G73,FFEPSilvCosts!$A:$A,FFEPSilvCosts!AJ:AJ)</f>
        <v>0</v>
      </c>
      <c r="U73">
        <f>LOOKUP($D73&amp;$G73,FFEPSilvCosts!$A:$A,FFEPSilvCosts!AK:AK)</f>
        <v>0</v>
      </c>
      <c r="V73">
        <f>LOOKUP($D73&amp;$G73,FFEPSilvCosts!$A:$A,FFEPSilvCosts!K:K)</f>
        <v>3000</v>
      </c>
      <c r="W73">
        <v>12.5</v>
      </c>
      <c r="X73">
        <v>15</v>
      </c>
      <c r="Y73">
        <v>5</v>
      </c>
      <c r="Z73">
        <f>LOOKUP($D73&amp;$G73,FFEPSilvCosts!$A:$A,FFEPSilvCosts!AL:AL)</f>
        <v>18</v>
      </c>
      <c r="AA73">
        <f>LOOKUP($D73&amp;$G73,FFEPSilvCosts!$A:$A,FFEPSilvCosts!AM:AM)</f>
        <v>14</v>
      </c>
      <c r="AB73">
        <f>LOOKUP($D73&amp;$G73,FFEPSilvCosts!$A:$A,FFEPSilvCosts!AN:AN)</f>
        <v>0</v>
      </c>
      <c r="AC73">
        <f>LOOKUP($D73&amp;$G73,FFEPSilvCosts!$A:$A,FFEPSilvCosts!AO:AO)</f>
        <v>0</v>
      </c>
      <c r="AD73">
        <f>LOOKUP($D73&amp;$G73,FFEPSilvCosts!$A:$A,FFEPSilvCosts!AP:AP)</f>
        <v>0</v>
      </c>
      <c r="AE73">
        <f>LOOKUP($D73&amp;$G73,FFEPSilvCosts!$A:$A,FFEPSilvCosts!AQ:AQ)</f>
        <v>0</v>
      </c>
    </row>
    <row r="74" spans="1:31">
      <c r="A74" t="str">
        <f>LOOKUP($D74&amp;$G74,FFEPSilvCosts!$A:$A,FFEPSilvCosts!H:H)</f>
        <v>y</v>
      </c>
      <c r="B74" t="s">
        <v>204</v>
      </c>
      <c r="C74" t="s">
        <v>138</v>
      </c>
      <c r="D74" t="s">
        <v>11</v>
      </c>
      <c r="E74" t="s">
        <v>97</v>
      </c>
      <c r="F74" t="s">
        <v>196</v>
      </c>
      <c r="G74" t="s">
        <v>37</v>
      </c>
      <c r="H74" t="str">
        <f t="shared" si="2"/>
        <v>ESSFwk1.CC.Horsefly.F.FFEP.P</v>
      </c>
      <c r="I74" t="str">
        <f>LOOKUP($D74&amp;$G74,FFEPSilvCosts!A:A,FFEPSilvCosts!G:G)</f>
        <v>P</v>
      </c>
      <c r="J74">
        <f>LOOKUP($D74&amp;$E74&amp;$G74,FFEPSilvCosts!C:C,FFEPSilvCosts!J:J)</f>
        <v>2</v>
      </c>
      <c r="K74">
        <f>LOOKUP($C74&amp;$D74&amp;$E74&amp;$F74,InventoryLU_Blk!$A$2:$A$118,InventoryLU_Blk!$J$2:$J$118)</f>
        <v>14.2</v>
      </c>
      <c r="L74" t="str">
        <f>LOOKUP($D74&amp;$G74,FFEPSilvCosts!$A:$A,FFEPSilvCosts!AB:AB)</f>
        <v>SX</v>
      </c>
      <c r="M74">
        <f>LOOKUP($D74&amp;$G74,FFEPSilvCosts!$A:$A,FFEPSilvCosts!AC:AC)</f>
        <v>80</v>
      </c>
      <c r="N74" t="str">
        <f>LOOKUP($D74&amp;$G74,FFEPSilvCosts!$A:$A,FFEPSilvCosts!AD:AD)</f>
        <v>FDI</v>
      </c>
      <c r="O74">
        <f>LOOKUP($D74&amp;$G74,FFEPSilvCosts!$A:$A,FFEPSilvCosts!AE:AE)</f>
        <v>20</v>
      </c>
      <c r="P74">
        <f>LOOKUP($D74&amp;$G74,FFEPSilvCosts!$A:$A,FFEPSilvCosts!AF:AF)</f>
        <v>0</v>
      </c>
      <c r="Q74">
        <f>LOOKUP($D74&amp;$G74,FFEPSilvCosts!$A:$A,FFEPSilvCosts!AG:AG)</f>
        <v>0</v>
      </c>
      <c r="R74">
        <f>LOOKUP($D74&amp;$G74,FFEPSilvCosts!$A:$A,FFEPSilvCosts!AH:AH)</f>
        <v>0</v>
      </c>
      <c r="S74">
        <f>LOOKUP($D74&amp;$G74,FFEPSilvCosts!$A:$A,FFEPSilvCosts!AI:AI)</f>
        <v>0</v>
      </c>
      <c r="T74">
        <f>LOOKUP($D74&amp;$G74,FFEPSilvCosts!$A:$A,FFEPSilvCosts!AJ:AJ)</f>
        <v>0</v>
      </c>
      <c r="U74">
        <f>LOOKUP($D74&amp;$G74,FFEPSilvCosts!$A:$A,FFEPSilvCosts!AK:AK)</f>
        <v>0</v>
      </c>
      <c r="V74">
        <f>LOOKUP($D74&amp;$G74,FFEPSilvCosts!$A:$A,FFEPSilvCosts!K:K)</f>
        <v>3000</v>
      </c>
      <c r="W74">
        <v>12.5</v>
      </c>
      <c r="X74">
        <v>15</v>
      </c>
      <c r="Y74">
        <v>5</v>
      </c>
      <c r="Z74">
        <f>LOOKUP($D74&amp;$G74,FFEPSilvCosts!$A:$A,FFEPSilvCosts!AL:AL)</f>
        <v>18</v>
      </c>
      <c r="AA74">
        <f>LOOKUP($D74&amp;$G74,FFEPSilvCosts!$A:$A,FFEPSilvCosts!AM:AM)</f>
        <v>14</v>
      </c>
      <c r="AB74">
        <f>LOOKUP($D74&amp;$G74,FFEPSilvCosts!$A:$A,FFEPSilvCosts!AN:AN)</f>
        <v>0</v>
      </c>
      <c r="AC74">
        <f>LOOKUP($D74&amp;$G74,FFEPSilvCosts!$A:$A,FFEPSilvCosts!AO:AO)</f>
        <v>0</v>
      </c>
      <c r="AD74">
        <f>LOOKUP($D74&amp;$G74,FFEPSilvCosts!$A:$A,FFEPSilvCosts!AP:AP)</f>
        <v>0</v>
      </c>
      <c r="AE74">
        <f>LOOKUP($D74&amp;$G74,FFEPSilvCosts!$A:$A,FFEPSilvCosts!AQ:AQ)</f>
        <v>0</v>
      </c>
    </row>
    <row r="75" spans="1:31">
      <c r="A75" t="str">
        <f>LOOKUP($D75&amp;$G75,FFEPSilvCosts!$A:$A,FFEPSilvCosts!H:H)</f>
        <v>y</v>
      </c>
      <c r="B75" t="s">
        <v>204</v>
      </c>
      <c r="C75" t="s">
        <v>138</v>
      </c>
      <c r="D75" t="s">
        <v>14</v>
      </c>
      <c r="E75" t="s">
        <v>97</v>
      </c>
      <c r="F75" t="s">
        <v>191</v>
      </c>
      <c r="G75" t="s">
        <v>37</v>
      </c>
      <c r="H75" t="str">
        <f t="shared" si="2"/>
        <v>ICHmk3.CC.Horsefly.A.FFEP.P</v>
      </c>
      <c r="I75" t="str">
        <f>LOOKUP($D75&amp;$G75,FFEPSilvCosts!A:A,FFEPSilvCosts!G:G)</f>
        <v>P</v>
      </c>
      <c r="J75">
        <f>LOOKUP($D75&amp;$E75&amp;$G75,FFEPSilvCosts!C:C,FFEPSilvCosts!J:J)</f>
        <v>2</v>
      </c>
      <c r="K75">
        <f>LOOKUP($C75&amp;$D75&amp;$E75&amp;$F75,InventoryLU_Blk!$A$2:$A$118,InventoryLU_Blk!$J$2:$J$118)</f>
        <v>21.3</v>
      </c>
      <c r="L75" t="str">
        <f>LOOKUP($D75&amp;$G75,FFEPSilvCosts!$A:$A,FFEPSilvCosts!AB:AB)</f>
        <v>SX</v>
      </c>
      <c r="M75">
        <f>LOOKUP($D75&amp;$G75,FFEPSilvCosts!$A:$A,FFEPSilvCosts!AC:AC)</f>
        <v>80</v>
      </c>
      <c r="N75" t="str">
        <f>LOOKUP($D75&amp;$G75,FFEPSilvCosts!$A:$A,FFEPSilvCosts!AD:AD)</f>
        <v>FDI</v>
      </c>
      <c r="O75">
        <f>LOOKUP($D75&amp;$G75,FFEPSilvCosts!$A:$A,FFEPSilvCosts!AE:AE)</f>
        <v>20</v>
      </c>
      <c r="P75">
        <f>LOOKUP($D75&amp;$G75,FFEPSilvCosts!$A:$A,FFEPSilvCosts!AF:AF)</f>
        <v>0</v>
      </c>
      <c r="Q75">
        <f>LOOKUP($D75&amp;$G75,FFEPSilvCosts!$A:$A,FFEPSilvCosts!AG:AG)</f>
        <v>0</v>
      </c>
      <c r="R75">
        <f>LOOKUP($D75&amp;$G75,FFEPSilvCosts!$A:$A,FFEPSilvCosts!AH:AH)</f>
        <v>0</v>
      </c>
      <c r="S75">
        <f>LOOKUP($D75&amp;$G75,FFEPSilvCosts!$A:$A,FFEPSilvCosts!AI:AI)</f>
        <v>0</v>
      </c>
      <c r="T75">
        <f>LOOKUP($D75&amp;$G75,FFEPSilvCosts!$A:$A,FFEPSilvCosts!AJ:AJ)</f>
        <v>0</v>
      </c>
      <c r="U75">
        <f>LOOKUP($D75&amp;$G75,FFEPSilvCosts!$A:$A,FFEPSilvCosts!AK:AK)</f>
        <v>0</v>
      </c>
      <c r="V75">
        <f>LOOKUP($D75&amp;$G75,FFEPSilvCosts!$A:$A,FFEPSilvCosts!K:K)</f>
        <v>3000</v>
      </c>
      <c r="W75">
        <v>12.5</v>
      </c>
      <c r="X75">
        <v>15</v>
      </c>
      <c r="Y75">
        <v>5</v>
      </c>
      <c r="Z75">
        <f>LOOKUP($D75&amp;$G75,FFEPSilvCosts!$A:$A,FFEPSilvCosts!AL:AL)</f>
        <v>18</v>
      </c>
      <c r="AA75">
        <f>LOOKUP($D75&amp;$G75,FFEPSilvCosts!$A:$A,FFEPSilvCosts!AM:AM)</f>
        <v>14</v>
      </c>
      <c r="AB75">
        <f>LOOKUP($D75&amp;$G75,FFEPSilvCosts!$A:$A,FFEPSilvCosts!AN:AN)</f>
        <v>0</v>
      </c>
      <c r="AC75">
        <f>LOOKUP($D75&amp;$G75,FFEPSilvCosts!$A:$A,FFEPSilvCosts!AO:AO)</f>
        <v>0</v>
      </c>
      <c r="AD75">
        <f>LOOKUP($D75&amp;$G75,FFEPSilvCosts!$A:$A,FFEPSilvCosts!AP:AP)</f>
        <v>0</v>
      </c>
      <c r="AE75">
        <f>LOOKUP($D75&amp;$G75,FFEPSilvCosts!$A:$A,FFEPSilvCosts!AQ:AQ)</f>
        <v>0</v>
      </c>
    </row>
    <row r="76" spans="1:31">
      <c r="A76" t="str">
        <f>LOOKUP($D76&amp;$G76,FFEPSilvCosts!$A:$A,FFEPSilvCosts!H:H)</f>
        <v>y</v>
      </c>
      <c r="B76" t="s">
        <v>204</v>
      </c>
      <c r="C76" t="s">
        <v>138</v>
      </c>
      <c r="D76" t="s">
        <v>14</v>
      </c>
      <c r="E76" t="s">
        <v>97</v>
      </c>
      <c r="F76" t="s">
        <v>192</v>
      </c>
      <c r="G76" t="s">
        <v>37</v>
      </c>
      <c r="H76" t="str">
        <f t="shared" si="2"/>
        <v>ICHmk3.CC.Horsefly.B.FFEP.P</v>
      </c>
      <c r="I76" t="str">
        <f>LOOKUP($D76&amp;$G76,FFEPSilvCosts!A:A,FFEPSilvCosts!G:G)</f>
        <v>P</v>
      </c>
      <c r="J76">
        <f>LOOKUP($D76&amp;$E76&amp;$G76,FFEPSilvCosts!C:C,FFEPSilvCosts!J:J)</f>
        <v>2</v>
      </c>
      <c r="K76">
        <f>LOOKUP($C76&amp;$D76&amp;$E76&amp;$F76,InventoryLU_Blk!$A$2:$A$118,InventoryLU_Blk!$J$2:$J$118)</f>
        <v>20.9</v>
      </c>
      <c r="L76" t="str">
        <f>LOOKUP($D76&amp;$G76,FFEPSilvCosts!$A:$A,FFEPSilvCosts!AB:AB)</f>
        <v>SX</v>
      </c>
      <c r="M76">
        <f>LOOKUP($D76&amp;$G76,FFEPSilvCosts!$A:$A,FFEPSilvCosts!AC:AC)</f>
        <v>80</v>
      </c>
      <c r="N76" t="str">
        <f>LOOKUP($D76&amp;$G76,FFEPSilvCosts!$A:$A,FFEPSilvCosts!AD:AD)</f>
        <v>FDI</v>
      </c>
      <c r="O76">
        <f>LOOKUP($D76&amp;$G76,FFEPSilvCosts!$A:$A,FFEPSilvCosts!AE:AE)</f>
        <v>20</v>
      </c>
      <c r="P76">
        <f>LOOKUP($D76&amp;$G76,FFEPSilvCosts!$A:$A,FFEPSilvCosts!AF:AF)</f>
        <v>0</v>
      </c>
      <c r="Q76">
        <f>LOOKUP($D76&amp;$G76,FFEPSilvCosts!$A:$A,FFEPSilvCosts!AG:AG)</f>
        <v>0</v>
      </c>
      <c r="R76">
        <f>LOOKUP($D76&amp;$G76,FFEPSilvCosts!$A:$A,FFEPSilvCosts!AH:AH)</f>
        <v>0</v>
      </c>
      <c r="S76">
        <f>LOOKUP($D76&amp;$G76,FFEPSilvCosts!$A:$A,FFEPSilvCosts!AI:AI)</f>
        <v>0</v>
      </c>
      <c r="T76">
        <f>LOOKUP($D76&amp;$G76,FFEPSilvCosts!$A:$A,FFEPSilvCosts!AJ:AJ)</f>
        <v>0</v>
      </c>
      <c r="U76">
        <f>LOOKUP($D76&amp;$G76,FFEPSilvCosts!$A:$A,FFEPSilvCosts!AK:AK)</f>
        <v>0</v>
      </c>
      <c r="V76">
        <f>LOOKUP($D76&amp;$G76,FFEPSilvCosts!$A:$A,FFEPSilvCosts!K:K)</f>
        <v>3000</v>
      </c>
      <c r="W76">
        <v>12.5</v>
      </c>
      <c r="X76">
        <v>15</v>
      </c>
      <c r="Y76">
        <v>5</v>
      </c>
      <c r="Z76">
        <f>LOOKUP($D76&amp;$G76,FFEPSilvCosts!$A:$A,FFEPSilvCosts!AL:AL)</f>
        <v>18</v>
      </c>
      <c r="AA76">
        <f>LOOKUP($D76&amp;$G76,FFEPSilvCosts!$A:$A,FFEPSilvCosts!AM:AM)</f>
        <v>14</v>
      </c>
      <c r="AB76">
        <f>LOOKUP($D76&amp;$G76,FFEPSilvCosts!$A:$A,FFEPSilvCosts!AN:AN)</f>
        <v>0</v>
      </c>
      <c r="AC76">
        <f>LOOKUP($D76&amp;$G76,FFEPSilvCosts!$A:$A,FFEPSilvCosts!AO:AO)</f>
        <v>0</v>
      </c>
      <c r="AD76">
        <f>LOOKUP($D76&amp;$G76,FFEPSilvCosts!$A:$A,FFEPSilvCosts!AP:AP)</f>
        <v>0</v>
      </c>
      <c r="AE76">
        <f>LOOKUP($D76&amp;$G76,FFEPSilvCosts!$A:$A,FFEPSilvCosts!AQ:AQ)</f>
        <v>0</v>
      </c>
    </row>
    <row r="77" spans="1:31">
      <c r="A77" t="str">
        <f>LOOKUP($D77&amp;$G77,FFEPSilvCosts!$A:$A,FFEPSilvCosts!H:H)</f>
        <v>y</v>
      </c>
      <c r="B77" t="s">
        <v>204</v>
      </c>
      <c r="C77" t="s">
        <v>138</v>
      </c>
      <c r="D77" t="s">
        <v>14</v>
      </c>
      <c r="E77" t="s">
        <v>97</v>
      </c>
      <c r="F77" t="s">
        <v>193</v>
      </c>
      <c r="G77" t="s">
        <v>37</v>
      </c>
      <c r="H77" t="str">
        <f t="shared" si="2"/>
        <v>ICHmk3.CC.Horsefly.C.FFEP.P</v>
      </c>
      <c r="I77" t="str">
        <f>LOOKUP($D77&amp;$G77,FFEPSilvCosts!A:A,FFEPSilvCosts!G:G)</f>
        <v>P</v>
      </c>
      <c r="J77">
        <f>LOOKUP($D77&amp;$E77&amp;$G77,FFEPSilvCosts!C:C,FFEPSilvCosts!J:J)</f>
        <v>2</v>
      </c>
      <c r="K77">
        <f>LOOKUP($C77&amp;$D77&amp;$E77&amp;$F77,InventoryLU_Blk!$A$2:$A$118,InventoryLU_Blk!$J$2:$J$118)</f>
        <v>22.5</v>
      </c>
      <c r="L77" t="str">
        <f>LOOKUP($D77&amp;$G77,FFEPSilvCosts!$A:$A,FFEPSilvCosts!AB:AB)</f>
        <v>SX</v>
      </c>
      <c r="M77">
        <f>LOOKUP($D77&amp;$G77,FFEPSilvCosts!$A:$A,FFEPSilvCosts!AC:AC)</f>
        <v>80</v>
      </c>
      <c r="N77" t="str">
        <f>LOOKUP($D77&amp;$G77,FFEPSilvCosts!$A:$A,FFEPSilvCosts!AD:AD)</f>
        <v>FDI</v>
      </c>
      <c r="O77">
        <f>LOOKUP($D77&amp;$G77,FFEPSilvCosts!$A:$A,FFEPSilvCosts!AE:AE)</f>
        <v>20</v>
      </c>
      <c r="P77">
        <f>LOOKUP($D77&amp;$G77,FFEPSilvCosts!$A:$A,FFEPSilvCosts!AF:AF)</f>
        <v>0</v>
      </c>
      <c r="Q77">
        <f>LOOKUP($D77&amp;$G77,FFEPSilvCosts!$A:$A,FFEPSilvCosts!AG:AG)</f>
        <v>0</v>
      </c>
      <c r="R77">
        <f>LOOKUP($D77&amp;$G77,FFEPSilvCosts!$A:$A,FFEPSilvCosts!AH:AH)</f>
        <v>0</v>
      </c>
      <c r="S77">
        <f>LOOKUP($D77&amp;$G77,FFEPSilvCosts!$A:$A,FFEPSilvCosts!AI:AI)</f>
        <v>0</v>
      </c>
      <c r="T77">
        <f>LOOKUP($D77&amp;$G77,FFEPSilvCosts!$A:$A,FFEPSilvCosts!AJ:AJ)</f>
        <v>0</v>
      </c>
      <c r="U77">
        <f>LOOKUP($D77&amp;$G77,FFEPSilvCosts!$A:$A,FFEPSilvCosts!AK:AK)</f>
        <v>0</v>
      </c>
      <c r="V77">
        <f>LOOKUP($D77&amp;$G77,FFEPSilvCosts!$A:$A,FFEPSilvCosts!K:K)</f>
        <v>3000</v>
      </c>
      <c r="W77">
        <v>12.5</v>
      </c>
      <c r="X77">
        <v>15</v>
      </c>
      <c r="Y77">
        <v>5</v>
      </c>
      <c r="Z77">
        <f>LOOKUP($D77&amp;$G77,FFEPSilvCosts!$A:$A,FFEPSilvCosts!AL:AL)</f>
        <v>18</v>
      </c>
      <c r="AA77">
        <f>LOOKUP($D77&amp;$G77,FFEPSilvCosts!$A:$A,FFEPSilvCosts!AM:AM)</f>
        <v>14</v>
      </c>
      <c r="AB77">
        <f>LOOKUP($D77&amp;$G77,FFEPSilvCosts!$A:$A,FFEPSilvCosts!AN:AN)</f>
        <v>0</v>
      </c>
      <c r="AC77">
        <f>LOOKUP($D77&amp;$G77,FFEPSilvCosts!$A:$A,FFEPSilvCosts!AO:AO)</f>
        <v>0</v>
      </c>
      <c r="AD77">
        <f>LOOKUP($D77&amp;$G77,FFEPSilvCosts!$A:$A,FFEPSilvCosts!AP:AP)</f>
        <v>0</v>
      </c>
      <c r="AE77">
        <f>LOOKUP($D77&amp;$G77,FFEPSilvCosts!$A:$A,FFEPSilvCosts!AQ:AQ)</f>
        <v>0</v>
      </c>
    </row>
    <row r="78" spans="1:31">
      <c r="A78" t="str">
        <f>LOOKUP($D78&amp;$G78,FFEPSilvCosts!$A:$A,FFEPSilvCosts!H:H)</f>
        <v>y</v>
      </c>
      <c r="B78" t="s">
        <v>204</v>
      </c>
      <c r="C78" t="s">
        <v>138</v>
      </c>
      <c r="D78" t="s">
        <v>14</v>
      </c>
      <c r="E78" t="s">
        <v>97</v>
      </c>
      <c r="F78" t="s">
        <v>194</v>
      </c>
      <c r="G78" t="s">
        <v>37</v>
      </c>
      <c r="H78" t="str">
        <f t="shared" si="2"/>
        <v>ICHmk3.CC.Horsefly.D.FFEP.P</v>
      </c>
      <c r="I78" t="str">
        <f>LOOKUP($D78&amp;$G78,FFEPSilvCosts!A:A,FFEPSilvCosts!G:G)</f>
        <v>P</v>
      </c>
      <c r="J78">
        <f>LOOKUP($D78&amp;$E78&amp;$G78,FFEPSilvCosts!C:C,FFEPSilvCosts!J:J)</f>
        <v>2</v>
      </c>
      <c r="K78">
        <f>LOOKUP($C78&amp;$D78&amp;$E78&amp;$F78,InventoryLU_Blk!$A$2:$A$118,InventoryLU_Blk!$J$2:$J$118)</f>
        <v>22.4</v>
      </c>
      <c r="L78" t="str">
        <f>LOOKUP($D78&amp;$G78,FFEPSilvCosts!$A:$A,FFEPSilvCosts!AB:AB)</f>
        <v>SX</v>
      </c>
      <c r="M78">
        <f>LOOKUP($D78&amp;$G78,FFEPSilvCosts!$A:$A,FFEPSilvCosts!AC:AC)</f>
        <v>80</v>
      </c>
      <c r="N78" t="str">
        <f>LOOKUP($D78&amp;$G78,FFEPSilvCosts!$A:$A,FFEPSilvCosts!AD:AD)</f>
        <v>FDI</v>
      </c>
      <c r="O78">
        <f>LOOKUP($D78&amp;$G78,FFEPSilvCosts!$A:$A,FFEPSilvCosts!AE:AE)</f>
        <v>20</v>
      </c>
      <c r="P78">
        <f>LOOKUP($D78&amp;$G78,FFEPSilvCosts!$A:$A,FFEPSilvCosts!AF:AF)</f>
        <v>0</v>
      </c>
      <c r="Q78">
        <f>LOOKUP($D78&amp;$G78,FFEPSilvCosts!$A:$A,FFEPSilvCosts!AG:AG)</f>
        <v>0</v>
      </c>
      <c r="R78">
        <f>LOOKUP($D78&amp;$G78,FFEPSilvCosts!$A:$A,FFEPSilvCosts!AH:AH)</f>
        <v>0</v>
      </c>
      <c r="S78">
        <f>LOOKUP($D78&amp;$G78,FFEPSilvCosts!$A:$A,FFEPSilvCosts!AI:AI)</f>
        <v>0</v>
      </c>
      <c r="T78">
        <f>LOOKUP($D78&amp;$G78,FFEPSilvCosts!$A:$A,FFEPSilvCosts!AJ:AJ)</f>
        <v>0</v>
      </c>
      <c r="U78">
        <f>LOOKUP($D78&amp;$G78,FFEPSilvCosts!$A:$A,FFEPSilvCosts!AK:AK)</f>
        <v>0</v>
      </c>
      <c r="V78">
        <f>LOOKUP($D78&amp;$G78,FFEPSilvCosts!$A:$A,FFEPSilvCosts!K:K)</f>
        <v>3000</v>
      </c>
      <c r="W78">
        <v>12.5</v>
      </c>
      <c r="X78">
        <v>15</v>
      </c>
      <c r="Y78">
        <v>5</v>
      </c>
      <c r="Z78">
        <f>LOOKUP($D78&amp;$G78,FFEPSilvCosts!$A:$A,FFEPSilvCosts!AL:AL)</f>
        <v>18</v>
      </c>
      <c r="AA78">
        <f>LOOKUP($D78&amp;$G78,FFEPSilvCosts!$A:$A,FFEPSilvCosts!AM:AM)</f>
        <v>14</v>
      </c>
      <c r="AB78">
        <f>LOOKUP($D78&amp;$G78,FFEPSilvCosts!$A:$A,FFEPSilvCosts!AN:AN)</f>
        <v>0</v>
      </c>
      <c r="AC78">
        <f>LOOKUP($D78&amp;$G78,FFEPSilvCosts!$A:$A,FFEPSilvCosts!AO:AO)</f>
        <v>0</v>
      </c>
      <c r="AD78">
        <f>LOOKUP($D78&amp;$G78,FFEPSilvCosts!$A:$A,FFEPSilvCosts!AP:AP)</f>
        <v>0</v>
      </c>
      <c r="AE78">
        <f>LOOKUP($D78&amp;$G78,FFEPSilvCosts!$A:$A,FFEPSilvCosts!AQ:AQ)</f>
        <v>0</v>
      </c>
    </row>
    <row r="79" spans="1:31">
      <c r="A79" t="str">
        <f>LOOKUP($D79&amp;$G79,FFEPSilvCosts!$A:$A,FFEPSilvCosts!H:H)</f>
        <v>y</v>
      </c>
      <c r="B79" t="s">
        <v>204</v>
      </c>
      <c r="C79" t="s">
        <v>138</v>
      </c>
      <c r="D79" t="s">
        <v>41</v>
      </c>
      <c r="E79" t="s">
        <v>97</v>
      </c>
      <c r="F79" t="s">
        <v>191</v>
      </c>
      <c r="G79" t="s">
        <v>37</v>
      </c>
      <c r="H79" t="str">
        <f t="shared" si="2"/>
        <v>ICHwk2.CC.Horsefly.A.FFEP.P</v>
      </c>
      <c r="I79" t="str">
        <f>LOOKUP($D79&amp;$G79,FFEPSilvCosts!A:A,FFEPSilvCosts!G:G)</f>
        <v>P</v>
      </c>
      <c r="J79">
        <f>LOOKUP($D79&amp;$E79&amp;$G79,FFEPSilvCosts!C:C,FFEPSilvCosts!J:J)</f>
        <v>2</v>
      </c>
      <c r="K79">
        <f>LOOKUP($C79&amp;$D79&amp;$E79&amp;$F79,InventoryLU_Blk!$A$2:$A$118,InventoryLU_Blk!$J$2:$J$118)</f>
        <v>19.7</v>
      </c>
      <c r="L79" t="str">
        <f>LOOKUP($D79&amp;$G79,FFEPSilvCosts!$A:$A,FFEPSilvCosts!AB:AB)</f>
        <v>SX</v>
      </c>
      <c r="M79">
        <f>LOOKUP($D79&amp;$G79,FFEPSilvCosts!$A:$A,FFEPSilvCosts!AC:AC)</f>
        <v>80</v>
      </c>
      <c r="N79" t="str">
        <f>LOOKUP($D79&amp;$G79,FFEPSilvCosts!$A:$A,FFEPSilvCosts!AD:AD)</f>
        <v>FDI</v>
      </c>
      <c r="O79">
        <f>LOOKUP($D79&amp;$G79,FFEPSilvCosts!$A:$A,FFEPSilvCosts!AE:AE)</f>
        <v>20</v>
      </c>
      <c r="P79">
        <f>LOOKUP($D79&amp;$G79,FFEPSilvCosts!$A:$A,FFEPSilvCosts!AF:AF)</f>
        <v>0</v>
      </c>
      <c r="Q79">
        <f>LOOKUP($D79&amp;$G79,FFEPSilvCosts!$A:$A,FFEPSilvCosts!AG:AG)</f>
        <v>0</v>
      </c>
      <c r="R79">
        <f>LOOKUP($D79&amp;$G79,FFEPSilvCosts!$A:$A,FFEPSilvCosts!AH:AH)</f>
        <v>0</v>
      </c>
      <c r="S79">
        <f>LOOKUP($D79&amp;$G79,FFEPSilvCosts!$A:$A,FFEPSilvCosts!AI:AI)</f>
        <v>0</v>
      </c>
      <c r="T79">
        <f>LOOKUP($D79&amp;$G79,FFEPSilvCosts!$A:$A,FFEPSilvCosts!AJ:AJ)</f>
        <v>0</v>
      </c>
      <c r="U79">
        <f>LOOKUP($D79&amp;$G79,FFEPSilvCosts!$A:$A,FFEPSilvCosts!AK:AK)</f>
        <v>0</v>
      </c>
      <c r="V79">
        <f>LOOKUP($D79&amp;$G79,FFEPSilvCosts!$A:$A,FFEPSilvCosts!K:K)</f>
        <v>3000</v>
      </c>
      <c r="W79">
        <v>12.5</v>
      </c>
      <c r="X79">
        <v>15</v>
      </c>
      <c r="Y79">
        <v>5</v>
      </c>
      <c r="Z79">
        <f>LOOKUP($D79&amp;$G79,FFEPSilvCosts!$A:$A,FFEPSilvCosts!AL:AL)</f>
        <v>18</v>
      </c>
      <c r="AA79">
        <f>LOOKUP($D79&amp;$G79,FFEPSilvCosts!$A:$A,FFEPSilvCosts!AM:AM)</f>
        <v>14</v>
      </c>
      <c r="AB79">
        <f>LOOKUP($D79&amp;$G79,FFEPSilvCosts!$A:$A,FFEPSilvCosts!AN:AN)</f>
        <v>0</v>
      </c>
      <c r="AC79">
        <f>LOOKUP($D79&amp;$G79,FFEPSilvCosts!$A:$A,FFEPSilvCosts!AO:AO)</f>
        <v>0</v>
      </c>
      <c r="AD79">
        <f>LOOKUP($D79&amp;$G79,FFEPSilvCosts!$A:$A,FFEPSilvCosts!AP:AP)</f>
        <v>0</v>
      </c>
      <c r="AE79">
        <f>LOOKUP($D79&amp;$G79,FFEPSilvCosts!$A:$A,FFEPSilvCosts!AQ:AQ)</f>
        <v>0</v>
      </c>
    </row>
    <row r="80" spans="1:31">
      <c r="A80" t="str">
        <f>LOOKUP($D80&amp;$G80,FFEPSilvCosts!$A:$A,FFEPSilvCosts!H:H)</f>
        <v>y</v>
      </c>
      <c r="B80" t="s">
        <v>204</v>
      </c>
      <c r="C80" t="s">
        <v>138</v>
      </c>
      <c r="D80" t="s">
        <v>41</v>
      </c>
      <c r="E80" t="s">
        <v>97</v>
      </c>
      <c r="F80" t="s">
        <v>192</v>
      </c>
      <c r="G80" t="s">
        <v>37</v>
      </c>
      <c r="H80" t="str">
        <f t="shared" si="2"/>
        <v>ICHwk2.CC.Horsefly.B.FFEP.P</v>
      </c>
      <c r="I80" t="str">
        <f>LOOKUP($D80&amp;$G80,FFEPSilvCosts!A:A,FFEPSilvCosts!G:G)</f>
        <v>P</v>
      </c>
      <c r="J80">
        <f>LOOKUP($D80&amp;$E80&amp;$G80,FFEPSilvCosts!C:C,FFEPSilvCosts!J:J)</f>
        <v>2</v>
      </c>
      <c r="K80">
        <f>LOOKUP($C80&amp;$D80&amp;$E80&amp;$F80,InventoryLU_Blk!$A$2:$A$118,InventoryLU_Blk!$J$2:$J$118)</f>
        <v>20.399999999999999</v>
      </c>
      <c r="L80" t="str">
        <f>LOOKUP($D80&amp;$G80,FFEPSilvCosts!$A:$A,FFEPSilvCosts!AB:AB)</f>
        <v>SX</v>
      </c>
      <c r="M80">
        <f>LOOKUP($D80&amp;$G80,FFEPSilvCosts!$A:$A,FFEPSilvCosts!AC:AC)</f>
        <v>80</v>
      </c>
      <c r="N80" t="str">
        <f>LOOKUP($D80&amp;$G80,FFEPSilvCosts!$A:$A,FFEPSilvCosts!AD:AD)</f>
        <v>FDI</v>
      </c>
      <c r="O80">
        <f>LOOKUP($D80&amp;$G80,FFEPSilvCosts!$A:$A,FFEPSilvCosts!AE:AE)</f>
        <v>20</v>
      </c>
      <c r="P80">
        <f>LOOKUP($D80&amp;$G80,FFEPSilvCosts!$A:$A,FFEPSilvCosts!AF:AF)</f>
        <v>0</v>
      </c>
      <c r="Q80">
        <f>LOOKUP($D80&amp;$G80,FFEPSilvCosts!$A:$A,FFEPSilvCosts!AG:AG)</f>
        <v>0</v>
      </c>
      <c r="R80">
        <f>LOOKUP($D80&amp;$G80,FFEPSilvCosts!$A:$A,FFEPSilvCosts!AH:AH)</f>
        <v>0</v>
      </c>
      <c r="S80">
        <f>LOOKUP($D80&amp;$G80,FFEPSilvCosts!$A:$A,FFEPSilvCosts!AI:AI)</f>
        <v>0</v>
      </c>
      <c r="T80">
        <f>LOOKUP($D80&amp;$G80,FFEPSilvCosts!$A:$A,FFEPSilvCosts!AJ:AJ)</f>
        <v>0</v>
      </c>
      <c r="U80">
        <f>LOOKUP($D80&amp;$G80,FFEPSilvCosts!$A:$A,FFEPSilvCosts!AK:AK)</f>
        <v>0</v>
      </c>
      <c r="V80">
        <f>LOOKUP($D80&amp;$G80,FFEPSilvCosts!$A:$A,FFEPSilvCosts!K:K)</f>
        <v>3000</v>
      </c>
      <c r="W80">
        <v>12.5</v>
      </c>
      <c r="X80">
        <v>15</v>
      </c>
      <c r="Y80">
        <v>5</v>
      </c>
      <c r="Z80">
        <f>LOOKUP($D80&amp;$G80,FFEPSilvCosts!$A:$A,FFEPSilvCosts!AL:AL)</f>
        <v>18</v>
      </c>
      <c r="AA80">
        <f>LOOKUP($D80&amp;$G80,FFEPSilvCosts!$A:$A,FFEPSilvCosts!AM:AM)</f>
        <v>14</v>
      </c>
      <c r="AB80">
        <f>LOOKUP($D80&amp;$G80,FFEPSilvCosts!$A:$A,FFEPSilvCosts!AN:AN)</f>
        <v>0</v>
      </c>
      <c r="AC80">
        <f>LOOKUP($D80&amp;$G80,FFEPSilvCosts!$A:$A,FFEPSilvCosts!AO:AO)</f>
        <v>0</v>
      </c>
      <c r="AD80">
        <f>LOOKUP($D80&amp;$G80,FFEPSilvCosts!$A:$A,FFEPSilvCosts!AP:AP)</f>
        <v>0</v>
      </c>
      <c r="AE80">
        <f>LOOKUP($D80&amp;$G80,FFEPSilvCosts!$A:$A,FFEPSilvCosts!AQ:AQ)</f>
        <v>0</v>
      </c>
    </row>
    <row r="81" spans="1:31">
      <c r="A81" t="str">
        <f>LOOKUP($D81&amp;$G81,FFEPSilvCosts!$A:$A,FFEPSilvCosts!H:H)</f>
        <v>y</v>
      </c>
      <c r="B81" t="s">
        <v>204</v>
      </c>
      <c r="C81" t="s">
        <v>138</v>
      </c>
      <c r="D81" t="s">
        <v>41</v>
      </c>
      <c r="E81" t="s">
        <v>97</v>
      </c>
      <c r="F81" t="s">
        <v>193</v>
      </c>
      <c r="G81" t="s">
        <v>37</v>
      </c>
      <c r="H81" t="str">
        <f t="shared" si="2"/>
        <v>ICHwk2.CC.Horsefly.C.FFEP.P</v>
      </c>
      <c r="I81" t="str">
        <f>LOOKUP($D81&amp;$G81,FFEPSilvCosts!A:A,FFEPSilvCosts!G:G)</f>
        <v>P</v>
      </c>
      <c r="J81">
        <f>LOOKUP($D81&amp;$E81&amp;$G81,FFEPSilvCosts!C:C,FFEPSilvCosts!J:J)</f>
        <v>2</v>
      </c>
      <c r="K81">
        <f>LOOKUP($C81&amp;$D81&amp;$E81&amp;$F81,InventoryLU_Blk!$A$2:$A$118,InventoryLU_Blk!$J$2:$J$118)</f>
        <v>20.7</v>
      </c>
      <c r="L81" t="str">
        <f>LOOKUP($D81&amp;$G81,FFEPSilvCosts!$A:$A,FFEPSilvCosts!AB:AB)</f>
        <v>SX</v>
      </c>
      <c r="M81">
        <f>LOOKUP($D81&amp;$G81,FFEPSilvCosts!$A:$A,FFEPSilvCosts!AC:AC)</f>
        <v>80</v>
      </c>
      <c r="N81" t="str">
        <f>LOOKUP($D81&amp;$G81,FFEPSilvCosts!$A:$A,FFEPSilvCosts!AD:AD)</f>
        <v>FDI</v>
      </c>
      <c r="O81">
        <f>LOOKUP($D81&amp;$G81,FFEPSilvCosts!$A:$A,FFEPSilvCosts!AE:AE)</f>
        <v>20</v>
      </c>
      <c r="P81">
        <f>LOOKUP($D81&amp;$G81,FFEPSilvCosts!$A:$A,FFEPSilvCosts!AF:AF)</f>
        <v>0</v>
      </c>
      <c r="Q81">
        <f>LOOKUP($D81&amp;$G81,FFEPSilvCosts!$A:$A,FFEPSilvCosts!AG:AG)</f>
        <v>0</v>
      </c>
      <c r="R81">
        <f>LOOKUP($D81&amp;$G81,FFEPSilvCosts!$A:$A,FFEPSilvCosts!AH:AH)</f>
        <v>0</v>
      </c>
      <c r="S81">
        <f>LOOKUP($D81&amp;$G81,FFEPSilvCosts!$A:$A,FFEPSilvCosts!AI:AI)</f>
        <v>0</v>
      </c>
      <c r="T81">
        <f>LOOKUP($D81&amp;$G81,FFEPSilvCosts!$A:$A,FFEPSilvCosts!AJ:AJ)</f>
        <v>0</v>
      </c>
      <c r="U81">
        <f>LOOKUP($D81&amp;$G81,FFEPSilvCosts!$A:$A,FFEPSilvCosts!AK:AK)</f>
        <v>0</v>
      </c>
      <c r="V81">
        <f>LOOKUP($D81&amp;$G81,FFEPSilvCosts!$A:$A,FFEPSilvCosts!K:K)</f>
        <v>3000</v>
      </c>
      <c r="W81">
        <v>12.5</v>
      </c>
      <c r="X81">
        <v>15</v>
      </c>
      <c r="Y81">
        <v>5</v>
      </c>
      <c r="Z81">
        <f>LOOKUP($D81&amp;$G81,FFEPSilvCosts!$A:$A,FFEPSilvCosts!AL:AL)</f>
        <v>18</v>
      </c>
      <c r="AA81">
        <f>LOOKUP($D81&amp;$G81,FFEPSilvCosts!$A:$A,FFEPSilvCosts!AM:AM)</f>
        <v>14</v>
      </c>
      <c r="AB81">
        <f>LOOKUP($D81&amp;$G81,FFEPSilvCosts!$A:$A,FFEPSilvCosts!AN:AN)</f>
        <v>0</v>
      </c>
      <c r="AC81">
        <f>LOOKUP($D81&amp;$G81,FFEPSilvCosts!$A:$A,FFEPSilvCosts!AO:AO)</f>
        <v>0</v>
      </c>
      <c r="AD81">
        <f>LOOKUP($D81&amp;$G81,FFEPSilvCosts!$A:$A,FFEPSilvCosts!AP:AP)</f>
        <v>0</v>
      </c>
      <c r="AE81">
        <f>LOOKUP($D81&amp;$G81,FFEPSilvCosts!$A:$A,FFEPSilvCosts!AQ:AQ)</f>
        <v>0</v>
      </c>
    </row>
    <row r="82" spans="1:31">
      <c r="A82" t="str">
        <f>LOOKUP($D82&amp;$G82,FFEPSilvCosts!$A:$A,FFEPSilvCosts!H:H)</f>
        <v>y</v>
      </c>
      <c r="B82" t="s">
        <v>204</v>
      </c>
      <c r="C82" t="s">
        <v>138</v>
      </c>
      <c r="D82" t="s">
        <v>41</v>
      </c>
      <c r="E82" t="s">
        <v>97</v>
      </c>
      <c r="F82" t="s">
        <v>194</v>
      </c>
      <c r="G82" t="s">
        <v>37</v>
      </c>
      <c r="H82" t="str">
        <f t="shared" si="2"/>
        <v>ICHwk2.CC.Horsefly.D.FFEP.P</v>
      </c>
      <c r="I82" t="str">
        <f>LOOKUP($D82&amp;$G82,FFEPSilvCosts!A:A,FFEPSilvCosts!G:G)</f>
        <v>P</v>
      </c>
      <c r="J82">
        <f>LOOKUP($D82&amp;$E82&amp;$G82,FFEPSilvCosts!C:C,FFEPSilvCosts!J:J)</f>
        <v>2</v>
      </c>
      <c r="K82">
        <f>LOOKUP($C82&amp;$D82&amp;$E82&amp;$F82,InventoryLU_Blk!$A$2:$A$118,InventoryLU_Blk!$J$2:$J$118)</f>
        <v>21.7</v>
      </c>
      <c r="L82" t="str">
        <f>LOOKUP($D82&amp;$G82,FFEPSilvCosts!$A:$A,FFEPSilvCosts!AB:AB)</f>
        <v>SX</v>
      </c>
      <c r="M82">
        <f>LOOKUP($D82&amp;$G82,FFEPSilvCosts!$A:$A,FFEPSilvCosts!AC:AC)</f>
        <v>80</v>
      </c>
      <c r="N82" t="str">
        <f>LOOKUP($D82&amp;$G82,FFEPSilvCosts!$A:$A,FFEPSilvCosts!AD:AD)</f>
        <v>FDI</v>
      </c>
      <c r="O82">
        <f>LOOKUP($D82&amp;$G82,FFEPSilvCosts!$A:$A,FFEPSilvCosts!AE:AE)</f>
        <v>20</v>
      </c>
      <c r="P82">
        <f>LOOKUP($D82&amp;$G82,FFEPSilvCosts!$A:$A,FFEPSilvCosts!AF:AF)</f>
        <v>0</v>
      </c>
      <c r="Q82">
        <f>LOOKUP($D82&amp;$G82,FFEPSilvCosts!$A:$A,FFEPSilvCosts!AG:AG)</f>
        <v>0</v>
      </c>
      <c r="R82">
        <f>LOOKUP($D82&amp;$G82,FFEPSilvCosts!$A:$A,FFEPSilvCosts!AH:AH)</f>
        <v>0</v>
      </c>
      <c r="S82">
        <f>LOOKUP($D82&amp;$G82,FFEPSilvCosts!$A:$A,FFEPSilvCosts!AI:AI)</f>
        <v>0</v>
      </c>
      <c r="T82">
        <f>LOOKUP($D82&amp;$G82,FFEPSilvCosts!$A:$A,FFEPSilvCosts!AJ:AJ)</f>
        <v>0</v>
      </c>
      <c r="U82">
        <f>LOOKUP($D82&amp;$G82,FFEPSilvCosts!$A:$A,FFEPSilvCosts!AK:AK)</f>
        <v>0</v>
      </c>
      <c r="V82">
        <f>LOOKUP($D82&amp;$G82,FFEPSilvCosts!$A:$A,FFEPSilvCosts!K:K)</f>
        <v>3000</v>
      </c>
      <c r="W82">
        <v>12.5</v>
      </c>
      <c r="X82">
        <v>15</v>
      </c>
      <c r="Y82">
        <v>5</v>
      </c>
      <c r="Z82">
        <f>LOOKUP($D82&amp;$G82,FFEPSilvCosts!$A:$A,FFEPSilvCosts!AL:AL)</f>
        <v>18</v>
      </c>
      <c r="AA82">
        <f>LOOKUP($D82&amp;$G82,FFEPSilvCosts!$A:$A,FFEPSilvCosts!AM:AM)</f>
        <v>14</v>
      </c>
      <c r="AB82">
        <f>LOOKUP($D82&amp;$G82,FFEPSilvCosts!$A:$A,FFEPSilvCosts!AN:AN)</f>
        <v>0</v>
      </c>
      <c r="AC82">
        <f>LOOKUP($D82&amp;$G82,FFEPSilvCosts!$A:$A,FFEPSilvCosts!AO:AO)</f>
        <v>0</v>
      </c>
      <c r="AD82">
        <f>LOOKUP($D82&amp;$G82,FFEPSilvCosts!$A:$A,FFEPSilvCosts!AP:AP)</f>
        <v>0</v>
      </c>
      <c r="AE82">
        <f>LOOKUP($D82&amp;$G82,FFEPSilvCosts!$A:$A,FFEPSilvCosts!AQ:AQ)</f>
        <v>0</v>
      </c>
    </row>
    <row r="83" spans="1:31">
      <c r="A83" t="str">
        <f>LOOKUP($D83&amp;$G83,FFEPSilvCosts!$A:$A,FFEPSilvCosts!H:H)</f>
        <v>y</v>
      </c>
      <c r="B83" t="s">
        <v>204</v>
      </c>
      <c r="C83" t="s">
        <v>138</v>
      </c>
      <c r="D83" t="s">
        <v>41</v>
      </c>
      <c r="E83" t="s">
        <v>97</v>
      </c>
      <c r="F83" t="s">
        <v>195</v>
      </c>
      <c r="G83" t="s">
        <v>37</v>
      </c>
      <c r="H83" t="str">
        <f t="shared" si="2"/>
        <v>ICHwk2.CC.Horsefly.E.FFEP.P</v>
      </c>
      <c r="I83" t="str">
        <f>LOOKUP($D83&amp;$G83,FFEPSilvCosts!A:A,FFEPSilvCosts!G:G)</f>
        <v>P</v>
      </c>
      <c r="J83">
        <f>LOOKUP($D83&amp;$E83&amp;$G83,FFEPSilvCosts!C:C,FFEPSilvCosts!J:J)</f>
        <v>2</v>
      </c>
      <c r="K83">
        <f>LOOKUP($C83&amp;$D83&amp;$E83&amp;$F83,InventoryLU_Blk!$A$2:$A$118,InventoryLU_Blk!$J$2:$J$118)</f>
        <v>21.4</v>
      </c>
      <c r="L83" t="str">
        <f>LOOKUP($D83&amp;$G83,FFEPSilvCosts!$A:$A,FFEPSilvCosts!AB:AB)</f>
        <v>SX</v>
      </c>
      <c r="M83">
        <f>LOOKUP($D83&amp;$G83,FFEPSilvCosts!$A:$A,FFEPSilvCosts!AC:AC)</f>
        <v>80</v>
      </c>
      <c r="N83" t="str">
        <f>LOOKUP($D83&amp;$G83,FFEPSilvCosts!$A:$A,FFEPSilvCosts!AD:AD)</f>
        <v>FDI</v>
      </c>
      <c r="O83">
        <f>LOOKUP($D83&amp;$G83,FFEPSilvCosts!$A:$A,FFEPSilvCosts!AE:AE)</f>
        <v>20</v>
      </c>
      <c r="P83">
        <f>LOOKUP($D83&amp;$G83,FFEPSilvCosts!$A:$A,FFEPSilvCosts!AF:AF)</f>
        <v>0</v>
      </c>
      <c r="Q83">
        <f>LOOKUP($D83&amp;$G83,FFEPSilvCosts!$A:$A,FFEPSilvCosts!AG:AG)</f>
        <v>0</v>
      </c>
      <c r="R83">
        <f>LOOKUP($D83&amp;$G83,FFEPSilvCosts!$A:$A,FFEPSilvCosts!AH:AH)</f>
        <v>0</v>
      </c>
      <c r="S83">
        <f>LOOKUP($D83&amp;$G83,FFEPSilvCosts!$A:$A,FFEPSilvCosts!AI:AI)</f>
        <v>0</v>
      </c>
      <c r="T83">
        <f>LOOKUP($D83&amp;$G83,FFEPSilvCosts!$A:$A,FFEPSilvCosts!AJ:AJ)</f>
        <v>0</v>
      </c>
      <c r="U83">
        <f>LOOKUP($D83&amp;$G83,FFEPSilvCosts!$A:$A,FFEPSilvCosts!AK:AK)</f>
        <v>0</v>
      </c>
      <c r="V83">
        <f>LOOKUP($D83&amp;$G83,FFEPSilvCosts!$A:$A,FFEPSilvCosts!K:K)</f>
        <v>3000</v>
      </c>
      <c r="W83">
        <v>12.5</v>
      </c>
      <c r="X83">
        <v>15</v>
      </c>
      <c r="Y83">
        <v>5</v>
      </c>
      <c r="Z83">
        <f>LOOKUP($D83&amp;$G83,FFEPSilvCosts!$A:$A,FFEPSilvCosts!AL:AL)</f>
        <v>18</v>
      </c>
      <c r="AA83">
        <f>LOOKUP($D83&amp;$G83,FFEPSilvCosts!$A:$A,FFEPSilvCosts!AM:AM)</f>
        <v>14</v>
      </c>
      <c r="AB83">
        <f>LOOKUP($D83&amp;$G83,FFEPSilvCosts!$A:$A,FFEPSilvCosts!AN:AN)</f>
        <v>0</v>
      </c>
      <c r="AC83">
        <f>LOOKUP($D83&amp;$G83,FFEPSilvCosts!$A:$A,FFEPSilvCosts!AO:AO)</f>
        <v>0</v>
      </c>
      <c r="AD83">
        <f>LOOKUP($D83&amp;$G83,FFEPSilvCosts!$A:$A,FFEPSilvCosts!AP:AP)</f>
        <v>0</v>
      </c>
      <c r="AE83">
        <f>LOOKUP($D83&amp;$G83,FFEPSilvCosts!$A:$A,FFEPSilvCosts!AQ:AQ)</f>
        <v>0</v>
      </c>
    </row>
    <row r="84" spans="1:31">
      <c r="A84" t="str">
        <f>LOOKUP($D84&amp;$G84,FFEPSilvCosts!$A:$A,FFEPSilvCosts!H:H)</f>
        <v>y</v>
      </c>
      <c r="B84" t="s">
        <v>204</v>
      </c>
      <c r="C84" t="s">
        <v>138</v>
      </c>
      <c r="D84" t="s">
        <v>41</v>
      </c>
      <c r="E84" t="s">
        <v>97</v>
      </c>
      <c r="F84" t="s">
        <v>196</v>
      </c>
      <c r="G84" t="s">
        <v>37</v>
      </c>
      <c r="H84" t="str">
        <f t="shared" si="2"/>
        <v>ICHwk2.CC.Horsefly.F.FFEP.P</v>
      </c>
      <c r="I84" t="str">
        <f>LOOKUP($D84&amp;$G84,FFEPSilvCosts!A:A,FFEPSilvCosts!G:G)</f>
        <v>P</v>
      </c>
      <c r="J84">
        <f>LOOKUP($D84&amp;$E84&amp;$G84,FFEPSilvCosts!C:C,FFEPSilvCosts!J:J)</f>
        <v>2</v>
      </c>
      <c r="K84">
        <f>LOOKUP($C84&amp;$D84&amp;$E84&amp;$F84,InventoryLU_Blk!$A$2:$A$118,InventoryLU_Blk!$J$2:$J$118)</f>
        <v>21.2</v>
      </c>
      <c r="L84" t="str">
        <f>LOOKUP($D84&amp;$G84,FFEPSilvCosts!$A:$A,FFEPSilvCosts!AB:AB)</f>
        <v>SX</v>
      </c>
      <c r="M84">
        <f>LOOKUP($D84&amp;$G84,FFEPSilvCosts!$A:$A,FFEPSilvCosts!AC:AC)</f>
        <v>80</v>
      </c>
      <c r="N84" t="str">
        <f>LOOKUP($D84&amp;$G84,FFEPSilvCosts!$A:$A,FFEPSilvCosts!AD:AD)</f>
        <v>FDI</v>
      </c>
      <c r="O84">
        <f>LOOKUP($D84&amp;$G84,FFEPSilvCosts!$A:$A,FFEPSilvCosts!AE:AE)</f>
        <v>20</v>
      </c>
      <c r="P84">
        <f>LOOKUP($D84&amp;$G84,FFEPSilvCosts!$A:$A,FFEPSilvCosts!AF:AF)</f>
        <v>0</v>
      </c>
      <c r="Q84">
        <f>LOOKUP($D84&amp;$G84,FFEPSilvCosts!$A:$A,FFEPSilvCosts!AG:AG)</f>
        <v>0</v>
      </c>
      <c r="R84">
        <f>LOOKUP($D84&amp;$G84,FFEPSilvCosts!$A:$A,FFEPSilvCosts!AH:AH)</f>
        <v>0</v>
      </c>
      <c r="S84">
        <f>LOOKUP($D84&amp;$G84,FFEPSilvCosts!$A:$A,FFEPSilvCosts!AI:AI)</f>
        <v>0</v>
      </c>
      <c r="T84">
        <f>LOOKUP($D84&amp;$G84,FFEPSilvCosts!$A:$A,FFEPSilvCosts!AJ:AJ)</f>
        <v>0</v>
      </c>
      <c r="U84">
        <f>LOOKUP($D84&amp;$G84,FFEPSilvCosts!$A:$A,FFEPSilvCosts!AK:AK)</f>
        <v>0</v>
      </c>
      <c r="V84">
        <f>LOOKUP($D84&amp;$G84,FFEPSilvCosts!$A:$A,FFEPSilvCosts!K:K)</f>
        <v>3000</v>
      </c>
      <c r="W84">
        <v>12.5</v>
      </c>
      <c r="X84">
        <v>15</v>
      </c>
      <c r="Y84">
        <v>5</v>
      </c>
      <c r="Z84">
        <f>LOOKUP($D84&amp;$G84,FFEPSilvCosts!$A:$A,FFEPSilvCosts!AL:AL)</f>
        <v>18</v>
      </c>
      <c r="AA84">
        <f>LOOKUP($D84&amp;$G84,FFEPSilvCosts!$A:$A,FFEPSilvCosts!AM:AM)</f>
        <v>14</v>
      </c>
      <c r="AB84">
        <f>LOOKUP($D84&amp;$G84,FFEPSilvCosts!$A:$A,FFEPSilvCosts!AN:AN)</f>
        <v>0</v>
      </c>
      <c r="AC84">
        <f>LOOKUP($D84&amp;$G84,FFEPSilvCosts!$A:$A,FFEPSilvCosts!AO:AO)</f>
        <v>0</v>
      </c>
      <c r="AD84">
        <f>LOOKUP($D84&amp;$G84,FFEPSilvCosts!$A:$A,FFEPSilvCosts!AP:AP)</f>
        <v>0</v>
      </c>
      <c r="AE84">
        <f>LOOKUP($D84&amp;$G84,FFEPSilvCosts!$A:$A,FFEPSilvCosts!AQ:AQ)</f>
        <v>0</v>
      </c>
    </row>
    <row r="85" spans="1:31">
      <c r="A85" t="str">
        <f>LOOKUP($D85&amp;$G85,FFEPSilvCosts!$A:$A,FFEPSilvCosts!H:H)</f>
        <v>y</v>
      </c>
      <c r="B85" t="s">
        <v>204</v>
      </c>
      <c r="C85" t="s">
        <v>138</v>
      </c>
      <c r="D85" t="s">
        <v>28</v>
      </c>
      <c r="E85" t="s">
        <v>97</v>
      </c>
      <c r="F85" t="s">
        <v>191</v>
      </c>
      <c r="G85" t="s">
        <v>37</v>
      </c>
      <c r="H85" t="str">
        <f t="shared" si="2"/>
        <v>SBSdw1.CC.Horsefly.A.FFEP.P</v>
      </c>
      <c r="I85" t="str">
        <f>LOOKUP($D85&amp;$G85,FFEPSilvCosts!A:A,FFEPSilvCosts!G:G)</f>
        <v>P</v>
      </c>
      <c r="J85">
        <f>LOOKUP($D85&amp;$E85&amp;$G85,FFEPSilvCosts!C:C,FFEPSilvCosts!J:J)</f>
        <v>2</v>
      </c>
      <c r="K85">
        <f>LOOKUP($C85&amp;$D85&amp;$E85&amp;$F85,InventoryLU_Blk!$A$2:$A$118,InventoryLU_Blk!$J$2:$J$118)</f>
        <v>20.2</v>
      </c>
      <c r="L85" t="str">
        <f>LOOKUP($D85&amp;$G85,FFEPSilvCosts!$A:$A,FFEPSilvCosts!AB:AB)</f>
        <v>SX</v>
      </c>
      <c r="M85">
        <f>LOOKUP($D85&amp;$G85,FFEPSilvCosts!$A:$A,FFEPSilvCosts!AC:AC)</f>
        <v>80</v>
      </c>
      <c r="N85" t="str">
        <f>LOOKUP($D85&amp;$G85,FFEPSilvCosts!$A:$A,FFEPSilvCosts!AD:AD)</f>
        <v>FDI</v>
      </c>
      <c r="O85">
        <f>LOOKUP($D85&amp;$G85,FFEPSilvCosts!$A:$A,FFEPSilvCosts!AE:AE)</f>
        <v>20</v>
      </c>
      <c r="P85">
        <f>LOOKUP($D85&amp;$G85,FFEPSilvCosts!$A:$A,FFEPSilvCosts!AF:AF)</f>
        <v>0</v>
      </c>
      <c r="Q85">
        <f>LOOKUP($D85&amp;$G85,FFEPSilvCosts!$A:$A,FFEPSilvCosts!AG:AG)</f>
        <v>0</v>
      </c>
      <c r="R85">
        <f>LOOKUP($D85&amp;$G85,FFEPSilvCosts!$A:$A,FFEPSilvCosts!AH:AH)</f>
        <v>0</v>
      </c>
      <c r="S85">
        <f>LOOKUP($D85&amp;$G85,FFEPSilvCosts!$A:$A,FFEPSilvCosts!AI:AI)</f>
        <v>0</v>
      </c>
      <c r="T85">
        <f>LOOKUP($D85&amp;$G85,FFEPSilvCosts!$A:$A,FFEPSilvCosts!AJ:AJ)</f>
        <v>0</v>
      </c>
      <c r="U85">
        <f>LOOKUP($D85&amp;$G85,FFEPSilvCosts!$A:$A,FFEPSilvCosts!AK:AK)</f>
        <v>0</v>
      </c>
      <c r="V85">
        <f>LOOKUP($D85&amp;$G85,FFEPSilvCosts!$A:$A,FFEPSilvCosts!K:K)</f>
        <v>3000</v>
      </c>
      <c r="W85">
        <v>12.5</v>
      </c>
      <c r="X85">
        <v>15</v>
      </c>
      <c r="Y85">
        <v>5</v>
      </c>
      <c r="Z85">
        <f>LOOKUP($D85&amp;$G85,FFEPSilvCosts!$A:$A,FFEPSilvCosts!AL:AL)</f>
        <v>18</v>
      </c>
      <c r="AA85">
        <f>LOOKUP($D85&amp;$G85,FFEPSilvCosts!$A:$A,FFEPSilvCosts!AM:AM)</f>
        <v>14</v>
      </c>
      <c r="AB85">
        <f>LOOKUP($D85&amp;$G85,FFEPSilvCosts!$A:$A,FFEPSilvCosts!AN:AN)</f>
        <v>0</v>
      </c>
      <c r="AC85">
        <f>LOOKUP($D85&amp;$G85,FFEPSilvCosts!$A:$A,FFEPSilvCosts!AO:AO)</f>
        <v>0</v>
      </c>
      <c r="AD85">
        <f>LOOKUP($D85&amp;$G85,FFEPSilvCosts!$A:$A,FFEPSilvCosts!AP:AP)</f>
        <v>0</v>
      </c>
      <c r="AE85">
        <f>LOOKUP($D85&amp;$G85,FFEPSilvCosts!$A:$A,FFEPSilvCosts!AQ:AQ)</f>
        <v>0</v>
      </c>
    </row>
    <row r="86" spans="1:31">
      <c r="A86" t="str">
        <f>LOOKUP($D86&amp;$G86,FFEPSilvCosts!$A:$A,FFEPSilvCosts!H:H)</f>
        <v>y</v>
      </c>
      <c r="B86" t="s">
        <v>204</v>
      </c>
      <c r="C86" t="s">
        <v>138</v>
      </c>
      <c r="D86" t="s">
        <v>28</v>
      </c>
      <c r="E86" t="s">
        <v>97</v>
      </c>
      <c r="F86" t="s">
        <v>192</v>
      </c>
      <c r="G86" t="s">
        <v>37</v>
      </c>
      <c r="H86" t="str">
        <f t="shared" si="2"/>
        <v>SBSdw1.CC.Horsefly.B.FFEP.P</v>
      </c>
      <c r="I86" t="str">
        <f>LOOKUP($D86&amp;$G86,FFEPSilvCosts!A:A,FFEPSilvCosts!G:G)</f>
        <v>P</v>
      </c>
      <c r="J86">
        <f>LOOKUP($D86&amp;$E86&amp;$G86,FFEPSilvCosts!C:C,FFEPSilvCosts!J:J)</f>
        <v>2</v>
      </c>
      <c r="K86">
        <f>LOOKUP($C86&amp;$D86&amp;$E86&amp;$F86,InventoryLU_Blk!$A$2:$A$118,InventoryLU_Blk!$J$2:$J$118)</f>
        <v>20.6</v>
      </c>
      <c r="L86" t="str">
        <f>LOOKUP($D86&amp;$G86,FFEPSilvCosts!$A:$A,FFEPSilvCosts!AB:AB)</f>
        <v>SX</v>
      </c>
      <c r="M86">
        <f>LOOKUP($D86&amp;$G86,FFEPSilvCosts!$A:$A,FFEPSilvCosts!AC:AC)</f>
        <v>80</v>
      </c>
      <c r="N86" t="str">
        <f>LOOKUP($D86&amp;$G86,FFEPSilvCosts!$A:$A,FFEPSilvCosts!AD:AD)</f>
        <v>FDI</v>
      </c>
      <c r="O86">
        <f>LOOKUP($D86&amp;$G86,FFEPSilvCosts!$A:$A,FFEPSilvCosts!AE:AE)</f>
        <v>20</v>
      </c>
      <c r="P86">
        <f>LOOKUP($D86&amp;$G86,FFEPSilvCosts!$A:$A,FFEPSilvCosts!AF:AF)</f>
        <v>0</v>
      </c>
      <c r="Q86">
        <f>LOOKUP($D86&amp;$G86,FFEPSilvCosts!$A:$A,FFEPSilvCosts!AG:AG)</f>
        <v>0</v>
      </c>
      <c r="R86">
        <f>LOOKUP($D86&amp;$G86,FFEPSilvCosts!$A:$A,FFEPSilvCosts!AH:AH)</f>
        <v>0</v>
      </c>
      <c r="S86">
        <f>LOOKUP($D86&amp;$G86,FFEPSilvCosts!$A:$A,FFEPSilvCosts!AI:AI)</f>
        <v>0</v>
      </c>
      <c r="T86">
        <f>LOOKUP($D86&amp;$G86,FFEPSilvCosts!$A:$A,FFEPSilvCosts!AJ:AJ)</f>
        <v>0</v>
      </c>
      <c r="U86">
        <f>LOOKUP($D86&amp;$G86,FFEPSilvCosts!$A:$A,FFEPSilvCosts!AK:AK)</f>
        <v>0</v>
      </c>
      <c r="V86">
        <f>LOOKUP($D86&amp;$G86,FFEPSilvCosts!$A:$A,FFEPSilvCosts!K:K)</f>
        <v>3000</v>
      </c>
      <c r="W86">
        <v>12.5</v>
      </c>
      <c r="X86">
        <v>15</v>
      </c>
      <c r="Y86">
        <v>5</v>
      </c>
      <c r="Z86">
        <f>LOOKUP($D86&amp;$G86,FFEPSilvCosts!$A:$A,FFEPSilvCosts!AL:AL)</f>
        <v>18</v>
      </c>
      <c r="AA86">
        <f>LOOKUP($D86&amp;$G86,FFEPSilvCosts!$A:$A,FFEPSilvCosts!AM:AM)</f>
        <v>14</v>
      </c>
      <c r="AB86">
        <f>LOOKUP($D86&amp;$G86,FFEPSilvCosts!$A:$A,FFEPSilvCosts!AN:AN)</f>
        <v>0</v>
      </c>
      <c r="AC86">
        <f>LOOKUP($D86&amp;$G86,FFEPSilvCosts!$A:$A,FFEPSilvCosts!AO:AO)</f>
        <v>0</v>
      </c>
      <c r="AD86">
        <f>LOOKUP($D86&amp;$G86,FFEPSilvCosts!$A:$A,FFEPSilvCosts!AP:AP)</f>
        <v>0</v>
      </c>
      <c r="AE86">
        <f>LOOKUP($D86&amp;$G86,FFEPSilvCosts!$A:$A,FFEPSilvCosts!AQ:AQ)</f>
        <v>0</v>
      </c>
    </row>
    <row r="87" spans="1:31">
      <c r="A87" t="str">
        <f>LOOKUP($D87&amp;$G87,FFEPSilvCosts!$A:$A,FFEPSilvCosts!H:H)</f>
        <v>y</v>
      </c>
      <c r="B87" t="s">
        <v>204</v>
      </c>
      <c r="C87" t="s">
        <v>138</v>
      </c>
      <c r="D87" t="s">
        <v>28</v>
      </c>
      <c r="E87" t="s">
        <v>98</v>
      </c>
      <c r="F87" t="s">
        <v>192</v>
      </c>
      <c r="G87" t="s">
        <v>86</v>
      </c>
      <c r="H87" t="str">
        <f t="shared" si="2"/>
        <v>SBSdw1.Sel.Horsefly.B.FFEP.S</v>
      </c>
      <c r="I87" t="str">
        <f>LOOKUP($D87&amp;$G87,FFEPSilvCosts!A:A,FFEPSilvCosts!G:G)</f>
        <v>P</v>
      </c>
      <c r="J87">
        <f>LOOKUP($D87&amp;$E87&amp;$G87,FFEPSilvCosts!C:C,FFEPSilvCosts!J:J)</f>
        <v>2</v>
      </c>
      <c r="K87">
        <f>LOOKUP($C87&amp;$D87&amp;$E87&amp;$F87,InventoryLU_Blk!$A$2:$A$118,InventoryLU_Blk!$J$2:$J$118)</f>
        <v>19.600000000000001</v>
      </c>
      <c r="L87" t="str">
        <f>LOOKUP($D87&amp;$G87,FFEPSilvCosts!$A:$A,FFEPSilvCosts!AB:AB)</f>
        <v>FDI</v>
      </c>
      <c r="M87">
        <f>LOOKUP($D87&amp;$G87,FFEPSilvCosts!$A:$A,FFEPSilvCosts!AC:AC)</f>
        <v>90</v>
      </c>
      <c r="N87" t="str">
        <f>LOOKUP($D87&amp;$G87,FFEPSilvCosts!$A:$A,FFEPSilvCosts!AD:AD)</f>
        <v>SX</v>
      </c>
      <c r="O87">
        <f>LOOKUP($D87&amp;$G87,FFEPSilvCosts!$A:$A,FFEPSilvCosts!AE:AE)</f>
        <v>10</v>
      </c>
      <c r="P87">
        <f>LOOKUP($D87&amp;$G87,FFEPSilvCosts!$A:$A,FFEPSilvCosts!AF:AF)</f>
        <v>0</v>
      </c>
      <c r="Q87">
        <f>LOOKUP($D87&amp;$G87,FFEPSilvCosts!$A:$A,FFEPSilvCosts!AG:AG)</f>
        <v>0</v>
      </c>
      <c r="R87">
        <f>LOOKUP($D87&amp;$G87,FFEPSilvCosts!$A:$A,FFEPSilvCosts!AH:AH)</f>
        <v>0</v>
      </c>
      <c r="S87">
        <f>LOOKUP($D87&amp;$G87,FFEPSilvCosts!$A:$A,FFEPSilvCosts!AI:AI)</f>
        <v>0</v>
      </c>
      <c r="T87">
        <f>LOOKUP($D87&amp;$G87,FFEPSilvCosts!$A:$A,FFEPSilvCosts!AJ:AJ)</f>
        <v>0</v>
      </c>
      <c r="U87">
        <f>LOOKUP($D87&amp;$G87,FFEPSilvCosts!$A:$A,FFEPSilvCosts!AK:AK)</f>
        <v>0</v>
      </c>
      <c r="V87">
        <f>LOOKUP($D87&amp;$G87,FFEPSilvCosts!$A:$A,FFEPSilvCosts!K:K)</f>
        <v>1400</v>
      </c>
      <c r="W87">
        <v>12.5</v>
      </c>
      <c r="X87">
        <v>15</v>
      </c>
      <c r="Y87">
        <v>5</v>
      </c>
      <c r="Z87">
        <f>LOOKUP($D87&amp;$G87,FFEPSilvCosts!$A:$A,FFEPSilvCosts!AL:AL)</f>
        <v>14</v>
      </c>
      <c r="AA87">
        <f>LOOKUP($D87&amp;$G87,FFEPSilvCosts!$A:$A,FFEPSilvCosts!AM:AM)</f>
        <v>18</v>
      </c>
      <c r="AB87">
        <f>LOOKUP($D87&amp;$G87,FFEPSilvCosts!$A:$A,FFEPSilvCosts!AN:AN)</f>
        <v>0</v>
      </c>
      <c r="AC87">
        <f>LOOKUP($D87&amp;$G87,FFEPSilvCosts!$A:$A,FFEPSilvCosts!AO:AO)</f>
        <v>0</v>
      </c>
      <c r="AD87">
        <f>LOOKUP($D87&amp;$G87,FFEPSilvCosts!$A:$A,FFEPSilvCosts!AP:AP)</f>
        <v>0</v>
      </c>
      <c r="AE87">
        <f>LOOKUP($D87&amp;$G87,FFEPSilvCosts!$A:$A,FFEPSilvCosts!AQ:AQ)</f>
        <v>0</v>
      </c>
    </row>
    <row r="88" spans="1:31">
      <c r="A88" t="str">
        <f>LOOKUP($D88&amp;$G88,FFEPSilvCosts!$A:$A,FFEPSilvCosts!H:H)</f>
        <v>y</v>
      </c>
      <c r="B88" t="s">
        <v>204</v>
      </c>
      <c r="C88" t="s">
        <v>138</v>
      </c>
      <c r="D88" t="s">
        <v>28</v>
      </c>
      <c r="E88" t="s">
        <v>97</v>
      </c>
      <c r="F88" t="s">
        <v>193</v>
      </c>
      <c r="G88" t="s">
        <v>37</v>
      </c>
      <c r="H88" t="str">
        <f t="shared" si="2"/>
        <v>SBSdw1.CC.Horsefly.C.FFEP.P</v>
      </c>
      <c r="I88" t="str">
        <f>LOOKUP($D88&amp;$G88,FFEPSilvCosts!A:A,FFEPSilvCosts!G:G)</f>
        <v>P</v>
      </c>
      <c r="J88">
        <f>LOOKUP($D88&amp;$E88&amp;$G88,FFEPSilvCosts!C:C,FFEPSilvCosts!J:J)</f>
        <v>2</v>
      </c>
      <c r="K88">
        <f>LOOKUP($C88&amp;$D88&amp;$E88&amp;$F88,InventoryLU_Blk!$A$2:$A$118,InventoryLU_Blk!$J$2:$J$118)</f>
        <v>21</v>
      </c>
      <c r="L88" t="str">
        <f>LOOKUP($D88&amp;$G88,FFEPSilvCosts!$A:$A,FFEPSilvCosts!AB:AB)</f>
        <v>SX</v>
      </c>
      <c r="M88">
        <f>LOOKUP($D88&amp;$G88,FFEPSilvCosts!$A:$A,FFEPSilvCosts!AC:AC)</f>
        <v>80</v>
      </c>
      <c r="N88" t="str">
        <f>LOOKUP($D88&amp;$G88,FFEPSilvCosts!$A:$A,FFEPSilvCosts!AD:AD)</f>
        <v>FDI</v>
      </c>
      <c r="O88">
        <f>LOOKUP($D88&amp;$G88,FFEPSilvCosts!$A:$A,FFEPSilvCosts!AE:AE)</f>
        <v>20</v>
      </c>
      <c r="P88">
        <f>LOOKUP($D88&amp;$G88,FFEPSilvCosts!$A:$A,FFEPSilvCosts!AF:AF)</f>
        <v>0</v>
      </c>
      <c r="Q88">
        <f>LOOKUP($D88&amp;$G88,FFEPSilvCosts!$A:$A,FFEPSilvCosts!AG:AG)</f>
        <v>0</v>
      </c>
      <c r="R88">
        <f>LOOKUP($D88&amp;$G88,FFEPSilvCosts!$A:$A,FFEPSilvCosts!AH:AH)</f>
        <v>0</v>
      </c>
      <c r="S88">
        <f>LOOKUP($D88&amp;$G88,FFEPSilvCosts!$A:$A,FFEPSilvCosts!AI:AI)</f>
        <v>0</v>
      </c>
      <c r="T88">
        <f>LOOKUP($D88&amp;$G88,FFEPSilvCosts!$A:$A,FFEPSilvCosts!AJ:AJ)</f>
        <v>0</v>
      </c>
      <c r="U88">
        <f>LOOKUP($D88&amp;$G88,FFEPSilvCosts!$A:$A,FFEPSilvCosts!AK:AK)</f>
        <v>0</v>
      </c>
      <c r="V88">
        <f>LOOKUP($D88&amp;$G88,FFEPSilvCosts!$A:$A,FFEPSilvCosts!K:K)</f>
        <v>3000</v>
      </c>
      <c r="W88">
        <v>12.5</v>
      </c>
      <c r="X88">
        <v>15</v>
      </c>
      <c r="Y88">
        <v>5</v>
      </c>
      <c r="Z88">
        <f>LOOKUP($D88&amp;$G88,FFEPSilvCosts!$A:$A,FFEPSilvCosts!AL:AL)</f>
        <v>18</v>
      </c>
      <c r="AA88">
        <f>LOOKUP($D88&amp;$G88,FFEPSilvCosts!$A:$A,FFEPSilvCosts!AM:AM)</f>
        <v>14</v>
      </c>
      <c r="AB88">
        <f>LOOKUP($D88&amp;$G88,FFEPSilvCosts!$A:$A,FFEPSilvCosts!AN:AN)</f>
        <v>0</v>
      </c>
      <c r="AC88">
        <f>LOOKUP($D88&amp;$G88,FFEPSilvCosts!$A:$A,FFEPSilvCosts!AO:AO)</f>
        <v>0</v>
      </c>
      <c r="AD88">
        <f>LOOKUP($D88&amp;$G88,FFEPSilvCosts!$A:$A,FFEPSilvCosts!AP:AP)</f>
        <v>0</v>
      </c>
      <c r="AE88">
        <f>LOOKUP($D88&amp;$G88,FFEPSilvCosts!$A:$A,FFEPSilvCosts!AQ:AQ)</f>
        <v>0</v>
      </c>
    </row>
    <row r="89" spans="1:31">
      <c r="A89" t="str">
        <f>LOOKUP($D89&amp;$G89,FFEPSilvCosts!$A:$A,FFEPSilvCosts!H:H)</f>
        <v>y</v>
      </c>
      <c r="B89" t="s">
        <v>204</v>
      </c>
      <c r="C89" t="s">
        <v>138</v>
      </c>
      <c r="D89" t="s">
        <v>28</v>
      </c>
      <c r="E89" t="s">
        <v>98</v>
      </c>
      <c r="F89" t="s">
        <v>193</v>
      </c>
      <c r="G89" t="s">
        <v>86</v>
      </c>
      <c r="H89" t="str">
        <f t="shared" si="2"/>
        <v>SBSdw1.Sel.Horsefly.C.FFEP.S</v>
      </c>
      <c r="I89" t="str">
        <f>LOOKUP($D89&amp;$G89,FFEPSilvCosts!A:A,FFEPSilvCosts!G:G)</f>
        <v>P</v>
      </c>
      <c r="J89">
        <f>LOOKUP($D89&amp;$E89&amp;$G89,FFEPSilvCosts!C:C,FFEPSilvCosts!J:J)</f>
        <v>2</v>
      </c>
      <c r="K89">
        <f>LOOKUP($C89&amp;$D89&amp;$E89&amp;$F89,InventoryLU_Blk!$A$2:$A$118,InventoryLU_Blk!$J$2:$J$118)</f>
        <v>18.8</v>
      </c>
      <c r="L89" t="str">
        <f>LOOKUP($D89&amp;$G89,FFEPSilvCosts!$A:$A,FFEPSilvCosts!AB:AB)</f>
        <v>FDI</v>
      </c>
      <c r="M89">
        <f>LOOKUP($D89&amp;$G89,FFEPSilvCosts!$A:$A,FFEPSilvCosts!AC:AC)</f>
        <v>90</v>
      </c>
      <c r="N89" t="str">
        <f>LOOKUP($D89&amp;$G89,FFEPSilvCosts!$A:$A,FFEPSilvCosts!AD:AD)</f>
        <v>SX</v>
      </c>
      <c r="O89">
        <f>LOOKUP($D89&amp;$G89,FFEPSilvCosts!$A:$A,FFEPSilvCosts!AE:AE)</f>
        <v>10</v>
      </c>
      <c r="P89">
        <f>LOOKUP($D89&amp;$G89,FFEPSilvCosts!$A:$A,FFEPSilvCosts!AF:AF)</f>
        <v>0</v>
      </c>
      <c r="Q89">
        <f>LOOKUP($D89&amp;$G89,FFEPSilvCosts!$A:$A,FFEPSilvCosts!AG:AG)</f>
        <v>0</v>
      </c>
      <c r="R89">
        <f>LOOKUP($D89&amp;$G89,FFEPSilvCosts!$A:$A,FFEPSilvCosts!AH:AH)</f>
        <v>0</v>
      </c>
      <c r="S89">
        <f>LOOKUP($D89&amp;$G89,FFEPSilvCosts!$A:$A,FFEPSilvCosts!AI:AI)</f>
        <v>0</v>
      </c>
      <c r="T89">
        <f>LOOKUP($D89&amp;$G89,FFEPSilvCosts!$A:$A,FFEPSilvCosts!AJ:AJ)</f>
        <v>0</v>
      </c>
      <c r="U89">
        <f>LOOKUP($D89&amp;$G89,FFEPSilvCosts!$A:$A,FFEPSilvCosts!AK:AK)</f>
        <v>0</v>
      </c>
      <c r="V89">
        <f>LOOKUP($D89&amp;$G89,FFEPSilvCosts!$A:$A,FFEPSilvCosts!K:K)</f>
        <v>1400</v>
      </c>
      <c r="W89">
        <v>12.5</v>
      </c>
      <c r="X89">
        <v>15</v>
      </c>
      <c r="Y89">
        <v>5</v>
      </c>
      <c r="Z89">
        <f>LOOKUP($D89&amp;$G89,FFEPSilvCosts!$A:$A,FFEPSilvCosts!AL:AL)</f>
        <v>14</v>
      </c>
      <c r="AA89">
        <f>LOOKUP($D89&amp;$G89,FFEPSilvCosts!$A:$A,FFEPSilvCosts!AM:AM)</f>
        <v>18</v>
      </c>
      <c r="AB89">
        <f>LOOKUP($D89&amp;$G89,FFEPSilvCosts!$A:$A,FFEPSilvCosts!AN:AN)</f>
        <v>0</v>
      </c>
      <c r="AC89">
        <f>LOOKUP($D89&amp;$G89,FFEPSilvCosts!$A:$A,FFEPSilvCosts!AO:AO)</f>
        <v>0</v>
      </c>
      <c r="AD89">
        <f>LOOKUP($D89&amp;$G89,FFEPSilvCosts!$A:$A,FFEPSilvCosts!AP:AP)</f>
        <v>0</v>
      </c>
      <c r="AE89">
        <f>LOOKUP($D89&amp;$G89,FFEPSilvCosts!$A:$A,FFEPSilvCosts!AQ:AQ)</f>
        <v>0</v>
      </c>
    </row>
    <row r="90" spans="1:31">
      <c r="A90" t="str">
        <f>LOOKUP($D90&amp;$G90,FFEPSilvCosts!$A:$A,FFEPSilvCosts!H:H)</f>
        <v>y</v>
      </c>
      <c r="B90" t="s">
        <v>204</v>
      </c>
      <c r="C90" t="s">
        <v>153</v>
      </c>
      <c r="D90" t="s">
        <v>17</v>
      </c>
      <c r="E90" t="s">
        <v>97</v>
      </c>
      <c r="F90" t="s">
        <v>191</v>
      </c>
      <c r="G90" t="s">
        <v>36</v>
      </c>
      <c r="H90" t="str">
        <f t="shared" si="2"/>
        <v>IDFdk4.CC.Minton.A.FFEP.N</v>
      </c>
      <c r="I90" t="str">
        <f>LOOKUP($D90&amp;$G90,FFEPSilvCosts!A:A,FFEPSilvCosts!G:G)</f>
        <v>N</v>
      </c>
      <c r="J90">
        <f>LOOKUP($D90&amp;$E90&amp;$G90,FFEPSilvCosts!C:C,FFEPSilvCosts!J:J)</f>
        <v>0</v>
      </c>
      <c r="K90">
        <f>LOOKUP($C90&amp;$D90&amp;$E90&amp;$F90,InventoryLU_Blk!$A$2:$A$118,InventoryLU_Blk!$J$2:$J$118)</f>
        <v>12.2</v>
      </c>
      <c r="L90" t="str">
        <f>LOOKUP($D90&amp;$G90,FFEPSilvCosts!$A:$A,FFEPSilvCosts!AB:AB)</f>
        <v>PLI</v>
      </c>
      <c r="M90">
        <f>LOOKUP($D90&amp;$G90,FFEPSilvCosts!$A:$A,FFEPSilvCosts!AC:AC)</f>
        <v>100</v>
      </c>
      <c r="N90">
        <f>LOOKUP($D90&amp;$G90,FFEPSilvCosts!$A:$A,FFEPSilvCosts!AD:AD)</f>
        <v>0</v>
      </c>
      <c r="O90">
        <f>LOOKUP($D90&amp;$G90,FFEPSilvCosts!$A:$A,FFEPSilvCosts!AE:AE)</f>
        <v>0</v>
      </c>
      <c r="P90">
        <f>LOOKUP($D90&amp;$G90,FFEPSilvCosts!$A:$A,FFEPSilvCosts!AF:AF)</f>
        <v>0</v>
      </c>
      <c r="Q90">
        <f>LOOKUP($D90&amp;$G90,FFEPSilvCosts!$A:$A,FFEPSilvCosts!AG:AG)</f>
        <v>0</v>
      </c>
      <c r="R90">
        <f>LOOKUP($D90&amp;$G90,FFEPSilvCosts!$A:$A,FFEPSilvCosts!AH:AH)</f>
        <v>0</v>
      </c>
      <c r="S90">
        <f>LOOKUP($D90&amp;$G90,FFEPSilvCosts!$A:$A,FFEPSilvCosts!AI:AI)</f>
        <v>0</v>
      </c>
      <c r="T90">
        <f>LOOKUP($D90&amp;$G90,FFEPSilvCosts!$A:$A,FFEPSilvCosts!AJ:AJ)</f>
        <v>0</v>
      </c>
      <c r="U90">
        <f>LOOKUP($D90&amp;$G90,FFEPSilvCosts!$A:$A,FFEPSilvCosts!AK:AK)</f>
        <v>0</v>
      </c>
      <c r="V90">
        <f>LOOKUP($D90&amp;$G90,FFEPSilvCosts!$A:$A,FFEPSilvCosts!K:K)</f>
        <v>4000</v>
      </c>
      <c r="W90">
        <v>12.5</v>
      </c>
      <c r="X90">
        <v>15</v>
      </c>
      <c r="Y90">
        <v>5</v>
      </c>
      <c r="Z90">
        <f>LOOKUP($D90&amp;$G90,FFEPSilvCosts!$A:$A,FFEPSilvCosts!AL:AL)</f>
        <v>0</v>
      </c>
      <c r="AA90">
        <f>LOOKUP($D90&amp;$G90,FFEPSilvCosts!$A:$A,FFEPSilvCosts!AM:AM)</f>
        <v>0</v>
      </c>
      <c r="AB90">
        <f>LOOKUP($D90&amp;$G90,FFEPSilvCosts!$A:$A,FFEPSilvCosts!AN:AN)</f>
        <v>0</v>
      </c>
      <c r="AC90">
        <f>LOOKUP($D90&amp;$G90,FFEPSilvCosts!$A:$A,FFEPSilvCosts!AO:AO)</f>
        <v>0</v>
      </c>
      <c r="AD90">
        <f>LOOKUP($D90&amp;$G90,FFEPSilvCosts!$A:$A,FFEPSilvCosts!AP:AP)</f>
        <v>0</v>
      </c>
      <c r="AE90">
        <f>LOOKUP($D90&amp;$G90,FFEPSilvCosts!$A:$A,FFEPSilvCosts!AQ:AQ)</f>
        <v>0</v>
      </c>
    </row>
    <row r="91" spans="1:31">
      <c r="A91" t="str">
        <f>LOOKUP($D91&amp;$G91,FFEPSilvCosts!$A:$A,FFEPSilvCosts!H:H)</f>
        <v>y</v>
      </c>
      <c r="B91" t="s">
        <v>204</v>
      </c>
      <c r="C91" t="s">
        <v>153</v>
      </c>
      <c r="D91" t="s">
        <v>17</v>
      </c>
      <c r="E91" t="s">
        <v>98</v>
      </c>
      <c r="F91" t="s">
        <v>191</v>
      </c>
      <c r="G91" t="s">
        <v>86</v>
      </c>
      <c r="H91" t="str">
        <f t="shared" si="2"/>
        <v>IDFdk4.Sel.Minton.A.FFEP.S</v>
      </c>
      <c r="I91" t="str">
        <f>LOOKUP($D91&amp;$G91,FFEPSilvCosts!A:A,FFEPSilvCosts!G:G)</f>
        <v>P</v>
      </c>
      <c r="J91">
        <f>LOOKUP($D91&amp;$E91&amp;$G91,FFEPSilvCosts!C:C,FFEPSilvCosts!J:J)</f>
        <v>0</v>
      </c>
      <c r="K91">
        <f>LOOKUP($C91&amp;$D91&amp;$E91&amp;$F91,InventoryLU_Blk!$A$2:$A$118,InventoryLU_Blk!$J$2:$J$118)</f>
        <v>15</v>
      </c>
      <c r="L91" t="str">
        <f>LOOKUP($D91&amp;$G91,FFEPSilvCosts!$A:$A,FFEPSilvCosts!AB:AB)</f>
        <v>FDI</v>
      </c>
      <c r="M91">
        <f>LOOKUP($D91&amp;$G91,FFEPSilvCosts!$A:$A,FFEPSilvCosts!AC:AC)</f>
        <v>80</v>
      </c>
      <c r="N91" t="str">
        <f>LOOKUP($D91&amp;$G91,FFEPSilvCosts!$A:$A,FFEPSilvCosts!AD:AD)</f>
        <v>SX</v>
      </c>
      <c r="O91">
        <f>LOOKUP($D91&amp;$G91,FFEPSilvCosts!$A:$A,FFEPSilvCosts!AE:AE)</f>
        <v>20</v>
      </c>
      <c r="P91">
        <f>LOOKUP($D91&amp;$G91,FFEPSilvCosts!$A:$A,FFEPSilvCosts!AF:AF)</f>
        <v>0</v>
      </c>
      <c r="Q91">
        <f>LOOKUP($D91&amp;$G91,FFEPSilvCosts!$A:$A,FFEPSilvCosts!AG:AG)</f>
        <v>0</v>
      </c>
      <c r="R91">
        <f>LOOKUP($D91&amp;$G91,FFEPSilvCosts!$A:$A,FFEPSilvCosts!AH:AH)</f>
        <v>0</v>
      </c>
      <c r="S91">
        <f>LOOKUP($D91&amp;$G91,FFEPSilvCosts!$A:$A,FFEPSilvCosts!AI:AI)</f>
        <v>0</v>
      </c>
      <c r="T91">
        <f>LOOKUP($D91&amp;$G91,FFEPSilvCosts!$A:$A,FFEPSilvCosts!AJ:AJ)</f>
        <v>0</v>
      </c>
      <c r="U91">
        <f>LOOKUP($D91&amp;$G91,FFEPSilvCosts!$A:$A,FFEPSilvCosts!AK:AK)</f>
        <v>0</v>
      </c>
      <c r="V91">
        <f>LOOKUP($D91&amp;$G91,FFEPSilvCosts!$A:$A,FFEPSilvCosts!K:K)</f>
        <v>4000</v>
      </c>
      <c r="W91">
        <v>12.5</v>
      </c>
      <c r="X91">
        <v>15</v>
      </c>
      <c r="Y91">
        <v>5</v>
      </c>
      <c r="Z91">
        <f>LOOKUP($D91&amp;$G91,FFEPSilvCosts!$A:$A,FFEPSilvCosts!AL:AL)</f>
        <v>14</v>
      </c>
      <c r="AA91">
        <f>LOOKUP($D91&amp;$G91,FFEPSilvCosts!$A:$A,FFEPSilvCosts!AM:AM)</f>
        <v>18</v>
      </c>
      <c r="AB91">
        <f>LOOKUP($D91&amp;$G91,FFEPSilvCosts!$A:$A,FFEPSilvCosts!AN:AN)</f>
        <v>0</v>
      </c>
      <c r="AC91">
        <f>LOOKUP($D91&amp;$G91,FFEPSilvCosts!$A:$A,FFEPSilvCosts!AO:AO)</f>
        <v>0</v>
      </c>
      <c r="AD91">
        <f>LOOKUP($D91&amp;$G91,FFEPSilvCosts!$A:$A,FFEPSilvCosts!AP:AP)</f>
        <v>0</v>
      </c>
      <c r="AE91">
        <f>LOOKUP($D91&amp;$G91,FFEPSilvCosts!$A:$A,FFEPSilvCosts!AQ:AQ)</f>
        <v>0</v>
      </c>
    </row>
    <row r="92" spans="1:31">
      <c r="A92" t="str">
        <f>LOOKUP($D92&amp;$G92,FFEPSilvCosts!$A:$A,FFEPSilvCosts!H:H)</f>
        <v>y</v>
      </c>
      <c r="B92" t="s">
        <v>204</v>
      </c>
      <c r="C92" t="s">
        <v>153</v>
      </c>
      <c r="D92" t="s">
        <v>17</v>
      </c>
      <c r="E92" t="s">
        <v>97</v>
      </c>
      <c r="F92" t="s">
        <v>192</v>
      </c>
      <c r="G92" t="s">
        <v>36</v>
      </c>
      <c r="H92" t="str">
        <f t="shared" si="2"/>
        <v>IDFdk4.CC.Minton.B.FFEP.N</v>
      </c>
      <c r="I92" t="str">
        <f>LOOKUP($D92&amp;$G92,FFEPSilvCosts!A:A,FFEPSilvCosts!G:G)</f>
        <v>N</v>
      </c>
      <c r="J92">
        <f>LOOKUP($D92&amp;$E92&amp;$G92,FFEPSilvCosts!C:C,FFEPSilvCosts!J:J)</f>
        <v>0</v>
      </c>
      <c r="K92">
        <f>LOOKUP($C92&amp;$D92&amp;$E92&amp;$F92,InventoryLU_Blk!$A$2:$A$118,InventoryLU_Blk!$J$2:$J$118)</f>
        <v>12.2</v>
      </c>
      <c r="L92" t="str">
        <f>LOOKUP($D92&amp;$G92,FFEPSilvCosts!$A:$A,FFEPSilvCosts!AB:AB)</f>
        <v>PLI</v>
      </c>
      <c r="M92">
        <f>LOOKUP($D92&amp;$G92,FFEPSilvCosts!$A:$A,FFEPSilvCosts!AC:AC)</f>
        <v>100</v>
      </c>
      <c r="N92">
        <f>LOOKUP($D92&amp;$G92,FFEPSilvCosts!$A:$A,FFEPSilvCosts!AD:AD)</f>
        <v>0</v>
      </c>
      <c r="O92">
        <f>LOOKUP($D92&amp;$G92,FFEPSilvCosts!$A:$A,FFEPSilvCosts!AE:AE)</f>
        <v>0</v>
      </c>
      <c r="P92">
        <f>LOOKUP($D92&amp;$G92,FFEPSilvCosts!$A:$A,FFEPSilvCosts!AF:AF)</f>
        <v>0</v>
      </c>
      <c r="Q92">
        <f>LOOKUP($D92&amp;$G92,FFEPSilvCosts!$A:$A,FFEPSilvCosts!AG:AG)</f>
        <v>0</v>
      </c>
      <c r="R92">
        <f>LOOKUP($D92&amp;$G92,FFEPSilvCosts!$A:$A,FFEPSilvCosts!AH:AH)</f>
        <v>0</v>
      </c>
      <c r="S92">
        <f>LOOKUP($D92&amp;$G92,FFEPSilvCosts!$A:$A,FFEPSilvCosts!AI:AI)</f>
        <v>0</v>
      </c>
      <c r="T92">
        <f>LOOKUP($D92&amp;$G92,FFEPSilvCosts!$A:$A,FFEPSilvCosts!AJ:AJ)</f>
        <v>0</v>
      </c>
      <c r="U92">
        <f>LOOKUP($D92&amp;$G92,FFEPSilvCosts!$A:$A,FFEPSilvCosts!AK:AK)</f>
        <v>0</v>
      </c>
      <c r="V92">
        <f>LOOKUP($D92&amp;$G92,FFEPSilvCosts!$A:$A,FFEPSilvCosts!K:K)</f>
        <v>4000</v>
      </c>
      <c r="W92">
        <v>12.5</v>
      </c>
      <c r="X92">
        <v>15</v>
      </c>
      <c r="Y92">
        <v>5</v>
      </c>
      <c r="Z92">
        <f>LOOKUP($D92&amp;$G92,FFEPSilvCosts!$A:$A,FFEPSilvCosts!AL:AL)</f>
        <v>0</v>
      </c>
      <c r="AA92">
        <f>LOOKUP($D92&amp;$G92,FFEPSilvCosts!$A:$A,FFEPSilvCosts!AM:AM)</f>
        <v>0</v>
      </c>
      <c r="AB92">
        <f>LOOKUP($D92&amp;$G92,FFEPSilvCosts!$A:$A,FFEPSilvCosts!AN:AN)</f>
        <v>0</v>
      </c>
      <c r="AC92">
        <f>LOOKUP($D92&amp;$G92,FFEPSilvCosts!$A:$A,FFEPSilvCosts!AO:AO)</f>
        <v>0</v>
      </c>
      <c r="AD92">
        <f>LOOKUP($D92&amp;$G92,FFEPSilvCosts!$A:$A,FFEPSilvCosts!AP:AP)</f>
        <v>0</v>
      </c>
      <c r="AE92">
        <f>LOOKUP($D92&amp;$G92,FFEPSilvCosts!$A:$A,FFEPSilvCosts!AQ:AQ)</f>
        <v>0</v>
      </c>
    </row>
    <row r="93" spans="1:31">
      <c r="A93" t="str">
        <f>LOOKUP($D93&amp;$G93,FFEPSilvCosts!$A:$A,FFEPSilvCosts!H:H)</f>
        <v>y</v>
      </c>
      <c r="B93" t="s">
        <v>204</v>
      </c>
      <c r="C93" t="s">
        <v>153</v>
      </c>
      <c r="D93" t="s">
        <v>17</v>
      </c>
      <c r="E93" t="s">
        <v>98</v>
      </c>
      <c r="F93" t="s">
        <v>192</v>
      </c>
      <c r="G93" t="s">
        <v>86</v>
      </c>
      <c r="H93" t="str">
        <f t="shared" si="2"/>
        <v>IDFdk4.Sel.Minton.B.FFEP.S</v>
      </c>
      <c r="I93" t="str">
        <f>LOOKUP($D93&amp;$G93,FFEPSilvCosts!A:A,FFEPSilvCosts!G:G)</f>
        <v>P</v>
      </c>
      <c r="J93">
        <f>LOOKUP($D93&amp;$E93&amp;$G93,FFEPSilvCosts!C:C,FFEPSilvCosts!J:J)</f>
        <v>0</v>
      </c>
      <c r="K93">
        <f>LOOKUP($C93&amp;$D93&amp;$E93&amp;$F93,InventoryLU_Blk!$A$2:$A$118,InventoryLU_Blk!$J$2:$J$118)</f>
        <v>14.5</v>
      </c>
      <c r="L93" t="str">
        <f>LOOKUP($D93&amp;$G93,FFEPSilvCosts!$A:$A,FFEPSilvCosts!AB:AB)</f>
        <v>FDI</v>
      </c>
      <c r="M93">
        <f>LOOKUP($D93&amp;$G93,FFEPSilvCosts!$A:$A,FFEPSilvCosts!AC:AC)</f>
        <v>80</v>
      </c>
      <c r="N93" t="str">
        <f>LOOKUP($D93&amp;$G93,FFEPSilvCosts!$A:$A,FFEPSilvCosts!AD:AD)</f>
        <v>SX</v>
      </c>
      <c r="O93">
        <f>LOOKUP($D93&amp;$G93,FFEPSilvCosts!$A:$A,FFEPSilvCosts!AE:AE)</f>
        <v>20</v>
      </c>
      <c r="P93">
        <f>LOOKUP($D93&amp;$G93,FFEPSilvCosts!$A:$A,FFEPSilvCosts!AF:AF)</f>
        <v>0</v>
      </c>
      <c r="Q93">
        <f>LOOKUP($D93&amp;$G93,FFEPSilvCosts!$A:$A,FFEPSilvCosts!AG:AG)</f>
        <v>0</v>
      </c>
      <c r="R93">
        <f>LOOKUP($D93&amp;$G93,FFEPSilvCosts!$A:$A,FFEPSilvCosts!AH:AH)</f>
        <v>0</v>
      </c>
      <c r="S93">
        <f>LOOKUP($D93&amp;$G93,FFEPSilvCosts!$A:$A,FFEPSilvCosts!AI:AI)</f>
        <v>0</v>
      </c>
      <c r="T93">
        <f>LOOKUP($D93&amp;$G93,FFEPSilvCosts!$A:$A,FFEPSilvCosts!AJ:AJ)</f>
        <v>0</v>
      </c>
      <c r="U93">
        <f>LOOKUP($D93&amp;$G93,FFEPSilvCosts!$A:$A,FFEPSilvCosts!AK:AK)</f>
        <v>0</v>
      </c>
      <c r="V93">
        <f>LOOKUP($D93&amp;$G93,FFEPSilvCosts!$A:$A,FFEPSilvCosts!K:K)</f>
        <v>4000</v>
      </c>
      <c r="W93">
        <v>12.5</v>
      </c>
      <c r="X93">
        <v>15</v>
      </c>
      <c r="Y93">
        <v>5</v>
      </c>
      <c r="Z93">
        <f>LOOKUP($D93&amp;$G93,FFEPSilvCosts!$A:$A,FFEPSilvCosts!AL:AL)</f>
        <v>14</v>
      </c>
      <c r="AA93">
        <f>LOOKUP($D93&amp;$G93,FFEPSilvCosts!$A:$A,FFEPSilvCosts!AM:AM)</f>
        <v>18</v>
      </c>
      <c r="AB93">
        <f>LOOKUP($D93&amp;$G93,FFEPSilvCosts!$A:$A,FFEPSilvCosts!AN:AN)</f>
        <v>0</v>
      </c>
      <c r="AC93">
        <f>LOOKUP($D93&amp;$G93,FFEPSilvCosts!$A:$A,FFEPSilvCosts!AO:AO)</f>
        <v>0</v>
      </c>
      <c r="AD93">
        <f>LOOKUP($D93&amp;$G93,FFEPSilvCosts!$A:$A,FFEPSilvCosts!AP:AP)</f>
        <v>0</v>
      </c>
      <c r="AE93">
        <f>LOOKUP($D93&amp;$G93,FFEPSilvCosts!$A:$A,FFEPSilvCosts!AQ:AQ)</f>
        <v>0</v>
      </c>
    </row>
    <row r="94" spans="1:31">
      <c r="A94" t="str">
        <f>LOOKUP($D94&amp;$G94,FFEPSilvCosts!$A:$A,FFEPSilvCosts!H:H)</f>
        <v>y</v>
      </c>
      <c r="B94" t="s">
        <v>204</v>
      </c>
      <c r="C94" t="s">
        <v>153</v>
      </c>
      <c r="D94" t="s">
        <v>17</v>
      </c>
      <c r="E94" t="s">
        <v>97</v>
      </c>
      <c r="F94" t="s">
        <v>194</v>
      </c>
      <c r="G94" t="s">
        <v>36</v>
      </c>
      <c r="H94" t="str">
        <f t="shared" si="2"/>
        <v>IDFdk4.CC.Minton.D.FFEP.N</v>
      </c>
      <c r="I94" t="str">
        <f>LOOKUP($D94&amp;$G94,FFEPSilvCosts!A:A,FFEPSilvCosts!G:G)</f>
        <v>N</v>
      </c>
      <c r="J94">
        <f>LOOKUP($D94&amp;$E94&amp;$G94,FFEPSilvCosts!C:C,FFEPSilvCosts!J:J)</f>
        <v>0</v>
      </c>
      <c r="K94">
        <f>LOOKUP($C94&amp;$D94&amp;$E94&amp;$F94,InventoryLU_Blk!$A$2:$A$118,InventoryLU_Blk!$J$2:$J$118)</f>
        <v>12.3</v>
      </c>
      <c r="L94" t="str">
        <f>LOOKUP($D94&amp;$G94,FFEPSilvCosts!$A:$A,FFEPSilvCosts!AB:AB)</f>
        <v>PLI</v>
      </c>
      <c r="M94">
        <f>LOOKUP($D94&amp;$G94,FFEPSilvCosts!$A:$A,FFEPSilvCosts!AC:AC)</f>
        <v>100</v>
      </c>
      <c r="N94">
        <f>LOOKUP($D94&amp;$G94,FFEPSilvCosts!$A:$A,FFEPSilvCosts!AD:AD)</f>
        <v>0</v>
      </c>
      <c r="O94">
        <f>LOOKUP($D94&amp;$G94,FFEPSilvCosts!$A:$A,FFEPSilvCosts!AE:AE)</f>
        <v>0</v>
      </c>
      <c r="P94">
        <f>LOOKUP($D94&amp;$G94,FFEPSilvCosts!$A:$A,FFEPSilvCosts!AF:AF)</f>
        <v>0</v>
      </c>
      <c r="Q94">
        <f>LOOKUP($D94&amp;$G94,FFEPSilvCosts!$A:$A,FFEPSilvCosts!AG:AG)</f>
        <v>0</v>
      </c>
      <c r="R94">
        <f>LOOKUP($D94&amp;$G94,FFEPSilvCosts!$A:$A,FFEPSilvCosts!AH:AH)</f>
        <v>0</v>
      </c>
      <c r="S94">
        <f>LOOKUP($D94&amp;$G94,FFEPSilvCosts!$A:$A,FFEPSilvCosts!AI:AI)</f>
        <v>0</v>
      </c>
      <c r="T94">
        <f>LOOKUP($D94&amp;$G94,FFEPSilvCosts!$A:$A,FFEPSilvCosts!AJ:AJ)</f>
        <v>0</v>
      </c>
      <c r="U94">
        <f>LOOKUP($D94&amp;$G94,FFEPSilvCosts!$A:$A,FFEPSilvCosts!AK:AK)</f>
        <v>0</v>
      </c>
      <c r="V94">
        <f>LOOKUP($D94&amp;$G94,FFEPSilvCosts!$A:$A,FFEPSilvCosts!K:K)</f>
        <v>4000</v>
      </c>
      <c r="W94">
        <v>12.5</v>
      </c>
      <c r="X94">
        <v>15</v>
      </c>
      <c r="Y94">
        <v>5</v>
      </c>
      <c r="Z94">
        <f>LOOKUP($D94&amp;$G94,FFEPSilvCosts!$A:$A,FFEPSilvCosts!AL:AL)</f>
        <v>0</v>
      </c>
      <c r="AA94">
        <f>LOOKUP($D94&amp;$G94,FFEPSilvCosts!$A:$A,FFEPSilvCosts!AM:AM)</f>
        <v>0</v>
      </c>
      <c r="AB94">
        <f>LOOKUP($D94&amp;$G94,FFEPSilvCosts!$A:$A,FFEPSilvCosts!AN:AN)</f>
        <v>0</v>
      </c>
      <c r="AC94">
        <f>LOOKUP($D94&amp;$G94,FFEPSilvCosts!$A:$A,FFEPSilvCosts!AO:AO)</f>
        <v>0</v>
      </c>
      <c r="AD94">
        <f>LOOKUP($D94&amp;$G94,FFEPSilvCosts!$A:$A,FFEPSilvCosts!AP:AP)</f>
        <v>0</v>
      </c>
      <c r="AE94">
        <f>LOOKUP($D94&amp;$G94,FFEPSilvCosts!$A:$A,FFEPSilvCosts!AQ:AQ)</f>
        <v>0</v>
      </c>
    </row>
    <row r="95" spans="1:31">
      <c r="A95" t="str">
        <f>LOOKUP($D95&amp;$G95,FFEPSilvCosts!$A:$A,FFEPSilvCosts!H:H)</f>
        <v>y</v>
      </c>
      <c r="B95" t="s">
        <v>204</v>
      </c>
      <c r="C95" t="s">
        <v>153</v>
      </c>
      <c r="D95" t="s">
        <v>17</v>
      </c>
      <c r="E95" t="s">
        <v>98</v>
      </c>
      <c r="F95" t="s">
        <v>194</v>
      </c>
      <c r="G95" t="s">
        <v>86</v>
      </c>
      <c r="H95" t="str">
        <f t="shared" si="2"/>
        <v>IDFdk4.Sel.Minton.D.FFEP.S</v>
      </c>
      <c r="I95" t="str">
        <f>LOOKUP($D95&amp;$G95,FFEPSilvCosts!A:A,FFEPSilvCosts!G:G)</f>
        <v>P</v>
      </c>
      <c r="J95">
        <f>LOOKUP($D95&amp;$E95&amp;$G95,FFEPSilvCosts!C:C,FFEPSilvCosts!J:J)</f>
        <v>0</v>
      </c>
      <c r="K95">
        <f>LOOKUP($C95&amp;$D95&amp;$E95&amp;$F95,InventoryLU_Blk!$A$2:$A$118,InventoryLU_Blk!$J$2:$J$118)</f>
        <v>14.9</v>
      </c>
      <c r="L95" t="str">
        <f>LOOKUP($D95&amp;$G95,FFEPSilvCosts!$A:$A,FFEPSilvCosts!AB:AB)</f>
        <v>FDI</v>
      </c>
      <c r="M95">
        <f>LOOKUP($D95&amp;$G95,FFEPSilvCosts!$A:$A,FFEPSilvCosts!AC:AC)</f>
        <v>80</v>
      </c>
      <c r="N95" t="str">
        <f>LOOKUP($D95&amp;$G95,FFEPSilvCosts!$A:$A,FFEPSilvCosts!AD:AD)</f>
        <v>SX</v>
      </c>
      <c r="O95">
        <f>LOOKUP($D95&amp;$G95,FFEPSilvCosts!$A:$A,FFEPSilvCosts!AE:AE)</f>
        <v>20</v>
      </c>
      <c r="P95">
        <f>LOOKUP($D95&amp;$G95,FFEPSilvCosts!$A:$A,FFEPSilvCosts!AF:AF)</f>
        <v>0</v>
      </c>
      <c r="Q95">
        <f>LOOKUP($D95&amp;$G95,FFEPSilvCosts!$A:$A,FFEPSilvCosts!AG:AG)</f>
        <v>0</v>
      </c>
      <c r="R95">
        <f>LOOKUP($D95&amp;$G95,FFEPSilvCosts!$A:$A,FFEPSilvCosts!AH:AH)</f>
        <v>0</v>
      </c>
      <c r="S95">
        <f>LOOKUP($D95&amp;$G95,FFEPSilvCosts!$A:$A,FFEPSilvCosts!AI:AI)</f>
        <v>0</v>
      </c>
      <c r="T95">
        <f>LOOKUP($D95&amp;$G95,FFEPSilvCosts!$A:$A,FFEPSilvCosts!AJ:AJ)</f>
        <v>0</v>
      </c>
      <c r="U95">
        <f>LOOKUP($D95&amp;$G95,FFEPSilvCosts!$A:$A,FFEPSilvCosts!AK:AK)</f>
        <v>0</v>
      </c>
      <c r="V95">
        <f>LOOKUP($D95&amp;$G95,FFEPSilvCosts!$A:$A,FFEPSilvCosts!K:K)</f>
        <v>4000</v>
      </c>
      <c r="W95">
        <v>12.5</v>
      </c>
      <c r="X95">
        <v>15</v>
      </c>
      <c r="Y95">
        <v>5</v>
      </c>
      <c r="Z95">
        <f>LOOKUP($D95&amp;$G95,FFEPSilvCosts!$A:$A,FFEPSilvCosts!AL:AL)</f>
        <v>14</v>
      </c>
      <c r="AA95">
        <f>LOOKUP($D95&amp;$G95,FFEPSilvCosts!$A:$A,FFEPSilvCosts!AM:AM)</f>
        <v>18</v>
      </c>
      <c r="AB95">
        <f>LOOKUP($D95&amp;$G95,FFEPSilvCosts!$A:$A,FFEPSilvCosts!AN:AN)</f>
        <v>0</v>
      </c>
      <c r="AC95">
        <f>LOOKUP($D95&amp;$G95,FFEPSilvCosts!$A:$A,FFEPSilvCosts!AO:AO)</f>
        <v>0</v>
      </c>
      <c r="AD95">
        <f>LOOKUP($D95&amp;$G95,FFEPSilvCosts!$A:$A,FFEPSilvCosts!AP:AP)</f>
        <v>0</v>
      </c>
      <c r="AE95">
        <f>LOOKUP($D95&amp;$G95,FFEPSilvCosts!$A:$A,FFEPSilvCosts!AQ:AQ)</f>
        <v>0</v>
      </c>
    </row>
    <row r="96" spans="1:31">
      <c r="A96" t="str">
        <f>LOOKUP($D96&amp;$G96,FFEPSilvCosts!$A:$A,FFEPSilvCosts!H:H)</f>
        <v>y</v>
      </c>
      <c r="B96" t="s">
        <v>204</v>
      </c>
      <c r="C96" t="s">
        <v>153</v>
      </c>
      <c r="D96" t="s">
        <v>19</v>
      </c>
      <c r="E96" t="s">
        <v>98</v>
      </c>
      <c r="F96" t="s">
        <v>192</v>
      </c>
      <c r="G96" t="s">
        <v>86</v>
      </c>
      <c r="H96" t="str">
        <f t="shared" si="2"/>
        <v>IDFxm.Sel.Minton.B.FFEP.S</v>
      </c>
      <c r="I96" t="str">
        <f>LOOKUP($D96&amp;$G96,FFEPSilvCosts!A:A,FFEPSilvCosts!G:G)</f>
        <v>P</v>
      </c>
      <c r="J96">
        <f>LOOKUP($D96&amp;$E96&amp;$G96,FFEPSilvCosts!C:C,FFEPSilvCosts!J:J)</f>
        <v>0</v>
      </c>
      <c r="K96">
        <f>LOOKUP($C96&amp;$D96&amp;$E96&amp;$F96,InventoryLU_Blk!$A$2:$A$118,InventoryLU_Blk!$J$2:$J$118)</f>
        <v>15.1</v>
      </c>
      <c r="L96" t="str">
        <f>LOOKUP($D96&amp;$G96,FFEPSilvCosts!$A:$A,FFEPSilvCosts!AB:AB)</f>
        <v>FDI</v>
      </c>
      <c r="M96">
        <f>LOOKUP($D96&amp;$G96,FFEPSilvCosts!$A:$A,FFEPSilvCosts!AC:AC)</f>
        <v>80</v>
      </c>
      <c r="N96" t="str">
        <f>LOOKUP($D96&amp;$G96,FFEPSilvCosts!$A:$A,FFEPSilvCosts!AD:AD)</f>
        <v>SX</v>
      </c>
      <c r="O96">
        <f>LOOKUP($D96&amp;$G96,FFEPSilvCosts!$A:$A,FFEPSilvCosts!AE:AE)</f>
        <v>20</v>
      </c>
      <c r="P96">
        <f>LOOKUP($D96&amp;$G96,FFEPSilvCosts!$A:$A,FFEPSilvCosts!AF:AF)</f>
        <v>0</v>
      </c>
      <c r="Q96">
        <f>LOOKUP($D96&amp;$G96,FFEPSilvCosts!$A:$A,FFEPSilvCosts!AG:AG)</f>
        <v>0</v>
      </c>
      <c r="R96">
        <f>LOOKUP($D96&amp;$G96,FFEPSilvCosts!$A:$A,FFEPSilvCosts!AH:AH)</f>
        <v>0</v>
      </c>
      <c r="S96">
        <f>LOOKUP($D96&amp;$G96,FFEPSilvCosts!$A:$A,FFEPSilvCosts!AI:AI)</f>
        <v>0</v>
      </c>
      <c r="T96">
        <f>LOOKUP($D96&amp;$G96,FFEPSilvCosts!$A:$A,FFEPSilvCosts!AJ:AJ)</f>
        <v>0</v>
      </c>
      <c r="U96">
        <f>LOOKUP($D96&amp;$G96,FFEPSilvCosts!$A:$A,FFEPSilvCosts!AK:AK)</f>
        <v>0</v>
      </c>
      <c r="V96">
        <f>LOOKUP($D96&amp;$G96,FFEPSilvCosts!$A:$A,FFEPSilvCosts!K:K)</f>
        <v>4000</v>
      </c>
      <c r="W96">
        <v>12.5</v>
      </c>
      <c r="X96">
        <v>15</v>
      </c>
      <c r="Y96">
        <v>5</v>
      </c>
      <c r="Z96">
        <f>LOOKUP($D96&amp;$G96,FFEPSilvCosts!$A:$A,FFEPSilvCosts!AL:AL)</f>
        <v>14</v>
      </c>
      <c r="AA96">
        <f>LOOKUP($D96&amp;$G96,FFEPSilvCosts!$A:$A,FFEPSilvCosts!AM:AM)</f>
        <v>18</v>
      </c>
      <c r="AB96">
        <f>LOOKUP($D96&amp;$G96,FFEPSilvCosts!$A:$A,FFEPSilvCosts!AN:AN)</f>
        <v>0</v>
      </c>
      <c r="AC96">
        <f>LOOKUP($D96&amp;$G96,FFEPSilvCosts!$A:$A,FFEPSilvCosts!AO:AO)</f>
        <v>0</v>
      </c>
      <c r="AD96">
        <f>LOOKUP($D96&amp;$G96,FFEPSilvCosts!$A:$A,FFEPSilvCosts!AP:AP)</f>
        <v>0</v>
      </c>
      <c r="AE96">
        <f>LOOKUP($D96&amp;$G96,FFEPSilvCosts!$A:$A,FFEPSilvCosts!AQ:AQ)</f>
        <v>0</v>
      </c>
    </row>
    <row r="97" spans="1:31">
      <c r="A97" t="str">
        <f>LOOKUP($D97&amp;$G97,FFEPSilvCosts!$A:$A,FFEPSilvCosts!H:H)</f>
        <v>y</v>
      </c>
      <c r="B97" t="s">
        <v>204</v>
      </c>
      <c r="C97" t="s">
        <v>153</v>
      </c>
      <c r="D97" t="s">
        <v>19</v>
      </c>
      <c r="E97" t="s">
        <v>98</v>
      </c>
      <c r="F97" t="s">
        <v>193</v>
      </c>
      <c r="G97" t="s">
        <v>86</v>
      </c>
      <c r="H97" t="str">
        <f t="shared" si="2"/>
        <v>IDFxm.Sel.Minton.C.FFEP.S</v>
      </c>
      <c r="I97" t="str">
        <f>LOOKUP($D97&amp;$G97,FFEPSilvCosts!A:A,FFEPSilvCosts!G:G)</f>
        <v>P</v>
      </c>
      <c r="J97">
        <f>LOOKUP($D97&amp;$E97&amp;$G97,FFEPSilvCosts!C:C,FFEPSilvCosts!J:J)</f>
        <v>0</v>
      </c>
      <c r="K97">
        <f>LOOKUP($C97&amp;$D97&amp;$E97&amp;$F97,InventoryLU_Blk!$A$2:$A$118,InventoryLU_Blk!$J$2:$J$118)</f>
        <v>14.5</v>
      </c>
      <c r="L97" t="str">
        <f>LOOKUP($D97&amp;$G97,FFEPSilvCosts!$A:$A,FFEPSilvCosts!AB:AB)</f>
        <v>FDI</v>
      </c>
      <c r="M97">
        <f>LOOKUP($D97&amp;$G97,FFEPSilvCosts!$A:$A,FFEPSilvCosts!AC:AC)</f>
        <v>80</v>
      </c>
      <c r="N97" t="str">
        <f>LOOKUP($D97&amp;$G97,FFEPSilvCosts!$A:$A,FFEPSilvCosts!AD:AD)</f>
        <v>SX</v>
      </c>
      <c r="O97">
        <f>LOOKUP($D97&amp;$G97,FFEPSilvCosts!$A:$A,FFEPSilvCosts!AE:AE)</f>
        <v>20</v>
      </c>
      <c r="P97">
        <f>LOOKUP($D97&amp;$G97,FFEPSilvCosts!$A:$A,FFEPSilvCosts!AF:AF)</f>
        <v>0</v>
      </c>
      <c r="Q97">
        <f>LOOKUP($D97&amp;$G97,FFEPSilvCosts!$A:$A,FFEPSilvCosts!AG:AG)</f>
        <v>0</v>
      </c>
      <c r="R97">
        <f>LOOKUP($D97&amp;$G97,FFEPSilvCosts!$A:$A,FFEPSilvCosts!AH:AH)</f>
        <v>0</v>
      </c>
      <c r="S97">
        <f>LOOKUP($D97&amp;$G97,FFEPSilvCosts!$A:$A,FFEPSilvCosts!AI:AI)</f>
        <v>0</v>
      </c>
      <c r="T97">
        <f>LOOKUP($D97&amp;$G97,FFEPSilvCosts!$A:$A,FFEPSilvCosts!AJ:AJ)</f>
        <v>0</v>
      </c>
      <c r="U97">
        <f>LOOKUP($D97&amp;$G97,FFEPSilvCosts!$A:$A,FFEPSilvCosts!AK:AK)</f>
        <v>0</v>
      </c>
      <c r="V97">
        <f>LOOKUP($D97&amp;$G97,FFEPSilvCosts!$A:$A,FFEPSilvCosts!K:K)</f>
        <v>4000</v>
      </c>
      <c r="W97">
        <v>12.5</v>
      </c>
      <c r="X97">
        <v>15</v>
      </c>
      <c r="Y97">
        <v>5</v>
      </c>
      <c r="Z97">
        <f>LOOKUP($D97&amp;$G97,FFEPSilvCosts!$A:$A,FFEPSilvCosts!AL:AL)</f>
        <v>14</v>
      </c>
      <c r="AA97">
        <f>LOOKUP($D97&amp;$G97,FFEPSilvCosts!$A:$A,FFEPSilvCosts!AM:AM)</f>
        <v>18</v>
      </c>
      <c r="AB97">
        <f>LOOKUP($D97&amp;$G97,FFEPSilvCosts!$A:$A,FFEPSilvCosts!AN:AN)</f>
        <v>0</v>
      </c>
      <c r="AC97">
        <f>LOOKUP($D97&amp;$G97,FFEPSilvCosts!$A:$A,FFEPSilvCosts!AO:AO)</f>
        <v>0</v>
      </c>
      <c r="AD97">
        <f>LOOKUP($D97&amp;$G97,FFEPSilvCosts!$A:$A,FFEPSilvCosts!AP:AP)</f>
        <v>0</v>
      </c>
      <c r="AE97">
        <f>LOOKUP($D97&amp;$G97,FFEPSilvCosts!$A:$A,FFEPSilvCosts!AQ:AQ)</f>
        <v>0</v>
      </c>
    </row>
    <row r="98" spans="1:31">
      <c r="A98" t="str">
        <f>LOOKUP($D98&amp;$G98,FFEPSilvCosts!$A:$A,FFEPSilvCosts!H:H)</f>
        <v>y</v>
      </c>
      <c r="B98" t="s">
        <v>204</v>
      </c>
      <c r="C98" t="s">
        <v>153</v>
      </c>
      <c r="D98" t="s">
        <v>19</v>
      </c>
      <c r="E98" t="s">
        <v>97</v>
      </c>
      <c r="F98" t="s">
        <v>194</v>
      </c>
      <c r="G98" t="s">
        <v>36</v>
      </c>
      <c r="H98" t="str">
        <f t="shared" si="2"/>
        <v>IDFxm.CC.Minton.D.FFEP.N</v>
      </c>
      <c r="I98" t="str">
        <f>LOOKUP($D98&amp;$G98,FFEPSilvCosts!A:A,FFEPSilvCosts!G:G)</f>
        <v>N</v>
      </c>
      <c r="J98">
        <f>LOOKUP($D98&amp;$E98&amp;$G98,FFEPSilvCosts!C:C,FFEPSilvCosts!J:J)</f>
        <v>0</v>
      </c>
      <c r="K98">
        <f>LOOKUP($C98&amp;$D98&amp;$E98&amp;$F98,InventoryLU_Blk!$A$2:$A$118,InventoryLU_Blk!$J$2:$J$118)</f>
        <v>15.6</v>
      </c>
      <c r="L98" t="str">
        <f>LOOKUP($D98&amp;$G98,FFEPSilvCosts!$A:$A,FFEPSilvCosts!AB:AB)</f>
        <v>PLI</v>
      </c>
      <c r="M98">
        <f>LOOKUP($D98&amp;$G98,FFEPSilvCosts!$A:$A,FFEPSilvCosts!AC:AC)</f>
        <v>80</v>
      </c>
      <c r="N98" t="str">
        <f>LOOKUP($D98&amp;$G98,FFEPSilvCosts!$A:$A,FFEPSilvCosts!AD:AD)</f>
        <v>FDI</v>
      </c>
      <c r="O98">
        <f>LOOKUP($D98&amp;$G98,FFEPSilvCosts!$A:$A,FFEPSilvCosts!AE:AE)</f>
        <v>20</v>
      </c>
      <c r="P98">
        <f>LOOKUP($D98&amp;$G98,FFEPSilvCosts!$A:$A,FFEPSilvCosts!AF:AF)</f>
        <v>0</v>
      </c>
      <c r="Q98">
        <f>LOOKUP($D98&amp;$G98,FFEPSilvCosts!$A:$A,FFEPSilvCosts!AG:AG)</f>
        <v>0</v>
      </c>
      <c r="R98">
        <f>LOOKUP($D98&amp;$G98,FFEPSilvCosts!$A:$A,FFEPSilvCosts!AH:AH)</f>
        <v>0</v>
      </c>
      <c r="S98">
        <f>LOOKUP($D98&amp;$G98,FFEPSilvCosts!$A:$A,FFEPSilvCosts!AI:AI)</f>
        <v>0</v>
      </c>
      <c r="T98">
        <f>LOOKUP($D98&amp;$G98,FFEPSilvCosts!$A:$A,FFEPSilvCosts!AJ:AJ)</f>
        <v>0</v>
      </c>
      <c r="U98">
        <f>LOOKUP($D98&amp;$G98,FFEPSilvCosts!$A:$A,FFEPSilvCosts!AK:AK)</f>
        <v>0</v>
      </c>
      <c r="V98">
        <f>LOOKUP($D98&amp;$G98,FFEPSilvCosts!$A:$A,FFEPSilvCosts!K:K)</f>
        <v>4000</v>
      </c>
      <c r="W98">
        <v>12.5</v>
      </c>
      <c r="X98">
        <v>15</v>
      </c>
      <c r="Y98">
        <v>5</v>
      </c>
      <c r="Z98">
        <f>LOOKUP($D98&amp;$G98,FFEPSilvCosts!$A:$A,FFEPSilvCosts!AL:AL)</f>
        <v>0</v>
      </c>
      <c r="AA98">
        <f>LOOKUP($D98&amp;$G98,FFEPSilvCosts!$A:$A,FFEPSilvCosts!AM:AM)</f>
        <v>14</v>
      </c>
      <c r="AB98">
        <f>LOOKUP($D98&amp;$G98,FFEPSilvCosts!$A:$A,FFEPSilvCosts!AN:AN)</f>
        <v>0</v>
      </c>
      <c r="AC98">
        <f>LOOKUP($D98&amp;$G98,FFEPSilvCosts!$A:$A,FFEPSilvCosts!AO:AO)</f>
        <v>0</v>
      </c>
      <c r="AD98">
        <f>LOOKUP($D98&amp;$G98,FFEPSilvCosts!$A:$A,FFEPSilvCosts!AP:AP)</f>
        <v>0</v>
      </c>
      <c r="AE98">
        <f>LOOKUP($D98&amp;$G98,FFEPSilvCosts!$A:$A,FFEPSilvCosts!AQ:AQ)</f>
        <v>0</v>
      </c>
    </row>
    <row r="99" spans="1:31">
      <c r="A99" t="str">
        <f>LOOKUP($D99&amp;$G99,FFEPSilvCosts!$A:$A,FFEPSilvCosts!H:H)</f>
        <v>y</v>
      </c>
      <c r="B99" t="s">
        <v>204</v>
      </c>
      <c r="C99" t="s">
        <v>153</v>
      </c>
      <c r="D99" t="s">
        <v>19</v>
      </c>
      <c r="E99" t="s">
        <v>98</v>
      </c>
      <c r="F99" t="s">
        <v>194</v>
      </c>
      <c r="G99" t="s">
        <v>86</v>
      </c>
      <c r="H99" t="str">
        <f t="shared" ref="H99:H130" si="3">D99&amp;"."&amp;E99&amp;"."&amp;C99&amp;"."&amp;RIGHT(F99,1)&amp;"."&amp;B99&amp;"."&amp;G99</f>
        <v>IDFxm.Sel.Minton.D.FFEP.S</v>
      </c>
      <c r="I99" t="str">
        <f>LOOKUP($D99&amp;$G99,FFEPSilvCosts!A:A,FFEPSilvCosts!G:G)</f>
        <v>P</v>
      </c>
      <c r="J99">
        <f>LOOKUP($D99&amp;$E99&amp;$G99,FFEPSilvCosts!C:C,FFEPSilvCosts!J:J)</f>
        <v>0</v>
      </c>
      <c r="K99">
        <f>LOOKUP($C99&amp;$D99&amp;$E99&amp;$F99,InventoryLU_Blk!$A$2:$A$118,InventoryLU_Blk!$J$2:$J$118)</f>
        <v>15</v>
      </c>
      <c r="L99" t="str">
        <f>LOOKUP($D99&amp;$G99,FFEPSilvCosts!$A:$A,FFEPSilvCosts!AB:AB)</f>
        <v>FDI</v>
      </c>
      <c r="M99">
        <f>LOOKUP($D99&amp;$G99,FFEPSilvCosts!$A:$A,FFEPSilvCosts!AC:AC)</f>
        <v>80</v>
      </c>
      <c r="N99" t="str">
        <f>LOOKUP($D99&amp;$G99,FFEPSilvCosts!$A:$A,FFEPSilvCosts!AD:AD)</f>
        <v>SX</v>
      </c>
      <c r="O99">
        <f>LOOKUP($D99&amp;$G99,FFEPSilvCosts!$A:$A,FFEPSilvCosts!AE:AE)</f>
        <v>20</v>
      </c>
      <c r="P99">
        <f>LOOKUP($D99&amp;$G99,FFEPSilvCosts!$A:$A,FFEPSilvCosts!AF:AF)</f>
        <v>0</v>
      </c>
      <c r="Q99">
        <f>LOOKUP($D99&amp;$G99,FFEPSilvCosts!$A:$A,FFEPSilvCosts!AG:AG)</f>
        <v>0</v>
      </c>
      <c r="R99">
        <f>LOOKUP($D99&amp;$G99,FFEPSilvCosts!$A:$A,FFEPSilvCosts!AH:AH)</f>
        <v>0</v>
      </c>
      <c r="S99">
        <f>LOOKUP($D99&amp;$G99,FFEPSilvCosts!$A:$A,FFEPSilvCosts!AI:AI)</f>
        <v>0</v>
      </c>
      <c r="T99">
        <f>LOOKUP($D99&amp;$G99,FFEPSilvCosts!$A:$A,FFEPSilvCosts!AJ:AJ)</f>
        <v>0</v>
      </c>
      <c r="U99">
        <f>LOOKUP($D99&amp;$G99,FFEPSilvCosts!$A:$A,FFEPSilvCosts!AK:AK)</f>
        <v>0</v>
      </c>
      <c r="V99">
        <f>LOOKUP($D99&amp;$G99,FFEPSilvCosts!$A:$A,FFEPSilvCosts!K:K)</f>
        <v>4000</v>
      </c>
      <c r="W99">
        <v>12.5</v>
      </c>
      <c r="X99">
        <v>15</v>
      </c>
      <c r="Y99">
        <v>5</v>
      </c>
      <c r="Z99">
        <f>LOOKUP($D99&amp;$G99,FFEPSilvCosts!$A:$A,FFEPSilvCosts!AL:AL)</f>
        <v>14</v>
      </c>
      <c r="AA99">
        <f>LOOKUP($D99&amp;$G99,FFEPSilvCosts!$A:$A,FFEPSilvCosts!AM:AM)</f>
        <v>18</v>
      </c>
      <c r="AB99">
        <f>LOOKUP($D99&amp;$G99,FFEPSilvCosts!$A:$A,FFEPSilvCosts!AN:AN)</f>
        <v>0</v>
      </c>
      <c r="AC99">
        <f>LOOKUP($D99&amp;$G99,FFEPSilvCosts!$A:$A,FFEPSilvCosts!AO:AO)</f>
        <v>0</v>
      </c>
      <c r="AD99">
        <f>LOOKUP($D99&amp;$G99,FFEPSilvCosts!$A:$A,FFEPSilvCosts!AP:AP)</f>
        <v>0</v>
      </c>
      <c r="AE99">
        <f>LOOKUP($D99&amp;$G99,FFEPSilvCosts!$A:$A,FFEPSilvCosts!AQ:AQ)</f>
        <v>0</v>
      </c>
    </row>
    <row r="100" spans="1:31">
      <c r="A100" t="str">
        <f>LOOKUP($D100&amp;$G100,FFEPSilvCosts!$A:$A,FFEPSilvCosts!H:H)</f>
        <v>y</v>
      </c>
      <c r="B100" t="s">
        <v>204</v>
      </c>
      <c r="C100" t="s">
        <v>153</v>
      </c>
      <c r="D100" t="s">
        <v>27</v>
      </c>
      <c r="E100" t="s">
        <v>97</v>
      </c>
      <c r="F100" t="s">
        <v>191</v>
      </c>
      <c r="G100" t="s">
        <v>36</v>
      </c>
      <c r="H100" t="str">
        <f t="shared" si="3"/>
        <v>SBPSxc.CC.Minton.A.FFEP.N</v>
      </c>
      <c r="I100" t="str">
        <f>LOOKUP($D100&amp;$G100,FFEPSilvCosts!A:A,FFEPSilvCosts!G:G)</f>
        <v>N</v>
      </c>
      <c r="J100">
        <f>LOOKUP($D100&amp;$E100&amp;$G100,FFEPSilvCosts!C:C,FFEPSilvCosts!J:J)</f>
        <v>0</v>
      </c>
      <c r="K100">
        <f>LOOKUP($C100&amp;$D100&amp;$E100&amp;$F100,InventoryLU_Blk!$A$2:$A$118,InventoryLU_Blk!$J$2:$J$118)</f>
        <v>13.6</v>
      </c>
      <c r="L100" t="str">
        <f>LOOKUP($D100&amp;$G100,FFEPSilvCosts!$A:$A,FFEPSilvCosts!AB:AB)</f>
        <v>PLI</v>
      </c>
      <c r="M100">
        <f>LOOKUP($D100&amp;$G100,FFEPSilvCosts!$A:$A,FFEPSilvCosts!AC:AC)</f>
        <v>100</v>
      </c>
      <c r="N100">
        <f>LOOKUP($D100&amp;$G100,FFEPSilvCosts!$A:$A,FFEPSilvCosts!AD:AD)</f>
        <v>0</v>
      </c>
      <c r="O100">
        <f>LOOKUP($D100&amp;$G100,FFEPSilvCosts!$A:$A,FFEPSilvCosts!AE:AE)</f>
        <v>0</v>
      </c>
      <c r="P100">
        <f>LOOKUP($D100&amp;$G100,FFEPSilvCosts!$A:$A,FFEPSilvCosts!AF:AF)</f>
        <v>0</v>
      </c>
      <c r="Q100">
        <f>LOOKUP($D100&amp;$G100,FFEPSilvCosts!$A:$A,FFEPSilvCosts!AG:AG)</f>
        <v>0</v>
      </c>
      <c r="R100">
        <f>LOOKUP($D100&amp;$G100,FFEPSilvCosts!$A:$A,FFEPSilvCosts!AH:AH)</f>
        <v>0</v>
      </c>
      <c r="S100">
        <f>LOOKUP($D100&amp;$G100,FFEPSilvCosts!$A:$A,FFEPSilvCosts!AI:AI)</f>
        <v>0</v>
      </c>
      <c r="T100">
        <f>LOOKUP($D100&amp;$G100,FFEPSilvCosts!$A:$A,FFEPSilvCosts!AJ:AJ)</f>
        <v>0</v>
      </c>
      <c r="U100">
        <f>LOOKUP($D100&amp;$G100,FFEPSilvCosts!$A:$A,FFEPSilvCosts!AK:AK)</f>
        <v>0</v>
      </c>
      <c r="V100">
        <f>LOOKUP($D100&amp;$G100,FFEPSilvCosts!$A:$A,FFEPSilvCosts!K:K)</f>
        <v>4000</v>
      </c>
      <c r="W100">
        <v>12.5</v>
      </c>
      <c r="X100">
        <v>15</v>
      </c>
      <c r="Y100">
        <v>5</v>
      </c>
      <c r="Z100">
        <f>LOOKUP($D100&amp;$G100,FFEPSilvCosts!$A:$A,FFEPSilvCosts!AL:AL)</f>
        <v>0</v>
      </c>
      <c r="AA100">
        <f>LOOKUP($D100&amp;$G100,FFEPSilvCosts!$A:$A,FFEPSilvCosts!AM:AM)</f>
        <v>0</v>
      </c>
      <c r="AB100">
        <f>LOOKUP($D100&amp;$G100,FFEPSilvCosts!$A:$A,FFEPSilvCosts!AN:AN)</f>
        <v>0</v>
      </c>
      <c r="AC100">
        <f>LOOKUP($D100&amp;$G100,FFEPSilvCosts!$A:$A,FFEPSilvCosts!AO:AO)</f>
        <v>0</v>
      </c>
      <c r="AD100">
        <f>LOOKUP($D100&amp;$G100,FFEPSilvCosts!$A:$A,FFEPSilvCosts!AP:AP)</f>
        <v>0</v>
      </c>
      <c r="AE100">
        <f>LOOKUP($D100&amp;$G100,FFEPSilvCosts!$A:$A,FFEPSilvCosts!AQ:AQ)</f>
        <v>0</v>
      </c>
    </row>
    <row r="101" spans="1:31">
      <c r="A101" t="str">
        <f>LOOKUP($D101&amp;$G101,FFEPSilvCosts!$A:$A,FFEPSilvCosts!H:H)</f>
        <v>y</v>
      </c>
      <c r="B101" t="s">
        <v>204</v>
      </c>
      <c r="C101" t="s">
        <v>153</v>
      </c>
      <c r="D101" t="s">
        <v>27</v>
      </c>
      <c r="E101" t="s">
        <v>97</v>
      </c>
      <c r="F101" t="s">
        <v>192</v>
      </c>
      <c r="G101" t="s">
        <v>36</v>
      </c>
      <c r="H101" t="str">
        <f t="shared" si="3"/>
        <v>SBPSxc.CC.Minton.B.FFEP.N</v>
      </c>
      <c r="I101" t="str">
        <f>LOOKUP($D101&amp;$G101,FFEPSilvCosts!A:A,FFEPSilvCosts!G:G)</f>
        <v>N</v>
      </c>
      <c r="J101">
        <f>LOOKUP($D101&amp;$E101&amp;$G101,FFEPSilvCosts!C:C,FFEPSilvCosts!J:J)</f>
        <v>0</v>
      </c>
      <c r="K101">
        <f>LOOKUP($C101&amp;$D101&amp;$E101&amp;$F101,InventoryLU_Blk!$A$2:$A$118,InventoryLU_Blk!$J$2:$J$118)</f>
        <v>13.8</v>
      </c>
      <c r="L101" t="str">
        <f>LOOKUP($D101&amp;$G101,FFEPSilvCosts!$A:$A,FFEPSilvCosts!AB:AB)</f>
        <v>PLI</v>
      </c>
      <c r="M101">
        <f>LOOKUP($D101&amp;$G101,FFEPSilvCosts!$A:$A,FFEPSilvCosts!AC:AC)</f>
        <v>100</v>
      </c>
      <c r="N101">
        <f>LOOKUP($D101&amp;$G101,FFEPSilvCosts!$A:$A,FFEPSilvCosts!AD:AD)</f>
        <v>0</v>
      </c>
      <c r="O101">
        <f>LOOKUP($D101&amp;$G101,FFEPSilvCosts!$A:$A,FFEPSilvCosts!AE:AE)</f>
        <v>0</v>
      </c>
      <c r="P101">
        <f>LOOKUP($D101&amp;$G101,FFEPSilvCosts!$A:$A,FFEPSilvCosts!AF:AF)</f>
        <v>0</v>
      </c>
      <c r="Q101">
        <f>LOOKUP($D101&amp;$G101,FFEPSilvCosts!$A:$A,FFEPSilvCosts!AG:AG)</f>
        <v>0</v>
      </c>
      <c r="R101">
        <f>LOOKUP($D101&amp;$G101,FFEPSilvCosts!$A:$A,FFEPSilvCosts!AH:AH)</f>
        <v>0</v>
      </c>
      <c r="S101">
        <f>LOOKUP($D101&amp;$G101,FFEPSilvCosts!$A:$A,FFEPSilvCosts!AI:AI)</f>
        <v>0</v>
      </c>
      <c r="T101">
        <f>LOOKUP($D101&amp;$G101,FFEPSilvCosts!$A:$A,FFEPSilvCosts!AJ:AJ)</f>
        <v>0</v>
      </c>
      <c r="U101">
        <f>LOOKUP($D101&amp;$G101,FFEPSilvCosts!$A:$A,FFEPSilvCosts!AK:AK)</f>
        <v>0</v>
      </c>
      <c r="V101">
        <f>LOOKUP($D101&amp;$G101,FFEPSilvCosts!$A:$A,FFEPSilvCosts!K:K)</f>
        <v>4000</v>
      </c>
      <c r="W101">
        <v>12.5</v>
      </c>
      <c r="X101">
        <v>15</v>
      </c>
      <c r="Y101">
        <v>5</v>
      </c>
      <c r="Z101">
        <f>LOOKUP($D101&amp;$G101,FFEPSilvCosts!$A:$A,FFEPSilvCosts!AL:AL)</f>
        <v>0</v>
      </c>
      <c r="AA101">
        <f>LOOKUP($D101&amp;$G101,FFEPSilvCosts!$A:$A,FFEPSilvCosts!AM:AM)</f>
        <v>0</v>
      </c>
      <c r="AB101">
        <f>LOOKUP($D101&amp;$G101,FFEPSilvCosts!$A:$A,FFEPSilvCosts!AN:AN)</f>
        <v>0</v>
      </c>
      <c r="AC101">
        <f>LOOKUP($D101&amp;$G101,FFEPSilvCosts!$A:$A,FFEPSilvCosts!AO:AO)</f>
        <v>0</v>
      </c>
      <c r="AD101">
        <f>LOOKUP($D101&amp;$G101,FFEPSilvCosts!$A:$A,FFEPSilvCosts!AP:AP)</f>
        <v>0</v>
      </c>
      <c r="AE101">
        <f>LOOKUP($D101&amp;$G101,FFEPSilvCosts!$A:$A,FFEPSilvCosts!AQ:AQ)</f>
        <v>0</v>
      </c>
    </row>
    <row r="102" spans="1:31">
      <c r="A102" t="str">
        <f>LOOKUP($D102&amp;$G102,FFEPSilvCosts!$A:$A,FFEPSilvCosts!H:H)</f>
        <v>y</v>
      </c>
      <c r="B102" t="s">
        <v>204</v>
      </c>
      <c r="C102" t="s">
        <v>169</v>
      </c>
      <c r="D102" t="s">
        <v>17</v>
      </c>
      <c r="E102" t="s">
        <v>97</v>
      </c>
      <c r="F102" t="s">
        <v>191</v>
      </c>
      <c r="G102" t="s">
        <v>36</v>
      </c>
      <c r="H102" t="str">
        <f t="shared" si="3"/>
        <v>IDFdk4.CC.Pyper.A.FFEP.N</v>
      </c>
      <c r="I102" t="str">
        <f>LOOKUP($D102&amp;$G102,FFEPSilvCosts!A:A,FFEPSilvCosts!G:G)</f>
        <v>N</v>
      </c>
      <c r="J102">
        <f>LOOKUP($D102&amp;$E102&amp;$G102,FFEPSilvCosts!C:C,FFEPSilvCosts!J:J)</f>
        <v>0</v>
      </c>
      <c r="K102">
        <f>LOOKUP($C102&amp;$D102&amp;$E102&amp;$F102,InventoryLU_Blk!$A$2:$A$118,InventoryLU_Blk!$J$2:$J$118)</f>
        <v>9.5</v>
      </c>
      <c r="L102" t="str">
        <f>LOOKUP($D102&amp;$G102,FFEPSilvCosts!$A:$A,FFEPSilvCosts!AB:AB)</f>
        <v>PLI</v>
      </c>
      <c r="M102">
        <f>LOOKUP($D102&amp;$G102,FFEPSilvCosts!$A:$A,FFEPSilvCosts!AC:AC)</f>
        <v>100</v>
      </c>
      <c r="N102">
        <f>LOOKUP($D102&amp;$G102,FFEPSilvCosts!$A:$A,FFEPSilvCosts!AD:AD)</f>
        <v>0</v>
      </c>
      <c r="O102">
        <f>LOOKUP($D102&amp;$G102,FFEPSilvCosts!$A:$A,FFEPSilvCosts!AE:AE)</f>
        <v>0</v>
      </c>
      <c r="P102">
        <f>LOOKUP($D102&amp;$G102,FFEPSilvCosts!$A:$A,FFEPSilvCosts!AF:AF)</f>
        <v>0</v>
      </c>
      <c r="Q102">
        <f>LOOKUP($D102&amp;$G102,FFEPSilvCosts!$A:$A,FFEPSilvCosts!AG:AG)</f>
        <v>0</v>
      </c>
      <c r="R102">
        <f>LOOKUP($D102&amp;$G102,FFEPSilvCosts!$A:$A,FFEPSilvCosts!AH:AH)</f>
        <v>0</v>
      </c>
      <c r="S102">
        <f>LOOKUP($D102&amp;$G102,FFEPSilvCosts!$A:$A,FFEPSilvCosts!AI:AI)</f>
        <v>0</v>
      </c>
      <c r="T102">
        <f>LOOKUP($D102&amp;$G102,FFEPSilvCosts!$A:$A,FFEPSilvCosts!AJ:AJ)</f>
        <v>0</v>
      </c>
      <c r="U102">
        <f>LOOKUP($D102&amp;$G102,FFEPSilvCosts!$A:$A,FFEPSilvCosts!AK:AK)</f>
        <v>0</v>
      </c>
      <c r="V102">
        <f>LOOKUP($D102&amp;$G102,FFEPSilvCosts!$A:$A,FFEPSilvCosts!K:K)</f>
        <v>4000</v>
      </c>
      <c r="W102">
        <v>12.5</v>
      </c>
      <c r="X102">
        <v>15</v>
      </c>
      <c r="Y102">
        <v>5</v>
      </c>
      <c r="Z102">
        <f>LOOKUP($D102&amp;$G102,FFEPSilvCosts!$A:$A,FFEPSilvCosts!AL:AL)</f>
        <v>0</v>
      </c>
      <c r="AA102">
        <f>LOOKUP($D102&amp;$G102,FFEPSilvCosts!$A:$A,FFEPSilvCosts!AM:AM)</f>
        <v>0</v>
      </c>
      <c r="AB102">
        <f>LOOKUP($D102&amp;$G102,FFEPSilvCosts!$A:$A,FFEPSilvCosts!AN:AN)</f>
        <v>0</v>
      </c>
      <c r="AC102">
        <f>LOOKUP($D102&amp;$G102,FFEPSilvCosts!$A:$A,FFEPSilvCosts!AO:AO)</f>
        <v>0</v>
      </c>
      <c r="AD102">
        <f>LOOKUP($D102&amp;$G102,FFEPSilvCosts!$A:$A,FFEPSilvCosts!AP:AP)</f>
        <v>0</v>
      </c>
      <c r="AE102">
        <f>LOOKUP($D102&amp;$G102,FFEPSilvCosts!$A:$A,FFEPSilvCosts!AQ:AQ)</f>
        <v>0</v>
      </c>
    </row>
    <row r="103" spans="1:31">
      <c r="A103" t="str">
        <f>LOOKUP($D103&amp;$G103,FFEPSilvCosts!$A:$A,FFEPSilvCosts!H:H)</f>
        <v>y</v>
      </c>
      <c r="B103" t="s">
        <v>204</v>
      </c>
      <c r="C103" t="s">
        <v>169</v>
      </c>
      <c r="D103" t="s">
        <v>17</v>
      </c>
      <c r="E103" t="s">
        <v>97</v>
      </c>
      <c r="F103" t="s">
        <v>192</v>
      </c>
      <c r="G103" t="s">
        <v>36</v>
      </c>
      <c r="H103" t="str">
        <f t="shared" si="3"/>
        <v>IDFdk4.CC.Pyper.B.FFEP.N</v>
      </c>
      <c r="I103" t="str">
        <f>LOOKUP($D103&amp;$G103,FFEPSilvCosts!A:A,FFEPSilvCosts!G:G)</f>
        <v>N</v>
      </c>
      <c r="J103">
        <f>LOOKUP($D103&amp;$E103&amp;$G103,FFEPSilvCosts!C:C,FFEPSilvCosts!J:J)</f>
        <v>0</v>
      </c>
      <c r="K103">
        <f>LOOKUP($C103&amp;$D103&amp;$E103&amp;$F103,InventoryLU_Blk!$A$2:$A$118,InventoryLU_Blk!$J$2:$J$118)</f>
        <v>11.6</v>
      </c>
      <c r="L103" t="str">
        <f>LOOKUP($D103&amp;$G103,FFEPSilvCosts!$A:$A,FFEPSilvCosts!AB:AB)</f>
        <v>PLI</v>
      </c>
      <c r="M103">
        <f>LOOKUP($D103&amp;$G103,FFEPSilvCosts!$A:$A,FFEPSilvCosts!AC:AC)</f>
        <v>100</v>
      </c>
      <c r="N103">
        <f>LOOKUP($D103&amp;$G103,FFEPSilvCosts!$A:$A,FFEPSilvCosts!AD:AD)</f>
        <v>0</v>
      </c>
      <c r="O103">
        <f>LOOKUP($D103&amp;$G103,FFEPSilvCosts!$A:$A,FFEPSilvCosts!AE:AE)</f>
        <v>0</v>
      </c>
      <c r="P103">
        <f>LOOKUP($D103&amp;$G103,FFEPSilvCosts!$A:$A,FFEPSilvCosts!AF:AF)</f>
        <v>0</v>
      </c>
      <c r="Q103">
        <f>LOOKUP($D103&amp;$G103,FFEPSilvCosts!$A:$A,FFEPSilvCosts!AG:AG)</f>
        <v>0</v>
      </c>
      <c r="R103">
        <f>LOOKUP($D103&amp;$G103,FFEPSilvCosts!$A:$A,FFEPSilvCosts!AH:AH)</f>
        <v>0</v>
      </c>
      <c r="S103">
        <f>LOOKUP($D103&amp;$G103,FFEPSilvCosts!$A:$A,FFEPSilvCosts!AI:AI)</f>
        <v>0</v>
      </c>
      <c r="T103">
        <f>LOOKUP($D103&amp;$G103,FFEPSilvCosts!$A:$A,FFEPSilvCosts!AJ:AJ)</f>
        <v>0</v>
      </c>
      <c r="U103">
        <f>LOOKUP($D103&amp;$G103,FFEPSilvCosts!$A:$A,FFEPSilvCosts!AK:AK)</f>
        <v>0</v>
      </c>
      <c r="V103">
        <f>LOOKUP($D103&amp;$G103,FFEPSilvCosts!$A:$A,FFEPSilvCosts!K:K)</f>
        <v>4000</v>
      </c>
      <c r="W103">
        <v>12.5</v>
      </c>
      <c r="X103">
        <v>15</v>
      </c>
      <c r="Y103">
        <v>5</v>
      </c>
      <c r="Z103">
        <f>LOOKUP($D103&amp;$G103,FFEPSilvCosts!$A:$A,FFEPSilvCosts!AL:AL)</f>
        <v>0</v>
      </c>
      <c r="AA103">
        <f>LOOKUP($D103&amp;$G103,FFEPSilvCosts!$A:$A,FFEPSilvCosts!AM:AM)</f>
        <v>0</v>
      </c>
      <c r="AB103">
        <f>LOOKUP($D103&amp;$G103,FFEPSilvCosts!$A:$A,FFEPSilvCosts!AN:AN)</f>
        <v>0</v>
      </c>
      <c r="AC103">
        <f>LOOKUP($D103&amp;$G103,FFEPSilvCosts!$A:$A,FFEPSilvCosts!AO:AO)</f>
        <v>0</v>
      </c>
      <c r="AD103">
        <f>LOOKUP($D103&amp;$G103,FFEPSilvCosts!$A:$A,FFEPSilvCosts!AP:AP)</f>
        <v>0</v>
      </c>
      <c r="AE103">
        <f>LOOKUP($D103&amp;$G103,FFEPSilvCosts!$A:$A,FFEPSilvCosts!AQ:AQ)</f>
        <v>0</v>
      </c>
    </row>
    <row r="104" spans="1:31">
      <c r="A104" t="str">
        <f>LOOKUP($D104&amp;$G104,FFEPSilvCosts!$A:$A,FFEPSilvCosts!H:H)</f>
        <v>y</v>
      </c>
      <c r="B104" t="s">
        <v>204</v>
      </c>
      <c r="C104" t="s">
        <v>169</v>
      </c>
      <c r="D104" t="s">
        <v>17</v>
      </c>
      <c r="E104" t="s">
        <v>98</v>
      </c>
      <c r="F104" t="s">
        <v>192</v>
      </c>
      <c r="G104" t="s">
        <v>86</v>
      </c>
      <c r="H104" t="str">
        <f t="shared" si="3"/>
        <v>IDFdk4.Sel.Pyper.B.FFEP.S</v>
      </c>
      <c r="I104" t="str">
        <f>LOOKUP($D104&amp;$G104,FFEPSilvCosts!A:A,FFEPSilvCosts!G:G)</f>
        <v>P</v>
      </c>
      <c r="J104">
        <f>LOOKUP($D104&amp;$E104&amp;$G104,FFEPSilvCosts!C:C,FFEPSilvCosts!J:J)</f>
        <v>0</v>
      </c>
      <c r="K104">
        <f>LOOKUP($C104&amp;$D104&amp;$E104&amp;$F104,InventoryLU_Blk!$A$2:$A$118,InventoryLU_Blk!$J$2:$J$118)</f>
        <v>12.9</v>
      </c>
      <c r="L104" t="str">
        <f>LOOKUP($D104&amp;$G104,FFEPSilvCosts!$A:$A,FFEPSilvCosts!AB:AB)</f>
        <v>FDI</v>
      </c>
      <c r="M104">
        <f>LOOKUP($D104&amp;$G104,FFEPSilvCosts!$A:$A,FFEPSilvCosts!AC:AC)</f>
        <v>80</v>
      </c>
      <c r="N104" t="str">
        <f>LOOKUP($D104&amp;$G104,FFEPSilvCosts!$A:$A,FFEPSilvCosts!AD:AD)</f>
        <v>SX</v>
      </c>
      <c r="O104">
        <f>LOOKUP($D104&amp;$G104,FFEPSilvCosts!$A:$A,FFEPSilvCosts!AE:AE)</f>
        <v>20</v>
      </c>
      <c r="P104">
        <f>LOOKUP($D104&amp;$G104,FFEPSilvCosts!$A:$A,FFEPSilvCosts!AF:AF)</f>
        <v>0</v>
      </c>
      <c r="Q104">
        <f>LOOKUP($D104&amp;$G104,FFEPSilvCosts!$A:$A,FFEPSilvCosts!AG:AG)</f>
        <v>0</v>
      </c>
      <c r="R104">
        <f>LOOKUP($D104&amp;$G104,FFEPSilvCosts!$A:$A,FFEPSilvCosts!AH:AH)</f>
        <v>0</v>
      </c>
      <c r="S104">
        <f>LOOKUP($D104&amp;$G104,FFEPSilvCosts!$A:$A,FFEPSilvCosts!AI:AI)</f>
        <v>0</v>
      </c>
      <c r="T104">
        <f>LOOKUP($D104&amp;$G104,FFEPSilvCosts!$A:$A,FFEPSilvCosts!AJ:AJ)</f>
        <v>0</v>
      </c>
      <c r="U104">
        <f>LOOKUP($D104&amp;$G104,FFEPSilvCosts!$A:$A,FFEPSilvCosts!AK:AK)</f>
        <v>0</v>
      </c>
      <c r="V104">
        <f>LOOKUP($D104&amp;$G104,FFEPSilvCosts!$A:$A,FFEPSilvCosts!K:K)</f>
        <v>4000</v>
      </c>
      <c r="W104">
        <v>12.5</v>
      </c>
      <c r="X104">
        <v>15</v>
      </c>
      <c r="Y104">
        <v>5</v>
      </c>
      <c r="Z104">
        <f>LOOKUP($D104&amp;$G104,FFEPSilvCosts!$A:$A,FFEPSilvCosts!AL:AL)</f>
        <v>14</v>
      </c>
      <c r="AA104">
        <f>LOOKUP($D104&amp;$G104,FFEPSilvCosts!$A:$A,FFEPSilvCosts!AM:AM)</f>
        <v>18</v>
      </c>
      <c r="AB104">
        <f>LOOKUP($D104&amp;$G104,FFEPSilvCosts!$A:$A,FFEPSilvCosts!AN:AN)</f>
        <v>0</v>
      </c>
      <c r="AC104">
        <f>LOOKUP($D104&amp;$G104,FFEPSilvCosts!$A:$A,FFEPSilvCosts!AO:AO)</f>
        <v>0</v>
      </c>
      <c r="AD104">
        <f>LOOKUP($D104&amp;$G104,FFEPSilvCosts!$A:$A,FFEPSilvCosts!AP:AP)</f>
        <v>0</v>
      </c>
      <c r="AE104">
        <f>LOOKUP($D104&amp;$G104,FFEPSilvCosts!$A:$A,FFEPSilvCosts!AQ:AQ)</f>
        <v>0</v>
      </c>
    </row>
    <row r="105" spans="1:31">
      <c r="A105" t="str">
        <f>LOOKUP($D105&amp;$G105,FFEPSilvCosts!$A:$A,FFEPSilvCosts!H:H)</f>
        <v>y</v>
      </c>
      <c r="B105" t="s">
        <v>204</v>
      </c>
      <c r="C105" t="s">
        <v>169</v>
      </c>
      <c r="D105" t="s">
        <v>17</v>
      </c>
      <c r="E105" t="s">
        <v>97</v>
      </c>
      <c r="F105" t="s">
        <v>193</v>
      </c>
      <c r="G105" t="s">
        <v>36</v>
      </c>
      <c r="H105" t="str">
        <f t="shared" si="3"/>
        <v>IDFdk4.CC.Pyper.C.FFEP.N</v>
      </c>
      <c r="I105" t="str">
        <f>LOOKUP($D105&amp;$G105,FFEPSilvCosts!A:A,FFEPSilvCosts!G:G)</f>
        <v>N</v>
      </c>
      <c r="J105">
        <f>LOOKUP($D105&amp;$E105&amp;$G105,FFEPSilvCosts!C:C,FFEPSilvCosts!J:J)</f>
        <v>0</v>
      </c>
      <c r="K105">
        <f>LOOKUP($C105&amp;$D105&amp;$E105&amp;$F105,InventoryLU_Blk!$A$2:$A$118,InventoryLU_Blk!$J$2:$J$118)</f>
        <v>12.2</v>
      </c>
      <c r="L105" t="str">
        <f>LOOKUP($D105&amp;$G105,FFEPSilvCosts!$A:$A,FFEPSilvCosts!AB:AB)</f>
        <v>PLI</v>
      </c>
      <c r="M105">
        <f>LOOKUP($D105&amp;$G105,FFEPSilvCosts!$A:$A,FFEPSilvCosts!AC:AC)</f>
        <v>100</v>
      </c>
      <c r="N105">
        <f>LOOKUP($D105&amp;$G105,FFEPSilvCosts!$A:$A,FFEPSilvCosts!AD:AD)</f>
        <v>0</v>
      </c>
      <c r="O105">
        <f>LOOKUP($D105&amp;$G105,FFEPSilvCosts!$A:$A,FFEPSilvCosts!AE:AE)</f>
        <v>0</v>
      </c>
      <c r="P105">
        <f>LOOKUP($D105&amp;$G105,FFEPSilvCosts!$A:$A,FFEPSilvCosts!AF:AF)</f>
        <v>0</v>
      </c>
      <c r="Q105">
        <f>LOOKUP($D105&amp;$G105,FFEPSilvCosts!$A:$A,FFEPSilvCosts!AG:AG)</f>
        <v>0</v>
      </c>
      <c r="R105">
        <f>LOOKUP($D105&amp;$G105,FFEPSilvCosts!$A:$A,FFEPSilvCosts!AH:AH)</f>
        <v>0</v>
      </c>
      <c r="S105">
        <f>LOOKUP($D105&amp;$G105,FFEPSilvCosts!$A:$A,FFEPSilvCosts!AI:AI)</f>
        <v>0</v>
      </c>
      <c r="T105">
        <f>LOOKUP($D105&amp;$G105,FFEPSilvCosts!$A:$A,FFEPSilvCosts!AJ:AJ)</f>
        <v>0</v>
      </c>
      <c r="U105">
        <f>LOOKUP($D105&amp;$G105,FFEPSilvCosts!$A:$A,FFEPSilvCosts!AK:AK)</f>
        <v>0</v>
      </c>
      <c r="V105">
        <f>LOOKUP($D105&amp;$G105,FFEPSilvCosts!$A:$A,FFEPSilvCosts!K:K)</f>
        <v>4000</v>
      </c>
      <c r="W105">
        <v>12.5</v>
      </c>
      <c r="X105">
        <v>15</v>
      </c>
      <c r="Y105">
        <v>5</v>
      </c>
      <c r="Z105">
        <f>LOOKUP($D105&amp;$G105,FFEPSilvCosts!$A:$A,FFEPSilvCosts!AL:AL)</f>
        <v>0</v>
      </c>
      <c r="AA105">
        <f>LOOKUP($D105&amp;$G105,FFEPSilvCosts!$A:$A,FFEPSilvCosts!AM:AM)</f>
        <v>0</v>
      </c>
      <c r="AB105">
        <f>LOOKUP($D105&amp;$G105,FFEPSilvCosts!$A:$A,FFEPSilvCosts!AN:AN)</f>
        <v>0</v>
      </c>
      <c r="AC105">
        <f>LOOKUP($D105&amp;$G105,FFEPSilvCosts!$A:$A,FFEPSilvCosts!AO:AO)</f>
        <v>0</v>
      </c>
      <c r="AD105">
        <f>LOOKUP($D105&amp;$G105,FFEPSilvCosts!$A:$A,FFEPSilvCosts!AP:AP)</f>
        <v>0</v>
      </c>
      <c r="AE105">
        <f>LOOKUP($D105&amp;$G105,FFEPSilvCosts!$A:$A,FFEPSilvCosts!AQ:AQ)</f>
        <v>0</v>
      </c>
    </row>
    <row r="106" spans="1:31">
      <c r="A106" t="str">
        <f>LOOKUP($D106&amp;$G106,FFEPSilvCosts!$A:$A,FFEPSilvCosts!H:H)</f>
        <v>y</v>
      </c>
      <c r="B106" t="s">
        <v>204</v>
      </c>
      <c r="C106" t="s">
        <v>169</v>
      </c>
      <c r="D106" t="s">
        <v>17</v>
      </c>
      <c r="E106" t="s">
        <v>97</v>
      </c>
      <c r="F106" t="s">
        <v>194</v>
      </c>
      <c r="G106" t="s">
        <v>36</v>
      </c>
      <c r="H106" t="str">
        <f t="shared" si="3"/>
        <v>IDFdk4.CC.Pyper.D.FFEP.N</v>
      </c>
      <c r="I106" t="str">
        <f>LOOKUP($D106&amp;$G106,FFEPSilvCosts!A:A,FFEPSilvCosts!G:G)</f>
        <v>N</v>
      </c>
      <c r="J106">
        <f>LOOKUP($D106&amp;$E106&amp;$G106,FFEPSilvCosts!C:C,FFEPSilvCosts!J:J)</f>
        <v>0</v>
      </c>
      <c r="K106">
        <f>LOOKUP($C106&amp;$D106&amp;$E106&amp;$F106,InventoryLU_Blk!$A$2:$A$118,InventoryLU_Blk!$J$2:$J$118)</f>
        <v>11.2</v>
      </c>
      <c r="L106" t="str">
        <f>LOOKUP($D106&amp;$G106,FFEPSilvCosts!$A:$A,FFEPSilvCosts!AB:AB)</f>
        <v>PLI</v>
      </c>
      <c r="M106">
        <f>LOOKUP($D106&amp;$G106,FFEPSilvCosts!$A:$A,FFEPSilvCosts!AC:AC)</f>
        <v>100</v>
      </c>
      <c r="N106">
        <f>LOOKUP($D106&amp;$G106,FFEPSilvCosts!$A:$A,FFEPSilvCosts!AD:AD)</f>
        <v>0</v>
      </c>
      <c r="O106">
        <f>LOOKUP($D106&amp;$G106,FFEPSilvCosts!$A:$A,FFEPSilvCosts!AE:AE)</f>
        <v>0</v>
      </c>
      <c r="P106">
        <f>LOOKUP($D106&amp;$G106,FFEPSilvCosts!$A:$A,FFEPSilvCosts!AF:AF)</f>
        <v>0</v>
      </c>
      <c r="Q106">
        <f>LOOKUP($D106&amp;$G106,FFEPSilvCosts!$A:$A,FFEPSilvCosts!AG:AG)</f>
        <v>0</v>
      </c>
      <c r="R106">
        <f>LOOKUP($D106&amp;$G106,FFEPSilvCosts!$A:$A,FFEPSilvCosts!AH:AH)</f>
        <v>0</v>
      </c>
      <c r="S106">
        <f>LOOKUP($D106&amp;$G106,FFEPSilvCosts!$A:$A,FFEPSilvCosts!AI:AI)</f>
        <v>0</v>
      </c>
      <c r="T106">
        <f>LOOKUP($D106&amp;$G106,FFEPSilvCosts!$A:$A,FFEPSilvCosts!AJ:AJ)</f>
        <v>0</v>
      </c>
      <c r="U106">
        <f>LOOKUP($D106&amp;$G106,FFEPSilvCosts!$A:$A,FFEPSilvCosts!AK:AK)</f>
        <v>0</v>
      </c>
      <c r="V106">
        <f>LOOKUP($D106&amp;$G106,FFEPSilvCosts!$A:$A,FFEPSilvCosts!K:K)</f>
        <v>4000</v>
      </c>
      <c r="W106">
        <v>12.5</v>
      </c>
      <c r="X106">
        <v>15</v>
      </c>
      <c r="Y106">
        <v>5</v>
      </c>
      <c r="Z106">
        <f>LOOKUP($D106&amp;$G106,FFEPSilvCosts!$A:$A,FFEPSilvCosts!AL:AL)</f>
        <v>0</v>
      </c>
      <c r="AA106">
        <f>LOOKUP($D106&amp;$G106,FFEPSilvCosts!$A:$A,FFEPSilvCosts!AM:AM)</f>
        <v>0</v>
      </c>
      <c r="AB106">
        <f>LOOKUP($D106&amp;$G106,FFEPSilvCosts!$A:$A,FFEPSilvCosts!AN:AN)</f>
        <v>0</v>
      </c>
      <c r="AC106">
        <f>LOOKUP($D106&amp;$G106,FFEPSilvCosts!$A:$A,FFEPSilvCosts!AO:AO)</f>
        <v>0</v>
      </c>
      <c r="AD106">
        <f>LOOKUP($D106&amp;$G106,FFEPSilvCosts!$A:$A,FFEPSilvCosts!AP:AP)</f>
        <v>0</v>
      </c>
      <c r="AE106">
        <f>LOOKUP($D106&amp;$G106,FFEPSilvCosts!$A:$A,FFEPSilvCosts!AQ:AQ)</f>
        <v>0</v>
      </c>
    </row>
    <row r="107" spans="1:31">
      <c r="A107" t="str">
        <f>LOOKUP($D107&amp;$G107,FFEPSilvCosts!$A:$A,FFEPSilvCosts!H:H)</f>
        <v>y</v>
      </c>
      <c r="B107" t="s">
        <v>204</v>
      </c>
      <c r="C107" t="s">
        <v>169</v>
      </c>
      <c r="D107" t="s">
        <v>17</v>
      </c>
      <c r="E107" t="s">
        <v>98</v>
      </c>
      <c r="F107" t="s">
        <v>194</v>
      </c>
      <c r="G107" t="s">
        <v>86</v>
      </c>
      <c r="H107" t="str">
        <f t="shared" si="3"/>
        <v>IDFdk4.Sel.Pyper.D.FFEP.S</v>
      </c>
      <c r="I107" t="str">
        <f>LOOKUP($D107&amp;$G107,FFEPSilvCosts!A:A,FFEPSilvCosts!G:G)</f>
        <v>P</v>
      </c>
      <c r="J107">
        <f>LOOKUP($D107&amp;$E107&amp;$G107,FFEPSilvCosts!C:C,FFEPSilvCosts!J:J)</f>
        <v>0</v>
      </c>
      <c r="K107">
        <f>LOOKUP($C107&amp;$D107&amp;$E107&amp;$F107,InventoryLU_Blk!$A$2:$A$118,InventoryLU_Blk!$J$2:$J$118)</f>
        <v>12.7</v>
      </c>
      <c r="L107" t="str">
        <f>LOOKUP($D107&amp;$G107,FFEPSilvCosts!$A:$A,FFEPSilvCosts!AB:AB)</f>
        <v>FDI</v>
      </c>
      <c r="M107">
        <f>LOOKUP($D107&amp;$G107,FFEPSilvCosts!$A:$A,FFEPSilvCosts!AC:AC)</f>
        <v>80</v>
      </c>
      <c r="N107" t="str">
        <f>LOOKUP($D107&amp;$G107,FFEPSilvCosts!$A:$A,FFEPSilvCosts!AD:AD)</f>
        <v>SX</v>
      </c>
      <c r="O107">
        <f>LOOKUP($D107&amp;$G107,FFEPSilvCosts!$A:$A,FFEPSilvCosts!AE:AE)</f>
        <v>20</v>
      </c>
      <c r="P107">
        <f>LOOKUP($D107&amp;$G107,FFEPSilvCosts!$A:$A,FFEPSilvCosts!AF:AF)</f>
        <v>0</v>
      </c>
      <c r="Q107">
        <f>LOOKUP($D107&amp;$G107,FFEPSilvCosts!$A:$A,FFEPSilvCosts!AG:AG)</f>
        <v>0</v>
      </c>
      <c r="R107">
        <f>LOOKUP($D107&amp;$G107,FFEPSilvCosts!$A:$A,FFEPSilvCosts!AH:AH)</f>
        <v>0</v>
      </c>
      <c r="S107">
        <f>LOOKUP($D107&amp;$G107,FFEPSilvCosts!$A:$A,FFEPSilvCosts!AI:AI)</f>
        <v>0</v>
      </c>
      <c r="T107">
        <f>LOOKUP($D107&amp;$G107,FFEPSilvCosts!$A:$A,FFEPSilvCosts!AJ:AJ)</f>
        <v>0</v>
      </c>
      <c r="U107">
        <f>LOOKUP($D107&amp;$G107,FFEPSilvCosts!$A:$A,FFEPSilvCosts!AK:AK)</f>
        <v>0</v>
      </c>
      <c r="V107">
        <f>LOOKUP($D107&amp;$G107,FFEPSilvCosts!$A:$A,FFEPSilvCosts!K:K)</f>
        <v>4000</v>
      </c>
      <c r="W107">
        <v>12.5</v>
      </c>
      <c r="X107">
        <v>15</v>
      </c>
      <c r="Y107">
        <v>5</v>
      </c>
      <c r="Z107">
        <f>LOOKUP($D107&amp;$G107,FFEPSilvCosts!$A:$A,FFEPSilvCosts!AL:AL)</f>
        <v>14</v>
      </c>
      <c r="AA107">
        <f>LOOKUP($D107&amp;$G107,FFEPSilvCosts!$A:$A,FFEPSilvCosts!AM:AM)</f>
        <v>18</v>
      </c>
      <c r="AB107">
        <f>LOOKUP($D107&amp;$G107,FFEPSilvCosts!$A:$A,FFEPSilvCosts!AN:AN)</f>
        <v>0</v>
      </c>
      <c r="AC107">
        <f>LOOKUP($D107&amp;$G107,FFEPSilvCosts!$A:$A,FFEPSilvCosts!AO:AO)</f>
        <v>0</v>
      </c>
      <c r="AD107">
        <f>LOOKUP($D107&amp;$G107,FFEPSilvCosts!$A:$A,FFEPSilvCosts!AP:AP)</f>
        <v>0</v>
      </c>
      <c r="AE107">
        <f>LOOKUP($D107&amp;$G107,FFEPSilvCosts!$A:$A,FFEPSilvCosts!AQ:AQ)</f>
        <v>0</v>
      </c>
    </row>
    <row r="108" spans="1:31">
      <c r="A108" t="str">
        <f>LOOKUP($D108&amp;$G108,FFEPSilvCosts!$A:$A,FFEPSilvCosts!H:H)</f>
        <v>y</v>
      </c>
      <c r="B108" t="s">
        <v>204</v>
      </c>
      <c r="C108" t="s">
        <v>169</v>
      </c>
      <c r="D108" t="s">
        <v>17</v>
      </c>
      <c r="E108" t="s">
        <v>97</v>
      </c>
      <c r="F108" t="s">
        <v>195</v>
      </c>
      <c r="G108" t="s">
        <v>36</v>
      </c>
      <c r="H108" t="str">
        <f t="shared" si="3"/>
        <v>IDFdk4.CC.Pyper.E.FFEP.N</v>
      </c>
      <c r="I108" t="str">
        <f>LOOKUP($D108&amp;$G108,FFEPSilvCosts!A:A,FFEPSilvCosts!G:G)</f>
        <v>N</v>
      </c>
      <c r="J108">
        <f>LOOKUP($D108&amp;$E108&amp;$G108,FFEPSilvCosts!C:C,FFEPSilvCosts!J:J)</f>
        <v>0</v>
      </c>
      <c r="K108">
        <f>LOOKUP($C108&amp;$D108&amp;$E108&amp;$F108,InventoryLU_Blk!$A$2:$A$118,InventoryLU_Blk!$J$2:$J$118)</f>
        <v>11.4</v>
      </c>
      <c r="L108" t="str">
        <f>LOOKUP($D108&amp;$G108,FFEPSilvCosts!$A:$A,FFEPSilvCosts!AB:AB)</f>
        <v>PLI</v>
      </c>
      <c r="M108">
        <f>LOOKUP($D108&amp;$G108,FFEPSilvCosts!$A:$A,FFEPSilvCosts!AC:AC)</f>
        <v>100</v>
      </c>
      <c r="N108">
        <f>LOOKUP($D108&amp;$G108,FFEPSilvCosts!$A:$A,FFEPSilvCosts!AD:AD)</f>
        <v>0</v>
      </c>
      <c r="O108">
        <f>LOOKUP($D108&amp;$G108,FFEPSilvCosts!$A:$A,FFEPSilvCosts!AE:AE)</f>
        <v>0</v>
      </c>
      <c r="P108">
        <f>LOOKUP($D108&amp;$G108,FFEPSilvCosts!$A:$A,FFEPSilvCosts!AF:AF)</f>
        <v>0</v>
      </c>
      <c r="Q108">
        <f>LOOKUP($D108&amp;$G108,FFEPSilvCosts!$A:$A,FFEPSilvCosts!AG:AG)</f>
        <v>0</v>
      </c>
      <c r="R108">
        <f>LOOKUP($D108&amp;$G108,FFEPSilvCosts!$A:$A,FFEPSilvCosts!AH:AH)</f>
        <v>0</v>
      </c>
      <c r="S108">
        <f>LOOKUP($D108&amp;$G108,FFEPSilvCosts!$A:$A,FFEPSilvCosts!AI:AI)</f>
        <v>0</v>
      </c>
      <c r="T108">
        <f>LOOKUP($D108&amp;$G108,FFEPSilvCosts!$A:$A,FFEPSilvCosts!AJ:AJ)</f>
        <v>0</v>
      </c>
      <c r="U108">
        <f>LOOKUP($D108&amp;$G108,FFEPSilvCosts!$A:$A,FFEPSilvCosts!AK:AK)</f>
        <v>0</v>
      </c>
      <c r="V108">
        <f>LOOKUP($D108&amp;$G108,FFEPSilvCosts!$A:$A,FFEPSilvCosts!K:K)</f>
        <v>4000</v>
      </c>
      <c r="W108">
        <v>12.5</v>
      </c>
      <c r="X108">
        <v>15</v>
      </c>
      <c r="Y108">
        <v>5</v>
      </c>
      <c r="Z108">
        <f>LOOKUP($D108&amp;$G108,FFEPSilvCosts!$A:$A,FFEPSilvCosts!AL:AL)</f>
        <v>0</v>
      </c>
      <c r="AA108">
        <f>LOOKUP($D108&amp;$G108,FFEPSilvCosts!$A:$A,FFEPSilvCosts!AM:AM)</f>
        <v>0</v>
      </c>
      <c r="AB108">
        <f>LOOKUP($D108&amp;$G108,FFEPSilvCosts!$A:$A,FFEPSilvCosts!AN:AN)</f>
        <v>0</v>
      </c>
      <c r="AC108">
        <f>LOOKUP($D108&amp;$G108,FFEPSilvCosts!$A:$A,FFEPSilvCosts!AO:AO)</f>
        <v>0</v>
      </c>
      <c r="AD108">
        <f>LOOKUP($D108&amp;$G108,FFEPSilvCosts!$A:$A,FFEPSilvCosts!AP:AP)</f>
        <v>0</v>
      </c>
      <c r="AE108">
        <f>LOOKUP($D108&amp;$G108,FFEPSilvCosts!$A:$A,FFEPSilvCosts!AQ:AQ)</f>
        <v>0</v>
      </c>
    </row>
    <row r="109" spans="1:31">
      <c r="A109" t="str">
        <f>LOOKUP($D109&amp;$G109,FFEPSilvCosts!$A:$A,FFEPSilvCosts!H:H)</f>
        <v>y</v>
      </c>
      <c r="B109" t="s">
        <v>204</v>
      </c>
      <c r="C109" t="s">
        <v>169</v>
      </c>
      <c r="D109" t="s">
        <v>17</v>
      </c>
      <c r="E109" t="s">
        <v>98</v>
      </c>
      <c r="F109" t="s">
        <v>195</v>
      </c>
      <c r="G109" t="s">
        <v>86</v>
      </c>
      <c r="H109" t="str">
        <f t="shared" si="3"/>
        <v>IDFdk4.Sel.Pyper.E.FFEP.S</v>
      </c>
      <c r="I109" t="str">
        <f>LOOKUP($D109&amp;$G109,FFEPSilvCosts!A:A,FFEPSilvCosts!G:G)</f>
        <v>P</v>
      </c>
      <c r="J109">
        <f>LOOKUP($D109&amp;$E109&amp;$G109,FFEPSilvCosts!C:C,FFEPSilvCosts!J:J)</f>
        <v>0</v>
      </c>
      <c r="K109">
        <f>LOOKUP($C109&amp;$D109&amp;$E109&amp;$F109,InventoryLU_Blk!$A$2:$A$118,InventoryLU_Blk!$J$2:$J$118)</f>
        <v>14.5</v>
      </c>
      <c r="L109" t="str">
        <f>LOOKUP($D109&amp;$G109,FFEPSilvCosts!$A:$A,FFEPSilvCosts!AB:AB)</f>
        <v>FDI</v>
      </c>
      <c r="M109">
        <f>LOOKUP($D109&amp;$G109,FFEPSilvCosts!$A:$A,FFEPSilvCosts!AC:AC)</f>
        <v>80</v>
      </c>
      <c r="N109" t="str">
        <f>LOOKUP($D109&amp;$G109,FFEPSilvCosts!$A:$A,FFEPSilvCosts!AD:AD)</f>
        <v>SX</v>
      </c>
      <c r="O109">
        <f>LOOKUP($D109&amp;$G109,FFEPSilvCosts!$A:$A,FFEPSilvCosts!AE:AE)</f>
        <v>20</v>
      </c>
      <c r="P109">
        <f>LOOKUP($D109&amp;$G109,FFEPSilvCosts!$A:$A,FFEPSilvCosts!AF:AF)</f>
        <v>0</v>
      </c>
      <c r="Q109">
        <f>LOOKUP($D109&amp;$G109,FFEPSilvCosts!$A:$A,FFEPSilvCosts!AG:AG)</f>
        <v>0</v>
      </c>
      <c r="R109">
        <f>LOOKUP($D109&amp;$G109,FFEPSilvCosts!$A:$A,FFEPSilvCosts!AH:AH)</f>
        <v>0</v>
      </c>
      <c r="S109">
        <f>LOOKUP($D109&amp;$G109,FFEPSilvCosts!$A:$A,FFEPSilvCosts!AI:AI)</f>
        <v>0</v>
      </c>
      <c r="T109">
        <f>LOOKUP($D109&amp;$G109,FFEPSilvCosts!$A:$A,FFEPSilvCosts!AJ:AJ)</f>
        <v>0</v>
      </c>
      <c r="U109">
        <f>LOOKUP($D109&amp;$G109,FFEPSilvCosts!$A:$A,FFEPSilvCosts!AK:AK)</f>
        <v>0</v>
      </c>
      <c r="V109">
        <f>LOOKUP($D109&amp;$G109,FFEPSilvCosts!$A:$A,FFEPSilvCosts!K:K)</f>
        <v>4000</v>
      </c>
      <c r="W109">
        <v>12.5</v>
      </c>
      <c r="X109">
        <v>15</v>
      </c>
      <c r="Y109">
        <v>5</v>
      </c>
      <c r="Z109">
        <f>LOOKUP($D109&amp;$G109,FFEPSilvCosts!$A:$A,FFEPSilvCosts!AL:AL)</f>
        <v>14</v>
      </c>
      <c r="AA109">
        <f>LOOKUP($D109&amp;$G109,FFEPSilvCosts!$A:$A,FFEPSilvCosts!AM:AM)</f>
        <v>18</v>
      </c>
      <c r="AB109">
        <f>LOOKUP($D109&amp;$G109,FFEPSilvCosts!$A:$A,FFEPSilvCosts!AN:AN)</f>
        <v>0</v>
      </c>
      <c r="AC109">
        <f>LOOKUP($D109&amp;$G109,FFEPSilvCosts!$A:$A,FFEPSilvCosts!AO:AO)</f>
        <v>0</v>
      </c>
      <c r="AD109">
        <f>LOOKUP($D109&amp;$G109,FFEPSilvCosts!$A:$A,FFEPSilvCosts!AP:AP)</f>
        <v>0</v>
      </c>
      <c r="AE109">
        <f>LOOKUP($D109&amp;$G109,FFEPSilvCosts!$A:$A,FFEPSilvCosts!AQ:AQ)</f>
        <v>0</v>
      </c>
    </row>
    <row r="110" spans="1:31">
      <c r="A110" t="str">
        <f>LOOKUP($D110&amp;$G110,FFEPSilvCosts!$A:$A,FFEPSilvCosts!H:H)</f>
        <v>y</v>
      </c>
      <c r="B110" t="s">
        <v>204</v>
      </c>
      <c r="C110" t="s">
        <v>169</v>
      </c>
      <c r="D110" t="s">
        <v>17</v>
      </c>
      <c r="E110" t="s">
        <v>97</v>
      </c>
      <c r="F110" t="s">
        <v>196</v>
      </c>
      <c r="G110" t="s">
        <v>36</v>
      </c>
      <c r="H110" t="str">
        <f t="shared" si="3"/>
        <v>IDFdk4.CC.Pyper.F.FFEP.N</v>
      </c>
      <c r="I110" t="str">
        <f>LOOKUP($D110&amp;$G110,FFEPSilvCosts!A:A,FFEPSilvCosts!G:G)</f>
        <v>N</v>
      </c>
      <c r="J110">
        <f>LOOKUP($D110&amp;$E110&amp;$G110,FFEPSilvCosts!C:C,FFEPSilvCosts!J:J)</f>
        <v>0</v>
      </c>
      <c r="K110">
        <f>LOOKUP($C110&amp;$D110&amp;$E110&amp;$F110,InventoryLU_Blk!$A$2:$A$118,InventoryLU_Blk!$J$2:$J$118)</f>
        <v>10.7</v>
      </c>
      <c r="L110" t="str">
        <f>LOOKUP($D110&amp;$G110,FFEPSilvCosts!$A:$A,FFEPSilvCosts!AB:AB)</f>
        <v>PLI</v>
      </c>
      <c r="M110">
        <f>LOOKUP($D110&amp;$G110,FFEPSilvCosts!$A:$A,FFEPSilvCosts!AC:AC)</f>
        <v>100</v>
      </c>
      <c r="N110">
        <f>LOOKUP($D110&amp;$G110,FFEPSilvCosts!$A:$A,FFEPSilvCosts!AD:AD)</f>
        <v>0</v>
      </c>
      <c r="O110">
        <f>LOOKUP($D110&amp;$G110,FFEPSilvCosts!$A:$A,FFEPSilvCosts!AE:AE)</f>
        <v>0</v>
      </c>
      <c r="P110">
        <f>LOOKUP($D110&amp;$G110,FFEPSilvCosts!$A:$A,FFEPSilvCosts!AF:AF)</f>
        <v>0</v>
      </c>
      <c r="Q110">
        <f>LOOKUP($D110&amp;$G110,FFEPSilvCosts!$A:$A,FFEPSilvCosts!AG:AG)</f>
        <v>0</v>
      </c>
      <c r="R110">
        <f>LOOKUP($D110&amp;$G110,FFEPSilvCosts!$A:$A,FFEPSilvCosts!AH:AH)</f>
        <v>0</v>
      </c>
      <c r="S110">
        <f>LOOKUP($D110&amp;$G110,FFEPSilvCosts!$A:$A,FFEPSilvCosts!AI:AI)</f>
        <v>0</v>
      </c>
      <c r="T110">
        <f>LOOKUP($D110&amp;$G110,FFEPSilvCosts!$A:$A,FFEPSilvCosts!AJ:AJ)</f>
        <v>0</v>
      </c>
      <c r="U110">
        <f>LOOKUP($D110&amp;$G110,FFEPSilvCosts!$A:$A,FFEPSilvCosts!AK:AK)</f>
        <v>0</v>
      </c>
      <c r="V110">
        <f>LOOKUP($D110&amp;$G110,FFEPSilvCosts!$A:$A,FFEPSilvCosts!K:K)</f>
        <v>4000</v>
      </c>
      <c r="W110">
        <v>12.5</v>
      </c>
      <c r="X110">
        <v>15</v>
      </c>
      <c r="Y110">
        <v>5</v>
      </c>
      <c r="Z110">
        <f>LOOKUP($D110&amp;$G110,FFEPSilvCosts!$A:$A,FFEPSilvCosts!AL:AL)</f>
        <v>0</v>
      </c>
      <c r="AA110">
        <f>LOOKUP($D110&amp;$G110,FFEPSilvCosts!$A:$A,FFEPSilvCosts!AM:AM)</f>
        <v>0</v>
      </c>
      <c r="AB110">
        <f>LOOKUP($D110&amp;$G110,FFEPSilvCosts!$A:$A,FFEPSilvCosts!AN:AN)</f>
        <v>0</v>
      </c>
      <c r="AC110">
        <f>LOOKUP($D110&amp;$G110,FFEPSilvCosts!$A:$A,FFEPSilvCosts!AO:AO)</f>
        <v>0</v>
      </c>
      <c r="AD110">
        <f>LOOKUP($D110&amp;$G110,FFEPSilvCosts!$A:$A,FFEPSilvCosts!AP:AP)</f>
        <v>0</v>
      </c>
      <c r="AE110">
        <f>LOOKUP($D110&amp;$G110,FFEPSilvCosts!$A:$A,FFEPSilvCosts!AQ:AQ)</f>
        <v>0</v>
      </c>
    </row>
    <row r="111" spans="1:31">
      <c r="A111" t="str">
        <f>LOOKUP($D111&amp;$G111,FFEPSilvCosts!$A:$A,FFEPSilvCosts!H:H)</f>
        <v>y</v>
      </c>
      <c r="B111" t="s">
        <v>204</v>
      </c>
      <c r="C111" t="s">
        <v>169</v>
      </c>
      <c r="D111" t="s">
        <v>17</v>
      </c>
      <c r="E111" t="s">
        <v>98</v>
      </c>
      <c r="F111" t="s">
        <v>196</v>
      </c>
      <c r="G111" t="s">
        <v>86</v>
      </c>
      <c r="H111" t="str">
        <f t="shared" si="3"/>
        <v>IDFdk4.Sel.Pyper.F.FFEP.S</v>
      </c>
      <c r="I111" t="str">
        <f>LOOKUP($D111&amp;$G111,FFEPSilvCosts!A:A,FFEPSilvCosts!G:G)</f>
        <v>P</v>
      </c>
      <c r="J111">
        <f>LOOKUP($D111&amp;$E111&amp;$G111,FFEPSilvCosts!C:C,FFEPSilvCosts!J:J)</f>
        <v>0</v>
      </c>
      <c r="K111">
        <f>LOOKUP($C111&amp;$D111&amp;$E111&amp;$F111,InventoryLU_Blk!$A$2:$A$118,InventoryLU_Blk!$J$2:$J$118)</f>
        <v>13.8</v>
      </c>
      <c r="L111" t="str">
        <f>LOOKUP($D111&amp;$G111,FFEPSilvCosts!$A:$A,FFEPSilvCosts!AB:AB)</f>
        <v>FDI</v>
      </c>
      <c r="M111">
        <f>LOOKUP($D111&amp;$G111,FFEPSilvCosts!$A:$A,FFEPSilvCosts!AC:AC)</f>
        <v>80</v>
      </c>
      <c r="N111" t="str">
        <f>LOOKUP($D111&amp;$G111,FFEPSilvCosts!$A:$A,FFEPSilvCosts!AD:AD)</f>
        <v>SX</v>
      </c>
      <c r="O111">
        <f>LOOKUP($D111&amp;$G111,FFEPSilvCosts!$A:$A,FFEPSilvCosts!AE:AE)</f>
        <v>20</v>
      </c>
      <c r="P111">
        <f>LOOKUP($D111&amp;$G111,FFEPSilvCosts!$A:$A,FFEPSilvCosts!AF:AF)</f>
        <v>0</v>
      </c>
      <c r="Q111">
        <f>LOOKUP($D111&amp;$G111,FFEPSilvCosts!$A:$A,FFEPSilvCosts!AG:AG)</f>
        <v>0</v>
      </c>
      <c r="R111">
        <f>LOOKUP($D111&amp;$G111,FFEPSilvCosts!$A:$A,FFEPSilvCosts!AH:AH)</f>
        <v>0</v>
      </c>
      <c r="S111">
        <f>LOOKUP($D111&amp;$G111,FFEPSilvCosts!$A:$A,FFEPSilvCosts!AI:AI)</f>
        <v>0</v>
      </c>
      <c r="T111">
        <f>LOOKUP($D111&amp;$G111,FFEPSilvCosts!$A:$A,FFEPSilvCosts!AJ:AJ)</f>
        <v>0</v>
      </c>
      <c r="U111">
        <f>LOOKUP($D111&amp;$G111,FFEPSilvCosts!$A:$A,FFEPSilvCosts!AK:AK)</f>
        <v>0</v>
      </c>
      <c r="V111">
        <f>LOOKUP($D111&amp;$G111,FFEPSilvCosts!$A:$A,FFEPSilvCosts!K:K)</f>
        <v>4000</v>
      </c>
      <c r="W111">
        <v>12.5</v>
      </c>
      <c r="X111">
        <v>15</v>
      </c>
      <c r="Y111">
        <v>5</v>
      </c>
      <c r="Z111">
        <f>LOOKUP($D111&amp;$G111,FFEPSilvCosts!$A:$A,FFEPSilvCosts!AL:AL)</f>
        <v>14</v>
      </c>
      <c r="AA111">
        <f>LOOKUP($D111&amp;$G111,FFEPSilvCosts!$A:$A,FFEPSilvCosts!AM:AM)</f>
        <v>18</v>
      </c>
      <c r="AB111">
        <f>LOOKUP($D111&amp;$G111,FFEPSilvCosts!$A:$A,FFEPSilvCosts!AN:AN)</f>
        <v>0</v>
      </c>
      <c r="AC111">
        <f>LOOKUP($D111&amp;$G111,FFEPSilvCosts!$A:$A,FFEPSilvCosts!AO:AO)</f>
        <v>0</v>
      </c>
      <c r="AD111">
        <f>LOOKUP($D111&amp;$G111,FFEPSilvCosts!$A:$A,FFEPSilvCosts!AP:AP)</f>
        <v>0</v>
      </c>
      <c r="AE111">
        <f>LOOKUP($D111&amp;$G111,FFEPSilvCosts!$A:$A,FFEPSilvCosts!AQ:AQ)</f>
        <v>0</v>
      </c>
    </row>
    <row r="112" spans="1:31">
      <c r="A112" t="str">
        <f>LOOKUP($D112&amp;$G112,FFEPSilvCosts!$A:$A,FFEPSilvCosts!H:H)</f>
        <v>y</v>
      </c>
      <c r="B112" t="s">
        <v>204</v>
      </c>
      <c r="C112" t="s">
        <v>169</v>
      </c>
      <c r="D112" t="s">
        <v>19</v>
      </c>
      <c r="E112" t="s">
        <v>97</v>
      </c>
      <c r="F112" t="s">
        <v>192</v>
      </c>
      <c r="G112" t="s">
        <v>36</v>
      </c>
      <c r="H112" t="str">
        <f t="shared" si="3"/>
        <v>IDFxm.CC.Pyper.B.FFEP.N</v>
      </c>
      <c r="I112" t="str">
        <f>LOOKUP($D112&amp;$G112,FFEPSilvCosts!A:A,FFEPSilvCosts!G:G)</f>
        <v>N</v>
      </c>
      <c r="J112">
        <f>LOOKUP($D112&amp;$E112&amp;$G112,FFEPSilvCosts!C:C,FFEPSilvCosts!J:J)</f>
        <v>0</v>
      </c>
      <c r="K112">
        <f>LOOKUP($C112&amp;$D112&amp;$E112&amp;$F112,InventoryLU_Blk!$A$2:$A$118,InventoryLU_Blk!$J$2:$J$118)</f>
        <v>14.6</v>
      </c>
      <c r="L112" t="str">
        <f>LOOKUP($D112&amp;$G112,FFEPSilvCosts!$A:$A,FFEPSilvCosts!AB:AB)</f>
        <v>PLI</v>
      </c>
      <c r="M112">
        <f>LOOKUP($D112&amp;$G112,FFEPSilvCosts!$A:$A,FFEPSilvCosts!AC:AC)</f>
        <v>80</v>
      </c>
      <c r="N112" t="str">
        <f>LOOKUP($D112&amp;$G112,FFEPSilvCosts!$A:$A,FFEPSilvCosts!AD:AD)</f>
        <v>FDI</v>
      </c>
      <c r="O112">
        <f>LOOKUP($D112&amp;$G112,FFEPSilvCosts!$A:$A,FFEPSilvCosts!AE:AE)</f>
        <v>20</v>
      </c>
      <c r="P112">
        <f>LOOKUP($D112&amp;$G112,FFEPSilvCosts!$A:$A,FFEPSilvCosts!AF:AF)</f>
        <v>0</v>
      </c>
      <c r="Q112">
        <f>LOOKUP($D112&amp;$G112,FFEPSilvCosts!$A:$A,FFEPSilvCosts!AG:AG)</f>
        <v>0</v>
      </c>
      <c r="R112">
        <f>LOOKUP($D112&amp;$G112,FFEPSilvCosts!$A:$A,FFEPSilvCosts!AH:AH)</f>
        <v>0</v>
      </c>
      <c r="S112">
        <f>LOOKUP($D112&amp;$G112,FFEPSilvCosts!$A:$A,FFEPSilvCosts!AI:AI)</f>
        <v>0</v>
      </c>
      <c r="T112">
        <f>LOOKUP($D112&amp;$G112,FFEPSilvCosts!$A:$A,FFEPSilvCosts!AJ:AJ)</f>
        <v>0</v>
      </c>
      <c r="U112">
        <f>LOOKUP($D112&amp;$G112,FFEPSilvCosts!$A:$A,FFEPSilvCosts!AK:AK)</f>
        <v>0</v>
      </c>
      <c r="V112">
        <f>LOOKUP($D112&amp;$G112,FFEPSilvCosts!$A:$A,FFEPSilvCosts!K:K)</f>
        <v>4000</v>
      </c>
      <c r="W112">
        <v>12.5</v>
      </c>
      <c r="X112">
        <v>15</v>
      </c>
      <c r="Y112">
        <v>5</v>
      </c>
      <c r="Z112">
        <f>LOOKUP($D112&amp;$G112,FFEPSilvCosts!$A:$A,FFEPSilvCosts!AL:AL)</f>
        <v>0</v>
      </c>
      <c r="AA112">
        <f>LOOKUP($D112&amp;$G112,FFEPSilvCosts!$A:$A,FFEPSilvCosts!AM:AM)</f>
        <v>14</v>
      </c>
      <c r="AB112">
        <f>LOOKUP($D112&amp;$G112,FFEPSilvCosts!$A:$A,FFEPSilvCosts!AN:AN)</f>
        <v>0</v>
      </c>
      <c r="AC112">
        <f>LOOKUP($D112&amp;$G112,FFEPSilvCosts!$A:$A,FFEPSilvCosts!AO:AO)</f>
        <v>0</v>
      </c>
      <c r="AD112">
        <f>LOOKUP($D112&amp;$G112,FFEPSilvCosts!$A:$A,FFEPSilvCosts!AP:AP)</f>
        <v>0</v>
      </c>
      <c r="AE112">
        <f>LOOKUP($D112&amp;$G112,FFEPSilvCosts!$A:$A,FFEPSilvCosts!AQ:AQ)</f>
        <v>0</v>
      </c>
    </row>
    <row r="113" spans="1:31">
      <c r="A113" t="str">
        <f>LOOKUP($D113&amp;$G113,FFEPSilvCosts!$A:$A,FFEPSilvCosts!H:H)</f>
        <v>y</v>
      </c>
      <c r="B113" t="s">
        <v>204</v>
      </c>
      <c r="C113" t="s">
        <v>169</v>
      </c>
      <c r="D113" t="s">
        <v>19</v>
      </c>
      <c r="E113" t="s">
        <v>98</v>
      </c>
      <c r="F113" t="s">
        <v>192</v>
      </c>
      <c r="G113" t="s">
        <v>86</v>
      </c>
      <c r="H113" t="str">
        <f t="shared" si="3"/>
        <v>IDFxm.Sel.Pyper.B.FFEP.S</v>
      </c>
      <c r="I113" t="str">
        <f>LOOKUP($D113&amp;$G113,FFEPSilvCosts!A:A,FFEPSilvCosts!G:G)</f>
        <v>P</v>
      </c>
      <c r="J113">
        <f>LOOKUP($D113&amp;$E113&amp;$G113,FFEPSilvCosts!C:C,FFEPSilvCosts!J:J)</f>
        <v>0</v>
      </c>
      <c r="K113">
        <f>LOOKUP($C113&amp;$D113&amp;$E113&amp;$F113,InventoryLU_Blk!$A$2:$A$118,InventoryLU_Blk!$J$2:$J$118)</f>
        <v>14.1</v>
      </c>
      <c r="L113" t="str">
        <f>LOOKUP($D113&amp;$G113,FFEPSilvCosts!$A:$A,FFEPSilvCosts!AB:AB)</f>
        <v>FDI</v>
      </c>
      <c r="M113">
        <f>LOOKUP($D113&amp;$G113,FFEPSilvCosts!$A:$A,FFEPSilvCosts!AC:AC)</f>
        <v>80</v>
      </c>
      <c r="N113" t="str">
        <f>LOOKUP($D113&amp;$G113,FFEPSilvCosts!$A:$A,FFEPSilvCosts!AD:AD)</f>
        <v>SX</v>
      </c>
      <c r="O113">
        <f>LOOKUP($D113&amp;$G113,FFEPSilvCosts!$A:$A,FFEPSilvCosts!AE:AE)</f>
        <v>20</v>
      </c>
      <c r="P113">
        <f>LOOKUP($D113&amp;$G113,FFEPSilvCosts!$A:$A,FFEPSilvCosts!AF:AF)</f>
        <v>0</v>
      </c>
      <c r="Q113">
        <f>LOOKUP($D113&amp;$G113,FFEPSilvCosts!$A:$A,FFEPSilvCosts!AG:AG)</f>
        <v>0</v>
      </c>
      <c r="R113">
        <f>LOOKUP($D113&amp;$G113,FFEPSilvCosts!$A:$A,FFEPSilvCosts!AH:AH)</f>
        <v>0</v>
      </c>
      <c r="S113">
        <f>LOOKUP($D113&amp;$G113,FFEPSilvCosts!$A:$A,FFEPSilvCosts!AI:AI)</f>
        <v>0</v>
      </c>
      <c r="T113">
        <f>LOOKUP($D113&amp;$G113,FFEPSilvCosts!$A:$A,FFEPSilvCosts!AJ:AJ)</f>
        <v>0</v>
      </c>
      <c r="U113">
        <f>LOOKUP($D113&amp;$G113,FFEPSilvCosts!$A:$A,FFEPSilvCosts!AK:AK)</f>
        <v>0</v>
      </c>
      <c r="V113">
        <f>LOOKUP($D113&amp;$G113,FFEPSilvCosts!$A:$A,FFEPSilvCosts!K:K)</f>
        <v>4000</v>
      </c>
      <c r="W113">
        <v>12.5</v>
      </c>
      <c r="X113">
        <v>15</v>
      </c>
      <c r="Y113">
        <v>5</v>
      </c>
      <c r="Z113">
        <f>LOOKUP($D113&amp;$G113,FFEPSilvCosts!$A:$A,FFEPSilvCosts!AL:AL)</f>
        <v>14</v>
      </c>
      <c r="AA113">
        <f>LOOKUP($D113&amp;$G113,FFEPSilvCosts!$A:$A,FFEPSilvCosts!AM:AM)</f>
        <v>18</v>
      </c>
      <c r="AB113">
        <f>LOOKUP($D113&amp;$G113,FFEPSilvCosts!$A:$A,FFEPSilvCosts!AN:AN)</f>
        <v>0</v>
      </c>
      <c r="AC113">
        <f>LOOKUP($D113&amp;$G113,FFEPSilvCosts!$A:$A,FFEPSilvCosts!AO:AO)</f>
        <v>0</v>
      </c>
      <c r="AD113">
        <f>LOOKUP($D113&amp;$G113,FFEPSilvCosts!$A:$A,FFEPSilvCosts!AP:AP)</f>
        <v>0</v>
      </c>
      <c r="AE113">
        <f>LOOKUP($D113&amp;$G113,FFEPSilvCosts!$A:$A,FFEPSilvCosts!AQ:AQ)</f>
        <v>0</v>
      </c>
    </row>
    <row r="114" spans="1:31">
      <c r="A114" t="str">
        <f>LOOKUP($D114&amp;$G114,FFEPSilvCosts!$A:$A,FFEPSilvCosts!H:H)</f>
        <v>y</v>
      </c>
      <c r="B114" t="s">
        <v>204</v>
      </c>
      <c r="C114" t="s">
        <v>169</v>
      </c>
      <c r="D114" t="s">
        <v>19</v>
      </c>
      <c r="E114" t="s">
        <v>97</v>
      </c>
      <c r="F114" t="s">
        <v>194</v>
      </c>
      <c r="G114" t="s">
        <v>36</v>
      </c>
      <c r="H114" t="str">
        <f t="shared" si="3"/>
        <v>IDFxm.CC.Pyper.D.FFEP.N</v>
      </c>
      <c r="I114" t="str">
        <f>LOOKUP($D114&amp;$G114,FFEPSilvCosts!A:A,FFEPSilvCosts!G:G)</f>
        <v>N</v>
      </c>
      <c r="J114">
        <f>LOOKUP($D114&amp;$E114&amp;$G114,FFEPSilvCosts!C:C,FFEPSilvCosts!J:J)</f>
        <v>0</v>
      </c>
      <c r="K114">
        <f>LOOKUP($C114&amp;$D114&amp;$E114&amp;$F114,InventoryLU_Blk!$A$2:$A$118,InventoryLU_Blk!$J$2:$J$118)</f>
        <v>14.7</v>
      </c>
      <c r="L114" t="str">
        <f>LOOKUP($D114&amp;$G114,FFEPSilvCosts!$A:$A,FFEPSilvCosts!AB:AB)</f>
        <v>PLI</v>
      </c>
      <c r="M114">
        <f>LOOKUP($D114&amp;$G114,FFEPSilvCosts!$A:$A,FFEPSilvCosts!AC:AC)</f>
        <v>80</v>
      </c>
      <c r="N114" t="str">
        <f>LOOKUP($D114&amp;$G114,FFEPSilvCosts!$A:$A,FFEPSilvCosts!AD:AD)</f>
        <v>FDI</v>
      </c>
      <c r="O114">
        <f>LOOKUP($D114&amp;$G114,FFEPSilvCosts!$A:$A,FFEPSilvCosts!AE:AE)</f>
        <v>20</v>
      </c>
      <c r="P114">
        <f>LOOKUP($D114&amp;$G114,FFEPSilvCosts!$A:$A,FFEPSilvCosts!AF:AF)</f>
        <v>0</v>
      </c>
      <c r="Q114">
        <f>LOOKUP($D114&amp;$G114,FFEPSilvCosts!$A:$A,FFEPSilvCosts!AG:AG)</f>
        <v>0</v>
      </c>
      <c r="R114">
        <f>LOOKUP($D114&amp;$G114,FFEPSilvCosts!$A:$A,FFEPSilvCosts!AH:AH)</f>
        <v>0</v>
      </c>
      <c r="S114">
        <f>LOOKUP($D114&amp;$G114,FFEPSilvCosts!$A:$A,FFEPSilvCosts!AI:AI)</f>
        <v>0</v>
      </c>
      <c r="T114">
        <f>LOOKUP($D114&amp;$G114,FFEPSilvCosts!$A:$A,FFEPSilvCosts!AJ:AJ)</f>
        <v>0</v>
      </c>
      <c r="U114">
        <f>LOOKUP($D114&amp;$G114,FFEPSilvCosts!$A:$A,FFEPSilvCosts!AK:AK)</f>
        <v>0</v>
      </c>
      <c r="V114">
        <f>LOOKUP($D114&amp;$G114,FFEPSilvCosts!$A:$A,FFEPSilvCosts!K:K)</f>
        <v>4000</v>
      </c>
      <c r="W114">
        <v>12.5</v>
      </c>
      <c r="X114">
        <v>15</v>
      </c>
      <c r="Y114">
        <v>5</v>
      </c>
      <c r="Z114">
        <f>LOOKUP($D114&amp;$G114,FFEPSilvCosts!$A:$A,FFEPSilvCosts!AL:AL)</f>
        <v>0</v>
      </c>
      <c r="AA114">
        <f>LOOKUP($D114&amp;$G114,FFEPSilvCosts!$A:$A,FFEPSilvCosts!AM:AM)</f>
        <v>14</v>
      </c>
      <c r="AB114">
        <f>LOOKUP($D114&amp;$G114,FFEPSilvCosts!$A:$A,FFEPSilvCosts!AN:AN)</f>
        <v>0</v>
      </c>
      <c r="AC114">
        <f>LOOKUP($D114&amp;$G114,FFEPSilvCosts!$A:$A,FFEPSilvCosts!AO:AO)</f>
        <v>0</v>
      </c>
      <c r="AD114">
        <f>LOOKUP($D114&amp;$G114,FFEPSilvCosts!$A:$A,FFEPSilvCosts!AP:AP)</f>
        <v>0</v>
      </c>
      <c r="AE114">
        <f>LOOKUP($D114&amp;$G114,FFEPSilvCosts!$A:$A,FFEPSilvCosts!AQ:AQ)</f>
        <v>0</v>
      </c>
    </row>
    <row r="115" spans="1:31">
      <c r="A115" t="str">
        <f>LOOKUP($D115&amp;$G115,FFEPSilvCosts!$A:$A,FFEPSilvCosts!H:H)</f>
        <v>y</v>
      </c>
      <c r="B115" t="s">
        <v>204</v>
      </c>
      <c r="C115" t="s">
        <v>169</v>
      </c>
      <c r="D115" t="s">
        <v>27</v>
      </c>
      <c r="E115" t="s">
        <v>97</v>
      </c>
      <c r="F115" t="s">
        <v>191</v>
      </c>
      <c r="G115" t="s">
        <v>36</v>
      </c>
      <c r="H115" t="str">
        <f t="shared" si="3"/>
        <v>SBPSxc.CC.Pyper.A.FFEP.N</v>
      </c>
      <c r="I115" t="str">
        <f>LOOKUP($D115&amp;$G115,FFEPSilvCosts!A:A,FFEPSilvCosts!G:G)</f>
        <v>N</v>
      </c>
      <c r="J115">
        <f>LOOKUP($D115&amp;$E115&amp;$G115,FFEPSilvCosts!C:C,FFEPSilvCosts!J:J)</f>
        <v>0</v>
      </c>
      <c r="K115">
        <f>LOOKUP($C115&amp;$D115&amp;$E115&amp;$F115,InventoryLU_Blk!$A$2:$A$118,InventoryLU_Blk!$J$2:$J$118)</f>
        <v>12.4</v>
      </c>
      <c r="L115" t="str">
        <f>LOOKUP($D115&amp;$G115,FFEPSilvCosts!$A:$A,FFEPSilvCosts!AB:AB)</f>
        <v>PLI</v>
      </c>
      <c r="M115">
        <f>LOOKUP($D115&amp;$G115,FFEPSilvCosts!$A:$A,FFEPSilvCosts!AC:AC)</f>
        <v>100</v>
      </c>
      <c r="N115">
        <f>LOOKUP($D115&amp;$G115,FFEPSilvCosts!$A:$A,FFEPSilvCosts!AD:AD)</f>
        <v>0</v>
      </c>
      <c r="O115">
        <f>LOOKUP($D115&amp;$G115,FFEPSilvCosts!$A:$A,FFEPSilvCosts!AE:AE)</f>
        <v>0</v>
      </c>
      <c r="P115">
        <f>LOOKUP($D115&amp;$G115,FFEPSilvCosts!$A:$A,FFEPSilvCosts!AF:AF)</f>
        <v>0</v>
      </c>
      <c r="Q115">
        <f>LOOKUP($D115&amp;$G115,FFEPSilvCosts!$A:$A,FFEPSilvCosts!AG:AG)</f>
        <v>0</v>
      </c>
      <c r="R115">
        <f>LOOKUP($D115&amp;$G115,FFEPSilvCosts!$A:$A,FFEPSilvCosts!AH:AH)</f>
        <v>0</v>
      </c>
      <c r="S115">
        <f>LOOKUP($D115&amp;$G115,FFEPSilvCosts!$A:$A,FFEPSilvCosts!AI:AI)</f>
        <v>0</v>
      </c>
      <c r="T115">
        <f>LOOKUP($D115&amp;$G115,FFEPSilvCosts!$A:$A,FFEPSilvCosts!AJ:AJ)</f>
        <v>0</v>
      </c>
      <c r="U115">
        <f>LOOKUP($D115&amp;$G115,FFEPSilvCosts!$A:$A,FFEPSilvCosts!AK:AK)</f>
        <v>0</v>
      </c>
      <c r="V115">
        <f>LOOKUP($D115&amp;$G115,FFEPSilvCosts!$A:$A,FFEPSilvCosts!K:K)</f>
        <v>4000</v>
      </c>
      <c r="W115">
        <v>12.5</v>
      </c>
      <c r="X115">
        <v>15</v>
      </c>
      <c r="Y115">
        <v>5</v>
      </c>
      <c r="Z115">
        <f>LOOKUP($D115&amp;$G115,FFEPSilvCosts!$A:$A,FFEPSilvCosts!AL:AL)</f>
        <v>0</v>
      </c>
      <c r="AA115">
        <f>LOOKUP($D115&amp;$G115,FFEPSilvCosts!$A:$A,FFEPSilvCosts!AM:AM)</f>
        <v>0</v>
      </c>
      <c r="AB115">
        <f>LOOKUP($D115&amp;$G115,FFEPSilvCosts!$A:$A,FFEPSilvCosts!AN:AN)</f>
        <v>0</v>
      </c>
      <c r="AC115">
        <f>LOOKUP($D115&amp;$G115,FFEPSilvCosts!$A:$A,FFEPSilvCosts!AO:AO)</f>
        <v>0</v>
      </c>
      <c r="AD115">
        <f>LOOKUP($D115&amp;$G115,FFEPSilvCosts!$A:$A,FFEPSilvCosts!AP:AP)</f>
        <v>0</v>
      </c>
      <c r="AE115">
        <f>LOOKUP($D115&amp;$G115,FFEPSilvCosts!$A:$A,FFEPSilvCosts!AQ:AQ)</f>
        <v>0</v>
      </c>
    </row>
    <row r="116" spans="1:31">
      <c r="A116" t="str">
        <f>LOOKUP($D116&amp;$G116,FFEPSilvCosts!$A:$A,FFEPSilvCosts!H:H)</f>
        <v>y</v>
      </c>
      <c r="B116" t="s">
        <v>204</v>
      </c>
      <c r="C116" t="s">
        <v>169</v>
      </c>
      <c r="D116" t="s">
        <v>27</v>
      </c>
      <c r="E116" t="s">
        <v>97</v>
      </c>
      <c r="F116" t="s">
        <v>192</v>
      </c>
      <c r="G116" t="s">
        <v>36</v>
      </c>
      <c r="H116" t="str">
        <f t="shared" si="3"/>
        <v>SBPSxc.CC.Pyper.B.FFEP.N</v>
      </c>
      <c r="I116" t="str">
        <f>LOOKUP($D116&amp;$G116,FFEPSilvCosts!A:A,FFEPSilvCosts!G:G)</f>
        <v>N</v>
      </c>
      <c r="J116">
        <f>LOOKUP($D116&amp;$E116&amp;$G116,FFEPSilvCosts!C:C,FFEPSilvCosts!J:J)</f>
        <v>0</v>
      </c>
      <c r="K116">
        <f>LOOKUP($C116&amp;$D116&amp;$E116&amp;$F116,InventoryLU_Blk!$A$2:$A$118,InventoryLU_Blk!$J$2:$J$118)</f>
        <v>13.2</v>
      </c>
      <c r="L116" t="str">
        <f>LOOKUP($D116&amp;$G116,FFEPSilvCosts!$A:$A,FFEPSilvCosts!AB:AB)</f>
        <v>PLI</v>
      </c>
      <c r="M116">
        <f>LOOKUP($D116&amp;$G116,FFEPSilvCosts!$A:$A,FFEPSilvCosts!AC:AC)</f>
        <v>100</v>
      </c>
      <c r="N116">
        <f>LOOKUP($D116&amp;$G116,FFEPSilvCosts!$A:$A,FFEPSilvCosts!AD:AD)</f>
        <v>0</v>
      </c>
      <c r="O116">
        <f>LOOKUP($D116&amp;$G116,FFEPSilvCosts!$A:$A,FFEPSilvCosts!AE:AE)</f>
        <v>0</v>
      </c>
      <c r="P116">
        <f>LOOKUP($D116&amp;$G116,FFEPSilvCosts!$A:$A,FFEPSilvCosts!AF:AF)</f>
        <v>0</v>
      </c>
      <c r="Q116">
        <f>LOOKUP($D116&amp;$G116,FFEPSilvCosts!$A:$A,FFEPSilvCosts!AG:AG)</f>
        <v>0</v>
      </c>
      <c r="R116">
        <f>LOOKUP($D116&amp;$G116,FFEPSilvCosts!$A:$A,FFEPSilvCosts!AH:AH)</f>
        <v>0</v>
      </c>
      <c r="S116">
        <f>LOOKUP($D116&amp;$G116,FFEPSilvCosts!$A:$A,FFEPSilvCosts!AI:AI)</f>
        <v>0</v>
      </c>
      <c r="T116">
        <f>LOOKUP($D116&amp;$G116,FFEPSilvCosts!$A:$A,FFEPSilvCosts!AJ:AJ)</f>
        <v>0</v>
      </c>
      <c r="U116">
        <f>LOOKUP($D116&amp;$G116,FFEPSilvCosts!$A:$A,FFEPSilvCosts!AK:AK)</f>
        <v>0</v>
      </c>
      <c r="V116">
        <f>LOOKUP($D116&amp;$G116,FFEPSilvCosts!$A:$A,FFEPSilvCosts!K:K)</f>
        <v>4000</v>
      </c>
      <c r="W116">
        <v>12.5</v>
      </c>
      <c r="X116">
        <v>15</v>
      </c>
      <c r="Y116">
        <v>5</v>
      </c>
      <c r="Z116">
        <f>LOOKUP($D116&amp;$G116,FFEPSilvCosts!$A:$A,FFEPSilvCosts!AL:AL)</f>
        <v>0</v>
      </c>
      <c r="AA116">
        <f>LOOKUP($D116&amp;$G116,FFEPSilvCosts!$A:$A,FFEPSilvCosts!AM:AM)</f>
        <v>0</v>
      </c>
      <c r="AB116">
        <f>LOOKUP($D116&amp;$G116,FFEPSilvCosts!$A:$A,FFEPSilvCosts!AN:AN)</f>
        <v>0</v>
      </c>
      <c r="AC116">
        <f>LOOKUP($D116&amp;$G116,FFEPSilvCosts!$A:$A,FFEPSilvCosts!AO:AO)</f>
        <v>0</v>
      </c>
      <c r="AD116">
        <f>LOOKUP($D116&amp;$G116,FFEPSilvCosts!$A:$A,FFEPSilvCosts!AP:AP)</f>
        <v>0</v>
      </c>
      <c r="AE116">
        <f>LOOKUP($D116&amp;$G116,FFEPSilvCosts!$A:$A,FFEPSilvCosts!AQ:AQ)</f>
        <v>0</v>
      </c>
    </row>
    <row r="117" spans="1:31">
      <c r="A117" t="str">
        <f>LOOKUP($D117&amp;$G117,FFEPSilvCosts!$A:$A,FFEPSilvCosts!H:H)</f>
        <v>y</v>
      </c>
      <c r="B117" t="s">
        <v>204</v>
      </c>
      <c r="C117" t="s">
        <v>169</v>
      </c>
      <c r="D117" t="s">
        <v>27</v>
      </c>
      <c r="E117" t="s">
        <v>97</v>
      </c>
      <c r="F117" t="s">
        <v>193</v>
      </c>
      <c r="G117" t="s">
        <v>36</v>
      </c>
      <c r="H117" t="str">
        <f t="shared" si="3"/>
        <v>SBPSxc.CC.Pyper.C.FFEP.N</v>
      </c>
      <c r="I117" t="str">
        <f>LOOKUP($D117&amp;$G117,FFEPSilvCosts!A:A,FFEPSilvCosts!G:G)</f>
        <v>N</v>
      </c>
      <c r="J117">
        <f>LOOKUP($D117&amp;$E117&amp;$G117,FFEPSilvCosts!C:C,FFEPSilvCosts!J:J)</f>
        <v>0</v>
      </c>
      <c r="K117">
        <f>LOOKUP($C117&amp;$D117&amp;$E117&amp;$F117,InventoryLU_Blk!$A$2:$A$118,InventoryLU_Blk!$J$2:$J$118)</f>
        <v>12.7</v>
      </c>
      <c r="L117" t="str">
        <f>LOOKUP($D117&amp;$G117,FFEPSilvCosts!$A:$A,FFEPSilvCosts!AB:AB)</f>
        <v>PLI</v>
      </c>
      <c r="M117">
        <f>LOOKUP($D117&amp;$G117,FFEPSilvCosts!$A:$A,FFEPSilvCosts!AC:AC)</f>
        <v>100</v>
      </c>
      <c r="N117">
        <f>LOOKUP($D117&amp;$G117,FFEPSilvCosts!$A:$A,FFEPSilvCosts!AD:AD)</f>
        <v>0</v>
      </c>
      <c r="O117">
        <f>LOOKUP($D117&amp;$G117,FFEPSilvCosts!$A:$A,FFEPSilvCosts!AE:AE)</f>
        <v>0</v>
      </c>
      <c r="P117">
        <f>LOOKUP($D117&amp;$G117,FFEPSilvCosts!$A:$A,FFEPSilvCosts!AF:AF)</f>
        <v>0</v>
      </c>
      <c r="Q117">
        <f>LOOKUP($D117&amp;$G117,FFEPSilvCosts!$A:$A,FFEPSilvCosts!AG:AG)</f>
        <v>0</v>
      </c>
      <c r="R117">
        <f>LOOKUP($D117&amp;$G117,FFEPSilvCosts!$A:$A,FFEPSilvCosts!AH:AH)</f>
        <v>0</v>
      </c>
      <c r="S117">
        <f>LOOKUP($D117&amp;$G117,FFEPSilvCosts!$A:$A,FFEPSilvCosts!AI:AI)</f>
        <v>0</v>
      </c>
      <c r="T117">
        <f>LOOKUP($D117&amp;$G117,FFEPSilvCosts!$A:$A,FFEPSilvCosts!AJ:AJ)</f>
        <v>0</v>
      </c>
      <c r="U117">
        <f>LOOKUP($D117&amp;$G117,FFEPSilvCosts!$A:$A,FFEPSilvCosts!AK:AK)</f>
        <v>0</v>
      </c>
      <c r="V117">
        <f>LOOKUP($D117&amp;$G117,FFEPSilvCosts!$A:$A,FFEPSilvCosts!K:K)</f>
        <v>4000</v>
      </c>
      <c r="W117">
        <v>12.5</v>
      </c>
      <c r="X117">
        <v>15</v>
      </c>
      <c r="Y117">
        <v>5</v>
      </c>
      <c r="Z117">
        <f>LOOKUP($D117&amp;$G117,FFEPSilvCosts!$A:$A,FFEPSilvCosts!AL:AL)</f>
        <v>0</v>
      </c>
      <c r="AA117">
        <f>LOOKUP($D117&amp;$G117,FFEPSilvCosts!$A:$A,FFEPSilvCosts!AM:AM)</f>
        <v>0</v>
      </c>
      <c r="AB117">
        <f>LOOKUP($D117&amp;$G117,FFEPSilvCosts!$A:$A,FFEPSilvCosts!AN:AN)</f>
        <v>0</v>
      </c>
      <c r="AC117">
        <f>LOOKUP($D117&amp;$G117,FFEPSilvCosts!$A:$A,FFEPSilvCosts!AO:AO)</f>
        <v>0</v>
      </c>
      <c r="AD117">
        <f>LOOKUP($D117&amp;$G117,FFEPSilvCosts!$A:$A,FFEPSilvCosts!AP:AP)</f>
        <v>0</v>
      </c>
      <c r="AE117">
        <f>LOOKUP($D117&amp;$G117,FFEPSilvCosts!$A:$A,FFEPSilvCosts!AQ:AQ)</f>
        <v>0</v>
      </c>
    </row>
    <row r="118" spans="1:31">
      <c r="A118" t="str">
        <f>LOOKUP($D118&amp;$G118,FFEPSilvCosts!$A:$A,FFEPSilvCosts!H:H)</f>
        <v>y</v>
      </c>
      <c r="B118" t="s">
        <v>204</v>
      </c>
      <c r="C118" t="s">
        <v>169</v>
      </c>
      <c r="D118" t="s">
        <v>27</v>
      </c>
      <c r="E118" t="s">
        <v>97</v>
      </c>
      <c r="F118" t="s">
        <v>194</v>
      </c>
      <c r="G118" t="s">
        <v>36</v>
      </c>
      <c r="H118" t="str">
        <f t="shared" si="3"/>
        <v>SBPSxc.CC.Pyper.D.FFEP.N</v>
      </c>
      <c r="I118" t="str">
        <f>LOOKUP($D118&amp;$G118,FFEPSilvCosts!A:A,FFEPSilvCosts!G:G)</f>
        <v>N</v>
      </c>
      <c r="J118">
        <f>LOOKUP($D118&amp;$E118&amp;$G118,FFEPSilvCosts!C:C,FFEPSilvCosts!J:J)</f>
        <v>0</v>
      </c>
      <c r="K118">
        <f>LOOKUP($C118&amp;$D118&amp;$E118&amp;$F118,InventoryLU_Blk!$A$2:$A$118,InventoryLU_Blk!$J$2:$J$118)</f>
        <v>13.9</v>
      </c>
      <c r="L118" t="str">
        <f>LOOKUP($D118&amp;$G118,FFEPSilvCosts!$A:$A,FFEPSilvCosts!AB:AB)</f>
        <v>PLI</v>
      </c>
      <c r="M118">
        <f>LOOKUP($D118&amp;$G118,FFEPSilvCosts!$A:$A,FFEPSilvCosts!AC:AC)</f>
        <v>100</v>
      </c>
      <c r="N118">
        <f>LOOKUP($D118&amp;$G118,FFEPSilvCosts!$A:$A,FFEPSilvCosts!AD:AD)</f>
        <v>0</v>
      </c>
      <c r="O118">
        <f>LOOKUP($D118&amp;$G118,FFEPSilvCosts!$A:$A,FFEPSilvCosts!AE:AE)</f>
        <v>0</v>
      </c>
      <c r="P118">
        <f>LOOKUP($D118&amp;$G118,FFEPSilvCosts!$A:$A,FFEPSilvCosts!AF:AF)</f>
        <v>0</v>
      </c>
      <c r="Q118">
        <f>LOOKUP($D118&amp;$G118,FFEPSilvCosts!$A:$A,FFEPSilvCosts!AG:AG)</f>
        <v>0</v>
      </c>
      <c r="R118">
        <f>LOOKUP($D118&amp;$G118,FFEPSilvCosts!$A:$A,FFEPSilvCosts!AH:AH)</f>
        <v>0</v>
      </c>
      <c r="S118">
        <f>LOOKUP($D118&amp;$G118,FFEPSilvCosts!$A:$A,FFEPSilvCosts!AI:AI)</f>
        <v>0</v>
      </c>
      <c r="T118">
        <f>LOOKUP($D118&amp;$G118,FFEPSilvCosts!$A:$A,FFEPSilvCosts!AJ:AJ)</f>
        <v>0</v>
      </c>
      <c r="U118">
        <f>LOOKUP($D118&amp;$G118,FFEPSilvCosts!$A:$A,FFEPSilvCosts!AK:AK)</f>
        <v>0</v>
      </c>
      <c r="V118">
        <f>LOOKUP($D118&amp;$G118,FFEPSilvCosts!$A:$A,FFEPSilvCosts!K:K)</f>
        <v>4000</v>
      </c>
      <c r="W118">
        <v>12.5</v>
      </c>
      <c r="X118">
        <v>15</v>
      </c>
      <c r="Y118">
        <v>5</v>
      </c>
      <c r="Z118">
        <f>LOOKUP($D118&amp;$G118,FFEPSilvCosts!$A:$A,FFEPSilvCosts!AL:AL)</f>
        <v>0</v>
      </c>
      <c r="AA118">
        <f>LOOKUP($D118&amp;$G118,FFEPSilvCosts!$A:$A,FFEPSilvCosts!AM:AM)</f>
        <v>0</v>
      </c>
      <c r="AB118">
        <f>LOOKUP($D118&amp;$G118,FFEPSilvCosts!$A:$A,FFEPSilvCosts!AN:AN)</f>
        <v>0</v>
      </c>
      <c r="AC118">
        <f>LOOKUP($D118&amp;$G118,FFEPSilvCosts!$A:$A,FFEPSilvCosts!AO:AO)</f>
        <v>0</v>
      </c>
      <c r="AD118">
        <f>LOOKUP($D118&amp;$G118,FFEPSilvCosts!$A:$A,FFEPSilvCosts!AP:AP)</f>
        <v>0</v>
      </c>
      <c r="AE118">
        <f>LOOKUP($D118&amp;$G118,FFEPSilvCosts!$A:$A,FFEPSilvCosts!AQ:AQ)</f>
        <v>0</v>
      </c>
    </row>
    <row r="119" spans="1:31">
      <c r="A119" t="str">
        <f>LOOKUP($D119&amp;$G119,FFEPSilvCosts!$A:$A,FFEPSilvCosts!H:H)</f>
        <v>y</v>
      </c>
      <c r="B119" t="s">
        <v>204</v>
      </c>
      <c r="C119" t="s">
        <v>169</v>
      </c>
      <c r="D119" t="s">
        <v>27</v>
      </c>
      <c r="E119" t="s">
        <v>97</v>
      </c>
      <c r="F119" t="s">
        <v>195</v>
      </c>
      <c r="G119" t="s">
        <v>36</v>
      </c>
      <c r="H119" t="str">
        <f t="shared" si="3"/>
        <v>SBPSxc.CC.Pyper.E.FFEP.N</v>
      </c>
      <c r="I119" t="str">
        <f>LOOKUP($D119&amp;$G119,FFEPSilvCosts!A:A,FFEPSilvCosts!G:G)</f>
        <v>N</v>
      </c>
      <c r="J119">
        <f>LOOKUP($D119&amp;$E119&amp;$G119,FFEPSilvCosts!C:C,FFEPSilvCosts!J:J)</f>
        <v>0</v>
      </c>
      <c r="K119">
        <f>LOOKUP($C119&amp;$D119&amp;$E119&amp;$F119,InventoryLU_Blk!$A$2:$A$118,InventoryLU_Blk!$J$2:$J$118)</f>
        <v>13.4</v>
      </c>
      <c r="L119" t="str">
        <f>LOOKUP($D119&amp;$G119,FFEPSilvCosts!$A:$A,FFEPSilvCosts!AB:AB)</f>
        <v>PLI</v>
      </c>
      <c r="M119">
        <f>LOOKUP($D119&amp;$G119,FFEPSilvCosts!$A:$A,FFEPSilvCosts!AC:AC)</f>
        <v>100</v>
      </c>
      <c r="N119">
        <f>LOOKUP($D119&amp;$G119,FFEPSilvCosts!$A:$A,FFEPSilvCosts!AD:AD)</f>
        <v>0</v>
      </c>
      <c r="O119">
        <f>LOOKUP($D119&amp;$G119,FFEPSilvCosts!$A:$A,FFEPSilvCosts!AE:AE)</f>
        <v>0</v>
      </c>
      <c r="P119">
        <f>LOOKUP($D119&amp;$G119,FFEPSilvCosts!$A:$A,FFEPSilvCosts!AF:AF)</f>
        <v>0</v>
      </c>
      <c r="Q119">
        <f>LOOKUP($D119&amp;$G119,FFEPSilvCosts!$A:$A,FFEPSilvCosts!AG:AG)</f>
        <v>0</v>
      </c>
      <c r="R119">
        <f>LOOKUP($D119&amp;$G119,FFEPSilvCosts!$A:$A,FFEPSilvCosts!AH:AH)</f>
        <v>0</v>
      </c>
      <c r="S119">
        <f>LOOKUP($D119&amp;$G119,FFEPSilvCosts!$A:$A,FFEPSilvCosts!AI:AI)</f>
        <v>0</v>
      </c>
      <c r="T119">
        <f>LOOKUP($D119&amp;$G119,FFEPSilvCosts!$A:$A,FFEPSilvCosts!AJ:AJ)</f>
        <v>0</v>
      </c>
      <c r="U119">
        <f>LOOKUP($D119&amp;$G119,FFEPSilvCosts!$A:$A,FFEPSilvCosts!AK:AK)</f>
        <v>0</v>
      </c>
      <c r="V119">
        <f>LOOKUP($D119&amp;$G119,FFEPSilvCosts!$A:$A,FFEPSilvCosts!K:K)</f>
        <v>4000</v>
      </c>
      <c r="W119">
        <v>12.5</v>
      </c>
      <c r="X119">
        <v>15</v>
      </c>
      <c r="Y119">
        <v>5</v>
      </c>
      <c r="Z119">
        <f>LOOKUP($D119&amp;$G119,FFEPSilvCosts!$A:$A,FFEPSilvCosts!AL:AL)</f>
        <v>0</v>
      </c>
      <c r="AA119">
        <f>LOOKUP($D119&amp;$G119,FFEPSilvCosts!$A:$A,FFEPSilvCosts!AM:AM)</f>
        <v>0</v>
      </c>
      <c r="AB119">
        <f>LOOKUP($D119&amp;$G119,FFEPSilvCosts!$A:$A,FFEPSilvCosts!AN:AN)</f>
        <v>0</v>
      </c>
      <c r="AC119">
        <f>LOOKUP($D119&amp;$G119,FFEPSilvCosts!$A:$A,FFEPSilvCosts!AO:AO)</f>
        <v>0</v>
      </c>
      <c r="AD119">
        <f>LOOKUP($D119&amp;$G119,FFEPSilvCosts!$A:$A,FFEPSilvCosts!AP:AP)</f>
        <v>0</v>
      </c>
      <c r="AE119">
        <f>LOOKUP($D119&amp;$G119,FFEPSilvCosts!$A:$A,FFEPSilvCosts!AQ:AQ)</f>
        <v>0</v>
      </c>
    </row>
    <row r="120" spans="1:31">
      <c r="A120" t="str">
        <f>LOOKUP($D120&amp;$G120,FFEPSilvCosts!$A:$A,FFEPSilvCosts!H:H)</f>
        <v>y</v>
      </c>
      <c r="B120" t="s">
        <v>204</v>
      </c>
      <c r="C120" t="s">
        <v>169</v>
      </c>
      <c r="D120" t="s">
        <v>27</v>
      </c>
      <c r="E120" t="s">
        <v>97</v>
      </c>
      <c r="F120" t="s">
        <v>196</v>
      </c>
      <c r="G120" t="s">
        <v>36</v>
      </c>
      <c r="H120" t="str">
        <f t="shared" si="3"/>
        <v>SBPSxc.CC.Pyper.F.FFEP.N</v>
      </c>
      <c r="I120" t="str">
        <f>LOOKUP($D120&amp;$G120,FFEPSilvCosts!A:A,FFEPSilvCosts!G:G)</f>
        <v>N</v>
      </c>
      <c r="J120">
        <f>LOOKUP($D120&amp;$E120&amp;$G120,FFEPSilvCosts!C:C,FFEPSilvCosts!J:J)</f>
        <v>0</v>
      </c>
      <c r="K120">
        <f>LOOKUP($C120&amp;$D120&amp;$E120&amp;$F120,InventoryLU_Blk!$A$2:$A$118,InventoryLU_Blk!$J$2:$J$118)</f>
        <v>13.3</v>
      </c>
      <c r="L120" t="str">
        <f>LOOKUP($D120&amp;$G120,FFEPSilvCosts!$A:$A,FFEPSilvCosts!AB:AB)</f>
        <v>PLI</v>
      </c>
      <c r="M120">
        <f>LOOKUP($D120&amp;$G120,FFEPSilvCosts!$A:$A,FFEPSilvCosts!AC:AC)</f>
        <v>100</v>
      </c>
      <c r="N120">
        <f>LOOKUP($D120&amp;$G120,FFEPSilvCosts!$A:$A,FFEPSilvCosts!AD:AD)</f>
        <v>0</v>
      </c>
      <c r="O120">
        <f>LOOKUP($D120&amp;$G120,FFEPSilvCosts!$A:$A,FFEPSilvCosts!AE:AE)</f>
        <v>0</v>
      </c>
      <c r="P120">
        <f>LOOKUP($D120&amp;$G120,FFEPSilvCosts!$A:$A,FFEPSilvCosts!AF:AF)</f>
        <v>0</v>
      </c>
      <c r="Q120">
        <f>LOOKUP($D120&amp;$G120,FFEPSilvCosts!$A:$A,FFEPSilvCosts!AG:AG)</f>
        <v>0</v>
      </c>
      <c r="R120">
        <f>LOOKUP($D120&amp;$G120,FFEPSilvCosts!$A:$A,FFEPSilvCosts!AH:AH)</f>
        <v>0</v>
      </c>
      <c r="S120">
        <f>LOOKUP($D120&amp;$G120,FFEPSilvCosts!$A:$A,FFEPSilvCosts!AI:AI)</f>
        <v>0</v>
      </c>
      <c r="T120">
        <f>LOOKUP($D120&amp;$G120,FFEPSilvCosts!$A:$A,FFEPSilvCosts!AJ:AJ)</f>
        <v>0</v>
      </c>
      <c r="U120">
        <f>LOOKUP($D120&amp;$G120,FFEPSilvCosts!$A:$A,FFEPSilvCosts!AK:AK)</f>
        <v>0</v>
      </c>
      <c r="V120">
        <f>LOOKUP($D120&amp;$G120,FFEPSilvCosts!$A:$A,FFEPSilvCosts!K:K)</f>
        <v>4000</v>
      </c>
      <c r="W120">
        <v>12.5</v>
      </c>
      <c r="X120">
        <v>15</v>
      </c>
      <c r="Y120">
        <v>5</v>
      </c>
      <c r="Z120">
        <f>LOOKUP($D120&amp;$G120,FFEPSilvCosts!$A:$A,FFEPSilvCosts!AL:AL)</f>
        <v>0</v>
      </c>
      <c r="AA120">
        <f>LOOKUP($D120&amp;$G120,FFEPSilvCosts!$A:$A,FFEPSilvCosts!AM:AM)</f>
        <v>0</v>
      </c>
      <c r="AB120">
        <f>LOOKUP($D120&amp;$G120,FFEPSilvCosts!$A:$A,FFEPSilvCosts!AN:AN)</f>
        <v>0</v>
      </c>
      <c r="AC120">
        <f>LOOKUP($D120&amp;$G120,FFEPSilvCosts!$A:$A,FFEPSilvCosts!AO:AO)</f>
        <v>0</v>
      </c>
      <c r="AD120">
        <f>LOOKUP($D120&amp;$G120,FFEPSilvCosts!$A:$A,FFEPSilvCosts!AP:AP)</f>
        <v>0</v>
      </c>
      <c r="AE120">
        <f>LOOKUP($D120&amp;$G120,FFEPSilvCosts!$A:$A,FFEPSilvCosts!AQ:AQ)</f>
        <v>0</v>
      </c>
    </row>
    <row r="121" spans="1:31">
      <c r="A121" t="str">
        <f>LOOKUP($D121&amp;$G121,FFEPSilvCosts!$A:$A,FFEPSilvCosts!H:H)</f>
        <v>y</v>
      </c>
      <c r="B121" t="s">
        <v>204</v>
      </c>
      <c r="C121" t="s">
        <v>169</v>
      </c>
      <c r="D121" t="s">
        <v>90</v>
      </c>
      <c r="E121" t="s">
        <v>97</v>
      </c>
      <c r="F121" t="s">
        <v>193</v>
      </c>
      <c r="G121" t="s">
        <v>396</v>
      </c>
      <c r="H121" t="str">
        <f t="shared" si="3"/>
        <v>ZRepressedPine.CC.Pyper.C.FFEP.ThFert</v>
      </c>
      <c r="I121" t="str">
        <f>LOOKUP($D121&amp;$G121,FFEPSilvCosts!A:A,FFEPSilvCosts!G:G)</f>
        <v>N</v>
      </c>
      <c r="J121">
        <f>LOOKUP($D121&amp;$E121&amp;$G121,FFEPSilvCosts!C:C,FFEPSilvCosts!J:J)</f>
        <v>30</v>
      </c>
      <c r="K121">
        <f>LOOKUP($C121&amp;$D121&amp;$E121&amp;$F121,InventoryLU_Blk!$A$2:$A$118,InventoryLU_Blk!$J$2:$J$118)</f>
        <v>12.4</v>
      </c>
      <c r="L121" t="str">
        <f>LOOKUP($D121&amp;$G121,FFEPSilvCosts!$A:$A,FFEPSilvCosts!AB:AB)</f>
        <v>PLI</v>
      </c>
      <c r="M121">
        <f>LOOKUP($D121&amp;$G121,FFEPSilvCosts!$A:$A,FFEPSilvCosts!AC:AC)</f>
        <v>100</v>
      </c>
      <c r="N121">
        <f>LOOKUP($D121&amp;$G121,FFEPSilvCosts!$A:$A,FFEPSilvCosts!AD:AD)</f>
        <v>0</v>
      </c>
      <c r="O121">
        <f>LOOKUP($D121&amp;$G121,FFEPSilvCosts!$A:$A,FFEPSilvCosts!AE:AE)</f>
        <v>0</v>
      </c>
      <c r="P121">
        <f>LOOKUP($D121&amp;$G121,FFEPSilvCosts!$A:$A,FFEPSilvCosts!AF:AF)</f>
        <v>0</v>
      </c>
      <c r="Q121">
        <f>LOOKUP($D121&amp;$G121,FFEPSilvCosts!$A:$A,FFEPSilvCosts!AG:AG)</f>
        <v>0</v>
      </c>
      <c r="R121">
        <f>LOOKUP($D121&amp;$G121,FFEPSilvCosts!$A:$A,FFEPSilvCosts!AH:AH)</f>
        <v>0</v>
      </c>
      <c r="S121">
        <f>LOOKUP($D121&amp;$G121,FFEPSilvCosts!$A:$A,FFEPSilvCosts!AI:AI)</f>
        <v>0</v>
      </c>
      <c r="T121">
        <f>LOOKUP($D121&amp;$G121,FFEPSilvCosts!$A:$A,FFEPSilvCosts!AJ:AJ)</f>
        <v>0</v>
      </c>
      <c r="U121">
        <f>LOOKUP($D121&amp;$G121,FFEPSilvCosts!$A:$A,FFEPSilvCosts!AK:AK)</f>
        <v>0</v>
      </c>
      <c r="V121">
        <f>LOOKUP($D121&amp;$G121,FFEPSilvCosts!$A:$A,FFEPSilvCosts!K:K)</f>
        <v>75000</v>
      </c>
      <c r="W121">
        <v>12.5</v>
      </c>
      <c r="X121">
        <v>15</v>
      </c>
      <c r="Y121">
        <v>5</v>
      </c>
      <c r="Z121">
        <f>LOOKUP($D121&amp;$G121,FFEPSilvCosts!$A:$A,FFEPSilvCosts!AL:AL)</f>
        <v>0</v>
      </c>
      <c r="AA121">
        <f>LOOKUP($D121&amp;$G121,FFEPSilvCosts!$A:$A,FFEPSilvCosts!AM:AM)</f>
        <v>0</v>
      </c>
      <c r="AB121">
        <f>LOOKUP($D121&amp;$G121,FFEPSilvCosts!$A:$A,FFEPSilvCosts!AN:AN)</f>
        <v>0</v>
      </c>
      <c r="AC121">
        <f>LOOKUP($D121&amp;$G121,FFEPSilvCosts!$A:$A,FFEPSilvCosts!AO:AO)</f>
        <v>5000</v>
      </c>
      <c r="AD121">
        <f>LOOKUP($D121&amp;$G121,FFEPSilvCosts!$A:$A,FFEPSilvCosts!AP:AP)</f>
        <v>4</v>
      </c>
      <c r="AE121">
        <f>LOOKUP($D121&amp;$G121,FFEPSilvCosts!$A:$A,FFEPSilvCosts!AQ:AQ)</f>
        <v>40</v>
      </c>
    </row>
    <row r="122" spans="1:31">
      <c r="A122" t="str">
        <f>LOOKUP($D122&amp;$G122,FFEPSilvCosts!$A:$A,FFEPSilvCosts!H:H)</f>
        <v>y</v>
      </c>
      <c r="B122" t="s">
        <v>204</v>
      </c>
      <c r="C122" t="s">
        <v>169</v>
      </c>
      <c r="D122" t="s">
        <v>90</v>
      </c>
      <c r="E122" t="s">
        <v>97</v>
      </c>
      <c r="F122" t="s">
        <v>196</v>
      </c>
      <c r="G122" t="s">
        <v>396</v>
      </c>
      <c r="H122" t="str">
        <f t="shared" si="3"/>
        <v>ZRepressedPine.CC.Pyper.F.FFEP.ThFert</v>
      </c>
      <c r="I122" t="str">
        <f>LOOKUP($D122&amp;$G122,FFEPSilvCosts!A:A,FFEPSilvCosts!G:G)</f>
        <v>N</v>
      </c>
      <c r="J122">
        <f>LOOKUP($D122&amp;$E122&amp;$G122,FFEPSilvCosts!C:C,FFEPSilvCosts!J:J)</f>
        <v>30</v>
      </c>
      <c r="K122">
        <f>LOOKUP($C122&amp;$D122&amp;$E122&amp;$F122,InventoryLU_Blk!$A$2:$A$118,InventoryLU_Blk!$J$2:$J$118)</f>
        <v>12.5</v>
      </c>
      <c r="L122" t="str">
        <f>LOOKUP($D122&amp;$G122,FFEPSilvCosts!$A:$A,FFEPSilvCosts!AB:AB)</f>
        <v>PLI</v>
      </c>
      <c r="M122">
        <f>LOOKUP($D122&amp;$G122,FFEPSilvCosts!$A:$A,FFEPSilvCosts!AC:AC)</f>
        <v>100</v>
      </c>
      <c r="N122">
        <f>LOOKUP($D122&amp;$G122,FFEPSilvCosts!$A:$A,FFEPSilvCosts!AD:AD)</f>
        <v>0</v>
      </c>
      <c r="O122">
        <f>LOOKUP($D122&amp;$G122,FFEPSilvCosts!$A:$A,FFEPSilvCosts!AE:AE)</f>
        <v>0</v>
      </c>
      <c r="P122">
        <f>LOOKUP($D122&amp;$G122,FFEPSilvCosts!$A:$A,FFEPSilvCosts!AF:AF)</f>
        <v>0</v>
      </c>
      <c r="Q122">
        <f>LOOKUP($D122&amp;$G122,FFEPSilvCosts!$A:$A,FFEPSilvCosts!AG:AG)</f>
        <v>0</v>
      </c>
      <c r="R122">
        <f>LOOKUP($D122&amp;$G122,FFEPSilvCosts!$A:$A,FFEPSilvCosts!AH:AH)</f>
        <v>0</v>
      </c>
      <c r="S122">
        <f>LOOKUP($D122&amp;$G122,FFEPSilvCosts!$A:$A,FFEPSilvCosts!AI:AI)</f>
        <v>0</v>
      </c>
      <c r="T122">
        <f>LOOKUP($D122&amp;$G122,FFEPSilvCosts!$A:$A,FFEPSilvCosts!AJ:AJ)</f>
        <v>0</v>
      </c>
      <c r="U122">
        <f>LOOKUP($D122&amp;$G122,FFEPSilvCosts!$A:$A,FFEPSilvCosts!AK:AK)</f>
        <v>0</v>
      </c>
      <c r="V122">
        <f>LOOKUP($D122&amp;$G122,FFEPSilvCosts!$A:$A,FFEPSilvCosts!K:K)</f>
        <v>75000</v>
      </c>
      <c r="W122">
        <v>12.5</v>
      </c>
      <c r="X122">
        <v>15</v>
      </c>
      <c r="Y122">
        <v>5</v>
      </c>
      <c r="Z122">
        <f>LOOKUP($D122&amp;$G122,FFEPSilvCosts!$A:$A,FFEPSilvCosts!AL:AL)</f>
        <v>0</v>
      </c>
      <c r="AA122">
        <f>LOOKUP($D122&amp;$G122,FFEPSilvCosts!$A:$A,FFEPSilvCosts!AM:AM)</f>
        <v>0</v>
      </c>
      <c r="AB122">
        <f>LOOKUP($D122&amp;$G122,FFEPSilvCosts!$A:$A,FFEPSilvCosts!AN:AN)</f>
        <v>0</v>
      </c>
      <c r="AC122">
        <f>LOOKUP($D122&amp;$G122,FFEPSilvCosts!$A:$A,FFEPSilvCosts!AO:AO)</f>
        <v>5000</v>
      </c>
      <c r="AD122">
        <f>LOOKUP($D122&amp;$G122,FFEPSilvCosts!$A:$A,FFEPSilvCosts!AP:AP)</f>
        <v>4</v>
      </c>
      <c r="AE122">
        <f>LOOKUP($D122&amp;$G122,FFEPSilvCosts!$A:$A,FFEPSilvCosts!AQ:AQ)</f>
        <v>40</v>
      </c>
    </row>
    <row r="123" spans="1:31">
      <c r="A123" t="str">
        <f>LOOKUP($D123&amp;$G123,FFEPSilvCosts!$A:$A,FFEPSilvCosts!H:H)</f>
        <v>n</v>
      </c>
      <c r="B123" t="s">
        <v>204</v>
      </c>
      <c r="C123" t="s">
        <v>103</v>
      </c>
      <c r="D123" t="s">
        <v>17</v>
      </c>
      <c r="E123" t="s">
        <v>97</v>
      </c>
      <c r="F123" t="s">
        <v>192</v>
      </c>
      <c r="G123" t="s">
        <v>37</v>
      </c>
      <c r="H123" t="str">
        <f t="shared" si="3"/>
        <v>IDFdk4.CC.Bambrick.B.FFEP.P</v>
      </c>
      <c r="I123" t="str">
        <f>LOOKUP($D123&amp;$G123,FFEPSilvCosts!A:A,FFEPSilvCosts!G:G)</f>
        <v>P</v>
      </c>
      <c r="J123">
        <f>LOOKUP($D123&amp;$E123&amp;$G123,FFEPSilvCosts!C:C,FFEPSilvCosts!J:J)</f>
        <v>0</v>
      </c>
      <c r="K123">
        <f>LOOKUP($C123&amp;$D123&amp;$E123&amp;$F123,InventoryLU_Blk!$A$2:$A$118,InventoryLU_Blk!$J$2:$J$118)</f>
        <v>11.9</v>
      </c>
      <c r="L123">
        <f>LOOKUP($D123&amp;$G123,FFEPSilvCosts!$A:$A,FFEPSilvCosts!AB:AB)</f>
        <v>0</v>
      </c>
      <c r="M123">
        <f>LOOKUP($D123&amp;$G123,FFEPSilvCosts!$A:$A,FFEPSilvCosts!AC:AC)</f>
        <v>0</v>
      </c>
      <c r="N123">
        <f>LOOKUP($D123&amp;$G123,FFEPSilvCosts!$A:$A,FFEPSilvCosts!AD:AD)</f>
        <v>0</v>
      </c>
      <c r="O123">
        <f>LOOKUP($D123&amp;$G123,FFEPSilvCosts!$A:$A,FFEPSilvCosts!AE:AE)</f>
        <v>0</v>
      </c>
      <c r="P123">
        <f>LOOKUP($D123&amp;$G123,FFEPSilvCosts!$A:$A,FFEPSilvCosts!AF:AF)</f>
        <v>0</v>
      </c>
      <c r="Q123">
        <f>LOOKUP($D123&amp;$G123,FFEPSilvCosts!$A:$A,FFEPSilvCosts!AG:AG)</f>
        <v>0</v>
      </c>
      <c r="R123">
        <f>LOOKUP($D123&amp;$G123,FFEPSilvCosts!$A:$A,FFEPSilvCosts!AH:AH)</f>
        <v>0</v>
      </c>
      <c r="S123">
        <f>LOOKUP($D123&amp;$G123,FFEPSilvCosts!$A:$A,FFEPSilvCosts!AI:AI)</f>
        <v>0</v>
      </c>
      <c r="T123">
        <f>LOOKUP($D123&amp;$G123,FFEPSilvCosts!$A:$A,FFEPSilvCosts!AJ:AJ)</f>
        <v>0</v>
      </c>
      <c r="U123">
        <f>LOOKUP($D123&amp;$G123,FFEPSilvCosts!$A:$A,FFEPSilvCosts!AK:AK)</f>
        <v>0</v>
      </c>
      <c r="V123">
        <f>LOOKUP($D123&amp;$G123,FFEPSilvCosts!$A:$A,FFEPSilvCosts!K:K)</f>
        <v>0</v>
      </c>
      <c r="W123">
        <v>12.5</v>
      </c>
      <c r="X123">
        <v>15</v>
      </c>
      <c r="Y123">
        <v>5</v>
      </c>
      <c r="Z123">
        <f>LOOKUP($D123&amp;$G123,FFEPSilvCosts!$A:$A,FFEPSilvCosts!AL:AL)</f>
        <v>0</v>
      </c>
      <c r="AA123">
        <f>LOOKUP($D123&amp;$G123,FFEPSilvCosts!$A:$A,FFEPSilvCosts!AM:AM)</f>
        <v>0</v>
      </c>
      <c r="AB123">
        <f>LOOKUP($D123&amp;$G123,FFEPSilvCosts!$A:$A,FFEPSilvCosts!AN:AN)</f>
        <v>0</v>
      </c>
      <c r="AC123">
        <f>LOOKUP($D123&amp;$G123,FFEPSilvCosts!$A:$A,FFEPSilvCosts!AO:AO)</f>
        <v>0</v>
      </c>
      <c r="AD123">
        <f>LOOKUP($D123&amp;$G123,FFEPSilvCosts!$A:$A,FFEPSilvCosts!AP:AP)</f>
        <v>0</v>
      </c>
      <c r="AE123">
        <f>LOOKUP($D123&amp;$G123,FFEPSilvCosts!$A:$A,FFEPSilvCosts!AQ:AQ)</f>
        <v>0</v>
      </c>
    </row>
    <row r="124" spans="1:31">
      <c r="A124" t="str">
        <f>LOOKUP($D124&amp;$G124,FFEPSilvCosts!$A:$A,FFEPSilvCosts!H:H)</f>
        <v>n</v>
      </c>
      <c r="B124" t="s">
        <v>204</v>
      </c>
      <c r="C124" t="s">
        <v>103</v>
      </c>
      <c r="D124" t="s">
        <v>17</v>
      </c>
      <c r="E124" t="s">
        <v>97</v>
      </c>
      <c r="F124" t="s">
        <v>193</v>
      </c>
      <c r="G124" t="s">
        <v>37</v>
      </c>
      <c r="H124" t="str">
        <f t="shared" si="3"/>
        <v>IDFdk4.CC.Bambrick.C.FFEP.P</v>
      </c>
      <c r="I124" t="str">
        <f>LOOKUP($D124&amp;$G124,FFEPSilvCosts!A:A,FFEPSilvCosts!G:G)</f>
        <v>P</v>
      </c>
      <c r="J124">
        <f>LOOKUP($D124&amp;$E124&amp;$G124,FFEPSilvCosts!C:C,FFEPSilvCosts!J:J)</f>
        <v>0</v>
      </c>
      <c r="K124">
        <f>LOOKUP($C124&amp;$D124&amp;$E124&amp;$F124,InventoryLU_Blk!$A$2:$A$118,InventoryLU_Blk!$J$2:$J$118)</f>
        <v>12.1</v>
      </c>
      <c r="L124">
        <f>LOOKUP($D124&amp;$G124,FFEPSilvCosts!$A:$A,FFEPSilvCosts!AB:AB)</f>
        <v>0</v>
      </c>
      <c r="M124">
        <f>LOOKUP($D124&amp;$G124,FFEPSilvCosts!$A:$A,FFEPSilvCosts!AC:AC)</f>
        <v>0</v>
      </c>
      <c r="N124">
        <f>LOOKUP($D124&amp;$G124,FFEPSilvCosts!$A:$A,FFEPSilvCosts!AD:AD)</f>
        <v>0</v>
      </c>
      <c r="O124">
        <f>LOOKUP($D124&amp;$G124,FFEPSilvCosts!$A:$A,FFEPSilvCosts!AE:AE)</f>
        <v>0</v>
      </c>
      <c r="P124">
        <f>LOOKUP($D124&amp;$G124,FFEPSilvCosts!$A:$A,FFEPSilvCosts!AF:AF)</f>
        <v>0</v>
      </c>
      <c r="Q124">
        <f>LOOKUP($D124&amp;$G124,FFEPSilvCosts!$A:$A,FFEPSilvCosts!AG:AG)</f>
        <v>0</v>
      </c>
      <c r="R124">
        <f>LOOKUP($D124&amp;$G124,FFEPSilvCosts!$A:$A,FFEPSilvCosts!AH:AH)</f>
        <v>0</v>
      </c>
      <c r="S124">
        <f>LOOKUP($D124&amp;$G124,FFEPSilvCosts!$A:$A,FFEPSilvCosts!AI:AI)</f>
        <v>0</v>
      </c>
      <c r="T124">
        <f>LOOKUP($D124&amp;$G124,FFEPSilvCosts!$A:$A,FFEPSilvCosts!AJ:AJ)</f>
        <v>0</v>
      </c>
      <c r="U124">
        <f>LOOKUP($D124&amp;$G124,FFEPSilvCosts!$A:$A,FFEPSilvCosts!AK:AK)</f>
        <v>0</v>
      </c>
      <c r="V124">
        <f>LOOKUP($D124&amp;$G124,FFEPSilvCosts!$A:$A,FFEPSilvCosts!K:K)</f>
        <v>0</v>
      </c>
      <c r="W124">
        <v>12.5</v>
      </c>
      <c r="X124">
        <v>15</v>
      </c>
      <c r="Y124">
        <v>5</v>
      </c>
      <c r="Z124">
        <f>LOOKUP($D124&amp;$G124,FFEPSilvCosts!$A:$A,FFEPSilvCosts!AL:AL)</f>
        <v>0</v>
      </c>
      <c r="AA124">
        <f>LOOKUP($D124&amp;$G124,FFEPSilvCosts!$A:$A,FFEPSilvCosts!AM:AM)</f>
        <v>0</v>
      </c>
      <c r="AB124">
        <f>LOOKUP($D124&amp;$G124,FFEPSilvCosts!$A:$A,FFEPSilvCosts!AN:AN)</f>
        <v>0</v>
      </c>
      <c r="AC124">
        <f>LOOKUP($D124&amp;$G124,FFEPSilvCosts!$A:$A,FFEPSilvCosts!AO:AO)</f>
        <v>0</v>
      </c>
      <c r="AD124">
        <f>LOOKUP($D124&amp;$G124,FFEPSilvCosts!$A:$A,FFEPSilvCosts!AP:AP)</f>
        <v>0</v>
      </c>
      <c r="AE124">
        <f>LOOKUP($D124&amp;$G124,FFEPSilvCosts!$A:$A,FFEPSilvCosts!AQ:AQ)</f>
        <v>0</v>
      </c>
    </row>
    <row r="125" spans="1:31">
      <c r="A125" t="str">
        <f>LOOKUP($D125&amp;$G125,FFEPSilvCosts!$A:$A,FFEPSilvCosts!H:H)</f>
        <v>n</v>
      </c>
      <c r="B125" t="s">
        <v>204</v>
      </c>
      <c r="C125" t="s">
        <v>103</v>
      </c>
      <c r="D125" t="s">
        <v>23</v>
      </c>
      <c r="E125" t="s">
        <v>97</v>
      </c>
      <c r="F125" t="s">
        <v>191</v>
      </c>
      <c r="G125" t="s">
        <v>37</v>
      </c>
      <c r="H125" t="str">
        <f t="shared" si="3"/>
        <v>MSxv.CC.Bambrick.A.FFEP.P</v>
      </c>
      <c r="I125" t="str">
        <f>LOOKUP($D125&amp;$G125,FFEPSilvCosts!A:A,FFEPSilvCosts!G:G)</f>
        <v>P</v>
      </c>
      <c r="J125">
        <f>LOOKUP($D125&amp;$E125&amp;$G125,FFEPSilvCosts!C:C,FFEPSilvCosts!J:J)</f>
        <v>0</v>
      </c>
      <c r="K125">
        <f>LOOKUP($C125&amp;$D125&amp;$E125&amp;$F125,InventoryLU_Blk!$A$2:$A$118,InventoryLU_Blk!$J$2:$J$118)</f>
        <v>17.100000000000001</v>
      </c>
      <c r="L125">
        <f>LOOKUP($D125&amp;$G125,FFEPSilvCosts!$A:$A,FFEPSilvCosts!AB:AB)</f>
        <v>0</v>
      </c>
      <c r="M125">
        <f>LOOKUP($D125&amp;$G125,FFEPSilvCosts!$A:$A,FFEPSilvCosts!AC:AC)</f>
        <v>0</v>
      </c>
      <c r="N125">
        <f>LOOKUP($D125&amp;$G125,FFEPSilvCosts!$A:$A,FFEPSilvCosts!AD:AD)</f>
        <v>0</v>
      </c>
      <c r="O125">
        <f>LOOKUP($D125&amp;$G125,FFEPSilvCosts!$A:$A,FFEPSilvCosts!AE:AE)</f>
        <v>0</v>
      </c>
      <c r="P125">
        <f>LOOKUP($D125&amp;$G125,FFEPSilvCosts!$A:$A,FFEPSilvCosts!AF:AF)</f>
        <v>0</v>
      </c>
      <c r="Q125">
        <f>LOOKUP($D125&amp;$G125,FFEPSilvCosts!$A:$A,FFEPSilvCosts!AG:AG)</f>
        <v>0</v>
      </c>
      <c r="R125">
        <f>LOOKUP($D125&amp;$G125,FFEPSilvCosts!$A:$A,FFEPSilvCosts!AH:AH)</f>
        <v>0</v>
      </c>
      <c r="S125">
        <f>LOOKUP($D125&amp;$G125,FFEPSilvCosts!$A:$A,FFEPSilvCosts!AI:AI)</f>
        <v>0</v>
      </c>
      <c r="T125">
        <f>LOOKUP($D125&amp;$G125,FFEPSilvCosts!$A:$A,FFEPSilvCosts!AJ:AJ)</f>
        <v>0</v>
      </c>
      <c r="U125">
        <f>LOOKUP($D125&amp;$G125,FFEPSilvCosts!$A:$A,FFEPSilvCosts!AK:AK)</f>
        <v>0</v>
      </c>
      <c r="V125">
        <f>LOOKUP($D125&amp;$G125,FFEPSilvCosts!$A:$A,FFEPSilvCosts!K:K)</f>
        <v>0</v>
      </c>
      <c r="W125">
        <v>12.5</v>
      </c>
      <c r="X125">
        <v>15</v>
      </c>
      <c r="Y125">
        <v>5</v>
      </c>
      <c r="Z125">
        <f>LOOKUP($D125&amp;$G125,FFEPSilvCosts!$A:$A,FFEPSilvCosts!AL:AL)</f>
        <v>0</v>
      </c>
      <c r="AA125">
        <f>LOOKUP($D125&amp;$G125,FFEPSilvCosts!$A:$A,FFEPSilvCosts!AM:AM)</f>
        <v>0</v>
      </c>
      <c r="AB125">
        <f>LOOKUP($D125&amp;$G125,FFEPSilvCosts!$A:$A,FFEPSilvCosts!AN:AN)</f>
        <v>0</v>
      </c>
      <c r="AC125">
        <f>LOOKUP($D125&amp;$G125,FFEPSilvCosts!$A:$A,FFEPSilvCosts!AO:AO)</f>
        <v>0</v>
      </c>
      <c r="AD125">
        <f>LOOKUP($D125&amp;$G125,FFEPSilvCosts!$A:$A,FFEPSilvCosts!AP:AP)</f>
        <v>0</v>
      </c>
      <c r="AE125">
        <f>LOOKUP($D125&amp;$G125,FFEPSilvCosts!$A:$A,FFEPSilvCosts!AQ:AQ)</f>
        <v>0</v>
      </c>
    </row>
    <row r="126" spans="1:31">
      <c r="A126" t="str">
        <f>LOOKUP($D126&amp;$G126,FFEPSilvCosts!$A:$A,FFEPSilvCosts!H:H)</f>
        <v>n</v>
      </c>
      <c r="B126" t="s">
        <v>204</v>
      </c>
      <c r="C126" t="s">
        <v>103</v>
      </c>
      <c r="D126" t="s">
        <v>23</v>
      </c>
      <c r="E126" t="s">
        <v>97</v>
      </c>
      <c r="F126" t="s">
        <v>192</v>
      </c>
      <c r="G126" t="s">
        <v>37</v>
      </c>
      <c r="H126" t="str">
        <f t="shared" si="3"/>
        <v>MSxv.CC.Bambrick.B.FFEP.P</v>
      </c>
      <c r="I126" t="str">
        <f>LOOKUP($D126&amp;$G126,FFEPSilvCosts!A:A,FFEPSilvCosts!G:G)</f>
        <v>P</v>
      </c>
      <c r="J126">
        <f>LOOKUP($D126&amp;$E126&amp;$G126,FFEPSilvCosts!C:C,FFEPSilvCosts!J:J)</f>
        <v>0</v>
      </c>
      <c r="K126">
        <f>LOOKUP($C126&amp;$D126&amp;$E126&amp;$F126,InventoryLU_Blk!$A$2:$A$118,InventoryLU_Blk!$J$2:$J$118)</f>
        <v>17.399999999999999</v>
      </c>
      <c r="L126">
        <f>LOOKUP($D126&amp;$G126,FFEPSilvCosts!$A:$A,FFEPSilvCosts!AB:AB)</f>
        <v>0</v>
      </c>
      <c r="M126">
        <f>LOOKUP($D126&amp;$G126,FFEPSilvCosts!$A:$A,FFEPSilvCosts!AC:AC)</f>
        <v>0</v>
      </c>
      <c r="N126">
        <f>LOOKUP($D126&amp;$G126,FFEPSilvCosts!$A:$A,FFEPSilvCosts!AD:AD)</f>
        <v>0</v>
      </c>
      <c r="O126">
        <f>LOOKUP($D126&amp;$G126,FFEPSilvCosts!$A:$A,FFEPSilvCosts!AE:AE)</f>
        <v>0</v>
      </c>
      <c r="P126">
        <f>LOOKUP($D126&amp;$G126,FFEPSilvCosts!$A:$A,FFEPSilvCosts!AF:AF)</f>
        <v>0</v>
      </c>
      <c r="Q126">
        <f>LOOKUP($D126&amp;$G126,FFEPSilvCosts!$A:$A,FFEPSilvCosts!AG:AG)</f>
        <v>0</v>
      </c>
      <c r="R126">
        <f>LOOKUP($D126&amp;$G126,FFEPSilvCosts!$A:$A,FFEPSilvCosts!AH:AH)</f>
        <v>0</v>
      </c>
      <c r="S126">
        <f>LOOKUP($D126&amp;$G126,FFEPSilvCosts!$A:$A,FFEPSilvCosts!AI:AI)</f>
        <v>0</v>
      </c>
      <c r="T126">
        <f>LOOKUP($D126&amp;$G126,FFEPSilvCosts!$A:$A,FFEPSilvCosts!AJ:AJ)</f>
        <v>0</v>
      </c>
      <c r="U126">
        <f>LOOKUP($D126&amp;$G126,FFEPSilvCosts!$A:$A,FFEPSilvCosts!AK:AK)</f>
        <v>0</v>
      </c>
      <c r="V126">
        <f>LOOKUP($D126&amp;$G126,FFEPSilvCosts!$A:$A,FFEPSilvCosts!K:K)</f>
        <v>0</v>
      </c>
      <c r="W126">
        <v>12.5</v>
      </c>
      <c r="X126">
        <v>15</v>
      </c>
      <c r="Y126">
        <v>5</v>
      </c>
      <c r="Z126">
        <f>LOOKUP($D126&amp;$G126,FFEPSilvCosts!$A:$A,FFEPSilvCosts!AL:AL)</f>
        <v>0</v>
      </c>
      <c r="AA126">
        <f>LOOKUP($D126&amp;$G126,FFEPSilvCosts!$A:$A,FFEPSilvCosts!AM:AM)</f>
        <v>0</v>
      </c>
      <c r="AB126">
        <f>LOOKUP($D126&amp;$G126,FFEPSilvCosts!$A:$A,FFEPSilvCosts!AN:AN)</f>
        <v>0</v>
      </c>
      <c r="AC126">
        <f>LOOKUP($D126&amp;$G126,FFEPSilvCosts!$A:$A,FFEPSilvCosts!AO:AO)</f>
        <v>0</v>
      </c>
      <c r="AD126">
        <f>LOOKUP($D126&amp;$G126,FFEPSilvCosts!$A:$A,FFEPSilvCosts!AP:AP)</f>
        <v>0</v>
      </c>
      <c r="AE126">
        <f>LOOKUP($D126&amp;$G126,FFEPSilvCosts!$A:$A,FFEPSilvCosts!AQ:AQ)</f>
        <v>0</v>
      </c>
    </row>
    <row r="127" spans="1:31">
      <c r="A127" t="str">
        <f>LOOKUP($D127&amp;$G127,FFEPSilvCosts!$A:$A,FFEPSilvCosts!H:H)</f>
        <v>n</v>
      </c>
      <c r="B127" t="s">
        <v>204</v>
      </c>
      <c r="C127" t="s">
        <v>103</v>
      </c>
      <c r="D127" t="s">
        <v>23</v>
      </c>
      <c r="E127" t="s">
        <v>97</v>
      </c>
      <c r="F127" t="s">
        <v>193</v>
      </c>
      <c r="G127" t="s">
        <v>37</v>
      </c>
      <c r="H127" t="str">
        <f t="shared" si="3"/>
        <v>MSxv.CC.Bambrick.C.FFEP.P</v>
      </c>
      <c r="I127" t="str">
        <f>LOOKUP($D127&amp;$G127,FFEPSilvCosts!A:A,FFEPSilvCosts!G:G)</f>
        <v>P</v>
      </c>
      <c r="J127">
        <f>LOOKUP($D127&amp;$E127&amp;$G127,FFEPSilvCosts!C:C,FFEPSilvCosts!J:J)</f>
        <v>0</v>
      </c>
      <c r="K127">
        <f>LOOKUP($C127&amp;$D127&amp;$E127&amp;$F127,InventoryLU_Blk!$A$2:$A$118,InventoryLU_Blk!$J$2:$J$118)</f>
        <v>17.2</v>
      </c>
      <c r="L127">
        <f>LOOKUP($D127&amp;$G127,FFEPSilvCosts!$A:$A,FFEPSilvCosts!AB:AB)</f>
        <v>0</v>
      </c>
      <c r="M127">
        <f>LOOKUP($D127&amp;$G127,FFEPSilvCosts!$A:$A,FFEPSilvCosts!AC:AC)</f>
        <v>0</v>
      </c>
      <c r="N127">
        <f>LOOKUP($D127&amp;$G127,FFEPSilvCosts!$A:$A,FFEPSilvCosts!AD:AD)</f>
        <v>0</v>
      </c>
      <c r="O127">
        <f>LOOKUP($D127&amp;$G127,FFEPSilvCosts!$A:$A,FFEPSilvCosts!AE:AE)</f>
        <v>0</v>
      </c>
      <c r="P127">
        <f>LOOKUP($D127&amp;$G127,FFEPSilvCosts!$A:$A,FFEPSilvCosts!AF:AF)</f>
        <v>0</v>
      </c>
      <c r="Q127">
        <f>LOOKUP($D127&amp;$G127,FFEPSilvCosts!$A:$A,FFEPSilvCosts!AG:AG)</f>
        <v>0</v>
      </c>
      <c r="R127">
        <f>LOOKUP($D127&amp;$G127,FFEPSilvCosts!$A:$A,FFEPSilvCosts!AH:AH)</f>
        <v>0</v>
      </c>
      <c r="S127">
        <f>LOOKUP($D127&amp;$G127,FFEPSilvCosts!$A:$A,FFEPSilvCosts!AI:AI)</f>
        <v>0</v>
      </c>
      <c r="T127">
        <f>LOOKUP($D127&amp;$G127,FFEPSilvCosts!$A:$A,FFEPSilvCosts!AJ:AJ)</f>
        <v>0</v>
      </c>
      <c r="U127">
        <f>LOOKUP($D127&amp;$G127,FFEPSilvCosts!$A:$A,FFEPSilvCosts!AK:AK)</f>
        <v>0</v>
      </c>
      <c r="V127">
        <f>LOOKUP($D127&amp;$G127,FFEPSilvCosts!$A:$A,FFEPSilvCosts!K:K)</f>
        <v>0</v>
      </c>
      <c r="W127">
        <v>12.5</v>
      </c>
      <c r="X127">
        <v>15</v>
      </c>
      <c r="Y127">
        <v>5</v>
      </c>
      <c r="Z127">
        <f>LOOKUP($D127&amp;$G127,FFEPSilvCosts!$A:$A,FFEPSilvCosts!AL:AL)</f>
        <v>0</v>
      </c>
      <c r="AA127">
        <f>LOOKUP($D127&amp;$G127,FFEPSilvCosts!$A:$A,FFEPSilvCosts!AM:AM)</f>
        <v>0</v>
      </c>
      <c r="AB127">
        <f>LOOKUP($D127&amp;$G127,FFEPSilvCosts!$A:$A,FFEPSilvCosts!AN:AN)</f>
        <v>0</v>
      </c>
      <c r="AC127">
        <f>LOOKUP($D127&amp;$G127,FFEPSilvCosts!$A:$A,FFEPSilvCosts!AO:AO)</f>
        <v>0</v>
      </c>
      <c r="AD127">
        <f>LOOKUP($D127&amp;$G127,FFEPSilvCosts!$A:$A,FFEPSilvCosts!AP:AP)</f>
        <v>0</v>
      </c>
      <c r="AE127">
        <f>LOOKUP($D127&amp;$G127,FFEPSilvCosts!$A:$A,FFEPSilvCosts!AQ:AQ)</f>
        <v>0</v>
      </c>
    </row>
    <row r="128" spans="1:31">
      <c r="A128" t="str">
        <f>LOOKUP($D128&amp;$G128,FFEPSilvCosts!$A:$A,FFEPSilvCosts!H:H)</f>
        <v>n</v>
      </c>
      <c r="B128" t="s">
        <v>204</v>
      </c>
      <c r="C128" t="s">
        <v>103</v>
      </c>
      <c r="D128" t="s">
        <v>27</v>
      </c>
      <c r="E128" t="s">
        <v>97</v>
      </c>
      <c r="F128" t="s">
        <v>192</v>
      </c>
      <c r="G128" t="s">
        <v>37</v>
      </c>
      <c r="H128" t="str">
        <f t="shared" si="3"/>
        <v>SBPSxc.CC.Bambrick.B.FFEP.P</v>
      </c>
      <c r="I128" t="str">
        <f>LOOKUP($D128&amp;$G128,FFEPSilvCosts!A:A,FFEPSilvCosts!G:G)</f>
        <v>P</v>
      </c>
      <c r="J128">
        <f>LOOKUP($D128&amp;$E128&amp;$G128,FFEPSilvCosts!C:C,FFEPSilvCosts!J:J)</f>
        <v>0</v>
      </c>
      <c r="K128">
        <f>LOOKUP($C128&amp;$D128&amp;$E128&amp;$F128,InventoryLU_Blk!$A$2:$A$118,InventoryLU_Blk!$J$2:$J$118)</f>
        <v>13.5</v>
      </c>
      <c r="L128">
        <f>LOOKUP($D128&amp;$G128,FFEPSilvCosts!$A:$A,FFEPSilvCosts!AB:AB)</f>
        <v>0</v>
      </c>
      <c r="M128">
        <f>LOOKUP($D128&amp;$G128,FFEPSilvCosts!$A:$A,FFEPSilvCosts!AC:AC)</f>
        <v>0</v>
      </c>
      <c r="N128">
        <f>LOOKUP($D128&amp;$G128,FFEPSilvCosts!$A:$A,FFEPSilvCosts!AD:AD)</f>
        <v>0</v>
      </c>
      <c r="O128">
        <f>LOOKUP($D128&amp;$G128,FFEPSilvCosts!$A:$A,FFEPSilvCosts!AE:AE)</f>
        <v>0</v>
      </c>
      <c r="P128">
        <f>LOOKUP($D128&amp;$G128,FFEPSilvCosts!$A:$A,FFEPSilvCosts!AF:AF)</f>
        <v>0</v>
      </c>
      <c r="Q128">
        <f>LOOKUP($D128&amp;$G128,FFEPSilvCosts!$A:$A,FFEPSilvCosts!AG:AG)</f>
        <v>0</v>
      </c>
      <c r="R128">
        <f>LOOKUP($D128&amp;$G128,FFEPSilvCosts!$A:$A,FFEPSilvCosts!AH:AH)</f>
        <v>0</v>
      </c>
      <c r="S128">
        <f>LOOKUP($D128&amp;$G128,FFEPSilvCosts!$A:$A,FFEPSilvCosts!AI:AI)</f>
        <v>0</v>
      </c>
      <c r="T128">
        <f>LOOKUP($D128&amp;$G128,FFEPSilvCosts!$A:$A,FFEPSilvCosts!AJ:AJ)</f>
        <v>0</v>
      </c>
      <c r="U128">
        <f>LOOKUP($D128&amp;$G128,FFEPSilvCosts!$A:$A,FFEPSilvCosts!AK:AK)</f>
        <v>0</v>
      </c>
      <c r="V128">
        <f>LOOKUP($D128&amp;$G128,FFEPSilvCosts!$A:$A,FFEPSilvCosts!K:K)</f>
        <v>0</v>
      </c>
      <c r="W128">
        <v>12.5</v>
      </c>
      <c r="X128">
        <v>15</v>
      </c>
      <c r="Y128">
        <v>5</v>
      </c>
      <c r="Z128">
        <f>LOOKUP($D128&amp;$G128,FFEPSilvCosts!$A:$A,FFEPSilvCosts!AL:AL)</f>
        <v>0</v>
      </c>
      <c r="AA128">
        <f>LOOKUP($D128&amp;$G128,FFEPSilvCosts!$A:$A,FFEPSilvCosts!AM:AM)</f>
        <v>0</v>
      </c>
      <c r="AB128">
        <f>LOOKUP($D128&amp;$G128,FFEPSilvCosts!$A:$A,FFEPSilvCosts!AN:AN)</f>
        <v>0</v>
      </c>
      <c r="AC128">
        <f>LOOKUP($D128&amp;$G128,FFEPSilvCosts!$A:$A,FFEPSilvCosts!AO:AO)</f>
        <v>0</v>
      </c>
      <c r="AD128">
        <f>LOOKUP($D128&amp;$G128,FFEPSilvCosts!$A:$A,FFEPSilvCosts!AP:AP)</f>
        <v>0</v>
      </c>
      <c r="AE128">
        <f>LOOKUP($D128&amp;$G128,FFEPSilvCosts!$A:$A,FFEPSilvCosts!AQ:AQ)</f>
        <v>0</v>
      </c>
    </row>
    <row r="129" spans="1:31">
      <c r="A129" t="str">
        <f>LOOKUP($D129&amp;$G129,FFEPSilvCosts!$A:$A,FFEPSilvCosts!H:H)</f>
        <v>n</v>
      </c>
      <c r="B129" t="s">
        <v>204</v>
      </c>
      <c r="C129" t="s">
        <v>103</v>
      </c>
      <c r="D129" t="s">
        <v>27</v>
      </c>
      <c r="E129" t="s">
        <v>97</v>
      </c>
      <c r="F129" t="s">
        <v>193</v>
      </c>
      <c r="G129" t="s">
        <v>37</v>
      </c>
      <c r="H129" t="str">
        <f t="shared" si="3"/>
        <v>SBPSxc.CC.Bambrick.C.FFEP.P</v>
      </c>
      <c r="I129" t="str">
        <f>LOOKUP($D129&amp;$G129,FFEPSilvCosts!A:A,FFEPSilvCosts!G:G)</f>
        <v>P</v>
      </c>
      <c r="J129">
        <f>LOOKUP($D129&amp;$E129&amp;$G129,FFEPSilvCosts!C:C,FFEPSilvCosts!J:J)</f>
        <v>0</v>
      </c>
      <c r="K129">
        <f>LOOKUP($C129&amp;$D129&amp;$E129&amp;$F129,InventoryLU_Blk!$A$2:$A$118,InventoryLU_Blk!$J$2:$J$118)</f>
        <v>13.5</v>
      </c>
      <c r="L129">
        <f>LOOKUP($D129&amp;$G129,FFEPSilvCosts!$A:$A,FFEPSilvCosts!AB:AB)</f>
        <v>0</v>
      </c>
      <c r="M129">
        <f>LOOKUP($D129&amp;$G129,FFEPSilvCosts!$A:$A,FFEPSilvCosts!AC:AC)</f>
        <v>0</v>
      </c>
      <c r="N129">
        <f>LOOKUP($D129&amp;$G129,FFEPSilvCosts!$A:$A,FFEPSilvCosts!AD:AD)</f>
        <v>0</v>
      </c>
      <c r="O129">
        <f>LOOKUP($D129&amp;$G129,FFEPSilvCosts!$A:$A,FFEPSilvCosts!AE:AE)</f>
        <v>0</v>
      </c>
      <c r="P129">
        <f>LOOKUP($D129&amp;$G129,FFEPSilvCosts!$A:$A,FFEPSilvCosts!AF:AF)</f>
        <v>0</v>
      </c>
      <c r="Q129">
        <f>LOOKUP($D129&amp;$G129,FFEPSilvCosts!$A:$A,FFEPSilvCosts!AG:AG)</f>
        <v>0</v>
      </c>
      <c r="R129">
        <f>LOOKUP($D129&amp;$G129,FFEPSilvCosts!$A:$A,FFEPSilvCosts!AH:AH)</f>
        <v>0</v>
      </c>
      <c r="S129">
        <f>LOOKUP($D129&amp;$G129,FFEPSilvCosts!$A:$A,FFEPSilvCosts!AI:AI)</f>
        <v>0</v>
      </c>
      <c r="T129">
        <f>LOOKUP($D129&amp;$G129,FFEPSilvCosts!$A:$A,FFEPSilvCosts!AJ:AJ)</f>
        <v>0</v>
      </c>
      <c r="U129">
        <f>LOOKUP($D129&amp;$G129,FFEPSilvCosts!$A:$A,FFEPSilvCosts!AK:AK)</f>
        <v>0</v>
      </c>
      <c r="V129">
        <f>LOOKUP($D129&amp;$G129,FFEPSilvCosts!$A:$A,FFEPSilvCosts!K:K)</f>
        <v>0</v>
      </c>
      <c r="W129">
        <v>12.5</v>
      </c>
      <c r="X129">
        <v>15</v>
      </c>
      <c r="Y129">
        <v>5</v>
      </c>
      <c r="Z129">
        <f>LOOKUP($D129&amp;$G129,FFEPSilvCosts!$A:$A,FFEPSilvCosts!AL:AL)</f>
        <v>0</v>
      </c>
      <c r="AA129">
        <f>LOOKUP($D129&amp;$G129,FFEPSilvCosts!$A:$A,FFEPSilvCosts!AM:AM)</f>
        <v>0</v>
      </c>
      <c r="AB129">
        <f>LOOKUP($D129&amp;$G129,FFEPSilvCosts!$A:$A,FFEPSilvCosts!AN:AN)</f>
        <v>0</v>
      </c>
      <c r="AC129">
        <f>LOOKUP($D129&amp;$G129,FFEPSilvCosts!$A:$A,FFEPSilvCosts!AO:AO)</f>
        <v>0</v>
      </c>
      <c r="AD129">
        <f>LOOKUP($D129&amp;$G129,FFEPSilvCosts!$A:$A,FFEPSilvCosts!AP:AP)</f>
        <v>0</v>
      </c>
      <c r="AE129">
        <f>LOOKUP($D129&amp;$G129,FFEPSilvCosts!$A:$A,FFEPSilvCosts!AQ:AQ)</f>
        <v>0</v>
      </c>
    </row>
    <row r="130" spans="1:31">
      <c r="A130" t="str">
        <f>LOOKUP($D130&amp;$G130,FFEPSilvCosts!$A:$A,FFEPSilvCosts!H:H)</f>
        <v>n</v>
      </c>
      <c r="B130" t="s">
        <v>204</v>
      </c>
      <c r="C130" t="s">
        <v>107</v>
      </c>
      <c r="D130" t="s">
        <v>17</v>
      </c>
      <c r="E130" t="s">
        <v>97</v>
      </c>
      <c r="F130" t="s">
        <v>191</v>
      </c>
      <c r="G130" t="s">
        <v>37</v>
      </c>
      <c r="H130" t="str">
        <f t="shared" si="3"/>
        <v>IDFdk4.CC.BidwellLava.A.FFEP.P</v>
      </c>
      <c r="I130" t="str">
        <f>LOOKUP($D130&amp;$G130,FFEPSilvCosts!A:A,FFEPSilvCosts!G:G)</f>
        <v>P</v>
      </c>
      <c r="J130">
        <f>LOOKUP($D130&amp;$E130&amp;$G130,FFEPSilvCosts!C:C,FFEPSilvCosts!J:J)</f>
        <v>0</v>
      </c>
      <c r="K130">
        <f>LOOKUP($C130&amp;$D130&amp;$E130&amp;$F130,InventoryLU_Blk!$A$2:$A$118,InventoryLU_Blk!$J$2:$J$118)</f>
        <v>11.9</v>
      </c>
      <c r="L130">
        <f>LOOKUP($D130&amp;$G130,FFEPSilvCosts!$A:$A,FFEPSilvCosts!AB:AB)</f>
        <v>0</v>
      </c>
      <c r="M130">
        <f>LOOKUP($D130&amp;$G130,FFEPSilvCosts!$A:$A,FFEPSilvCosts!AC:AC)</f>
        <v>0</v>
      </c>
      <c r="N130">
        <f>LOOKUP($D130&amp;$G130,FFEPSilvCosts!$A:$A,FFEPSilvCosts!AD:AD)</f>
        <v>0</v>
      </c>
      <c r="O130">
        <f>LOOKUP($D130&amp;$G130,FFEPSilvCosts!$A:$A,FFEPSilvCosts!AE:AE)</f>
        <v>0</v>
      </c>
      <c r="P130">
        <f>LOOKUP($D130&amp;$G130,FFEPSilvCosts!$A:$A,FFEPSilvCosts!AF:AF)</f>
        <v>0</v>
      </c>
      <c r="Q130">
        <f>LOOKUP($D130&amp;$G130,FFEPSilvCosts!$A:$A,FFEPSilvCosts!AG:AG)</f>
        <v>0</v>
      </c>
      <c r="R130">
        <f>LOOKUP($D130&amp;$G130,FFEPSilvCosts!$A:$A,FFEPSilvCosts!AH:AH)</f>
        <v>0</v>
      </c>
      <c r="S130">
        <f>LOOKUP($D130&amp;$G130,FFEPSilvCosts!$A:$A,FFEPSilvCosts!AI:AI)</f>
        <v>0</v>
      </c>
      <c r="T130">
        <f>LOOKUP($D130&amp;$G130,FFEPSilvCosts!$A:$A,FFEPSilvCosts!AJ:AJ)</f>
        <v>0</v>
      </c>
      <c r="U130">
        <f>LOOKUP($D130&amp;$G130,FFEPSilvCosts!$A:$A,FFEPSilvCosts!AK:AK)</f>
        <v>0</v>
      </c>
      <c r="V130">
        <f>LOOKUP($D130&amp;$G130,FFEPSilvCosts!$A:$A,FFEPSilvCosts!K:K)</f>
        <v>0</v>
      </c>
      <c r="W130">
        <v>12.5</v>
      </c>
      <c r="X130">
        <v>15</v>
      </c>
      <c r="Y130">
        <v>5</v>
      </c>
      <c r="Z130">
        <f>LOOKUP($D130&amp;$G130,FFEPSilvCosts!$A:$A,FFEPSilvCosts!AL:AL)</f>
        <v>0</v>
      </c>
      <c r="AA130">
        <f>LOOKUP($D130&amp;$G130,FFEPSilvCosts!$A:$A,FFEPSilvCosts!AM:AM)</f>
        <v>0</v>
      </c>
      <c r="AB130">
        <f>LOOKUP($D130&amp;$G130,FFEPSilvCosts!$A:$A,FFEPSilvCosts!AN:AN)</f>
        <v>0</v>
      </c>
      <c r="AC130">
        <f>LOOKUP($D130&amp;$G130,FFEPSilvCosts!$A:$A,FFEPSilvCosts!AO:AO)</f>
        <v>0</v>
      </c>
      <c r="AD130">
        <f>LOOKUP($D130&amp;$G130,FFEPSilvCosts!$A:$A,FFEPSilvCosts!AP:AP)</f>
        <v>0</v>
      </c>
      <c r="AE130">
        <f>LOOKUP($D130&amp;$G130,FFEPSilvCosts!$A:$A,FFEPSilvCosts!AQ:AQ)</f>
        <v>0</v>
      </c>
    </row>
    <row r="131" spans="1:31">
      <c r="A131" t="str">
        <f>LOOKUP($D131&amp;$G131,FFEPSilvCosts!$A:$A,FFEPSilvCosts!H:H)</f>
        <v>n</v>
      </c>
      <c r="B131" t="s">
        <v>204</v>
      </c>
      <c r="C131" t="s">
        <v>107</v>
      </c>
      <c r="D131" t="s">
        <v>17</v>
      </c>
      <c r="E131" t="s">
        <v>97</v>
      </c>
      <c r="F131" t="s">
        <v>192</v>
      </c>
      <c r="G131" t="s">
        <v>37</v>
      </c>
      <c r="H131" t="str">
        <f t="shared" ref="H131:H162" si="4">D131&amp;"."&amp;E131&amp;"."&amp;C131&amp;"."&amp;RIGHT(F131,1)&amp;"."&amp;B131&amp;"."&amp;G131</f>
        <v>IDFdk4.CC.BidwellLava.B.FFEP.P</v>
      </c>
      <c r="I131" t="str">
        <f>LOOKUP($D131&amp;$G131,FFEPSilvCosts!A:A,FFEPSilvCosts!G:G)</f>
        <v>P</v>
      </c>
      <c r="J131">
        <f>LOOKUP($D131&amp;$E131&amp;$G131,FFEPSilvCosts!C:C,FFEPSilvCosts!J:J)</f>
        <v>0</v>
      </c>
      <c r="K131">
        <f>LOOKUP($C131&amp;$D131&amp;$E131&amp;$F131,InventoryLU_Blk!$A$2:$A$118,InventoryLU_Blk!$J$2:$J$118)</f>
        <v>11.8</v>
      </c>
      <c r="L131">
        <f>LOOKUP($D131&amp;$G131,FFEPSilvCosts!$A:$A,FFEPSilvCosts!AB:AB)</f>
        <v>0</v>
      </c>
      <c r="M131">
        <f>LOOKUP($D131&amp;$G131,FFEPSilvCosts!$A:$A,FFEPSilvCosts!AC:AC)</f>
        <v>0</v>
      </c>
      <c r="N131">
        <f>LOOKUP($D131&amp;$G131,FFEPSilvCosts!$A:$A,FFEPSilvCosts!AD:AD)</f>
        <v>0</v>
      </c>
      <c r="O131">
        <f>LOOKUP($D131&amp;$G131,FFEPSilvCosts!$A:$A,FFEPSilvCosts!AE:AE)</f>
        <v>0</v>
      </c>
      <c r="P131">
        <f>LOOKUP($D131&amp;$G131,FFEPSilvCosts!$A:$A,FFEPSilvCosts!AF:AF)</f>
        <v>0</v>
      </c>
      <c r="Q131">
        <f>LOOKUP($D131&amp;$G131,FFEPSilvCosts!$A:$A,FFEPSilvCosts!AG:AG)</f>
        <v>0</v>
      </c>
      <c r="R131">
        <f>LOOKUP($D131&amp;$G131,FFEPSilvCosts!$A:$A,FFEPSilvCosts!AH:AH)</f>
        <v>0</v>
      </c>
      <c r="S131">
        <f>LOOKUP($D131&amp;$G131,FFEPSilvCosts!$A:$A,FFEPSilvCosts!AI:AI)</f>
        <v>0</v>
      </c>
      <c r="T131">
        <f>LOOKUP($D131&amp;$G131,FFEPSilvCosts!$A:$A,FFEPSilvCosts!AJ:AJ)</f>
        <v>0</v>
      </c>
      <c r="U131">
        <f>LOOKUP($D131&amp;$G131,FFEPSilvCosts!$A:$A,FFEPSilvCosts!AK:AK)</f>
        <v>0</v>
      </c>
      <c r="V131">
        <f>LOOKUP($D131&amp;$G131,FFEPSilvCosts!$A:$A,FFEPSilvCosts!K:K)</f>
        <v>0</v>
      </c>
      <c r="W131">
        <v>12.5</v>
      </c>
      <c r="X131">
        <v>15</v>
      </c>
      <c r="Y131">
        <v>5</v>
      </c>
      <c r="Z131">
        <f>LOOKUP($D131&amp;$G131,FFEPSilvCosts!$A:$A,FFEPSilvCosts!AL:AL)</f>
        <v>0</v>
      </c>
      <c r="AA131">
        <f>LOOKUP($D131&amp;$G131,FFEPSilvCosts!$A:$A,FFEPSilvCosts!AM:AM)</f>
        <v>0</v>
      </c>
      <c r="AB131">
        <f>LOOKUP($D131&amp;$G131,FFEPSilvCosts!$A:$A,FFEPSilvCosts!AN:AN)</f>
        <v>0</v>
      </c>
      <c r="AC131">
        <f>LOOKUP($D131&amp;$G131,FFEPSilvCosts!$A:$A,FFEPSilvCosts!AO:AO)</f>
        <v>0</v>
      </c>
      <c r="AD131">
        <f>LOOKUP($D131&amp;$G131,FFEPSilvCosts!$A:$A,FFEPSilvCosts!AP:AP)</f>
        <v>0</v>
      </c>
      <c r="AE131">
        <f>LOOKUP($D131&amp;$G131,FFEPSilvCosts!$A:$A,FFEPSilvCosts!AQ:AQ)</f>
        <v>0</v>
      </c>
    </row>
    <row r="132" spans="1:31">
      <c r="A132" t="str">
        <f>LOOKUP($D132&amp;$G132,FFEPSilvCosts!$A:$A,FFEPSilvCosts!H:H)</f>
        <v>n</v>
      </c>
      <c r="B132" t="s">
        <v>204</v>
      </c>
      <c r="C132" t="s">
        <v>107</v>
      </c>
      <c r="D132" t="s">
        <v>17</v>
      </c>
      <c r="E132" t="s">
        <v>97</v>
      </c>
      <c r="F132" t="s">
        <v>194</v>
      </c>
      <c r="G132" t="s">
        <v>37</v>
      </c>
      <c r="H132" t="str">
        <f t="shared" si="4"/>
        <v>IDFdk4.CC.BidwellLava.D.FFEP.P</v>
      </c>
      <c r="I132" t="str">
        <f>LOOKUP($D132&amp;$G132,FFEPSilvCosts!A:A,FFEPSilvCosts!G:G)</f>
        <v>P</v>
      </c>
      <c r="J132">
        <f>LOOKUP($D132&amp;$E132&amp;$G132,FFEPSilvCosts!C:C,FFEPSilvCosts!J:J)</f>
        <v>0</v>
      </c>
      <c r="K132">
        <f>LOOKUP($C132&amp;$D132&amp;$E132&amp;$F132,InventoryLU_Blk!$A$2:$A$118,InventoryLU_Blk!$J$2:$J$118)</f>
        <v>10.199999999999999</v>
      </c>
      <c r="L132">
        <f>LOOKUP($D132&amp;$G132,FFEPSilvCosts!$A:$A,FFEPSilvCosts!AB:AB)</f>
        <v>0</v>
      </c>
      <c r="M132">
        <f>LOOKUP($D132&amp;$G132,FFEPSilvCosts!$A:$A,FFEPSilvCosts!AC:AC)</f>
        <v>0</v>
      </c>
      <c r="N132">
        <f>LOOKUP($D132&amp;$G132,FFEPSilvCosts!$A:$A,FFEPSilvCosts!AD:AD)</f>
        <v>0</v>
      </c>
      <c r="O132">
        <f>LOOKUP($D132&amp;$G132,FFEPSilvCosts!$A:$A,FFEPSilvCosts!AE:AE)</f>
        <v>0</v>
      </c>
      <c r="P132">
        <f>LOOKUP($D132&amp;$G132,FFEPSilvCosts!$A:$A,FFEPSilvCosts!AF:AF)</f>
        <v>0</v>
      </c>
      <c r="Q132">
        <f>LOOKUP($D132&amp;$G132,FFEPSilvCosts!$A:$A,FFEPSilvCosts!AG:AG)</f>
        <v>0</v>
      </c>
      <c r="R132">
        <f>LOOKUP($D132&amp;$G132,FFEPSilvCosts!$A:$A,FFEPSilvCosts!AH:AH)</f>
        <v>0</v>
      </c>
      <c r="S132">
        <f>LOOKUP($D132&amp;$G132,FFEPSilvCosts!$A:$A,FFEPSilvCosts!AI:AI)</f>
        <v>0</v>
      </c>
      <c r="T132">
        <f>LOOKUP($D132&amp;$G132,FFEPSilvCosts!$A:$A,FFEPSilvCosts!AJ:AJ)</f>
        <v>0</v>
      </c>
      <c r="U132">
        <f>LOOKUP($D132&amp;$G132,FFEPSilvCosts!$A:$A,FFEPSilvCosts!AK:AK)</f>
        <v>0</v>
      </c>
      <c r="V132">
        <f>LOOKUP($D132&amp;$G132,FFEPSilvCosts!$A:$A,FFEPSilvCosts!K:K)</f>
        <v>0</v>
      </c>
      <c r="W132">
        <v>12.5</v>
      </c>
      <c r="X132">
        <v>15</v>
      </c>
      <c r="Y132">
        <v>5</v>
      </c>
      <c r="Z132">
        <f>LOOKUP($D132&amp;$G132,FFEPSilvCosts!$A:$A,FFEPSilvCosts!AL:AL)</f>
        <v>0</v>
      </c>
      <c r="AA132">
        <f>LOOKUP($D132&amp;$G132,FFEPSilvCosts!$A:$A,FFEPSilvCosts!AM:AM)</f>
        <v>0</v>
      </c>
      <c r="AB132">
        <f>LOOKUP($D132&amp;$G132,FFEPSilvCosts!$A:$A,FFEPSilvCosts!AN:AN)</f>
        <v>0</v>
      </c>
      <c r="AC132">
        <f>LOOKUP($D132&amp;$G132,FFEPSilvCosts!$A:$A,FFEPSilvCosts!AO:AO)</f>
        <v>0</v>
      </c>
      <c r="AD132">
        <f>LOOKUP($D132&amp;$G132,FFEPSilvCosts!$A:$A,FFEPSilvCosts!AP:AP)</f>
        <v>0</v>
      </c>
      <c r="AE132">
        <f>LOOKUP($D132&amp;$G132,FFEPSilvCosts!$A:$A,FFEPSilvCosts!AQ:AQ)</f>
        <v>0</v>
      </c>
    </row>
    <row r="133" spans="1:31">
      <c r="A133" t="str">
        <f>LOOKUP($D133&amp;$G133,FFEPSilvCosts!$A:$A,FFEPSilvCosts!H:H)</f>
        <v>n</v>
      </c>
      <c r="B133" t="s">
        <v>204</v>
      </c>
      <c r="C133" t="s">
        <v>107</v>
      </c>
      <c r="D133" t="s">
        <v>18</v>
      </c>
      <c r="E133" t="s">
        <v>97</v>
      </c>
      <c r="F133" t="s">
        <v>191</v>
      </c>
      <c r="G133" t="s">
        <v>37</v>
      </c>
      <c r="H133" t="str">
        <f t="shared" si="4"/>
        <v>IDFdw.CC.BidwellLava.A.FFEP.P</v>
      </c>
      <c r="I133" t="str">
        <f>LOOKUP($D133&amp;$G133,FFEPSilvCosts!A:A,FFEPSilvCosts!G:G)</f>
        <v>P</v>
      </c>
      <c r="J133">
        <f>LOOKUP($D133&amp;$E133&amp;$G133,FFEPSilvCosts!C:C,FFEPSilvCosts!J:J)</f>
        <v>0</v>
      </c>
      <c r="K133">
        <f>LOOKUP($C133&amp;$D133&amp;$E133&amp;$F133,InventoryLU_Blk!$A$2:$A$118,InventoryLU_Blk!$J$2:$J$118)</f>
        <v>15.2</v>
      </c>
      <c r="L133">
        <f>LOOKUP($D133&amp;$G133,FFEPSilvCosts!$A:$A,FFEPSilvCosts!AB:AB)</f>
        <v>0</v>
      </c>
      <c r="M133">
        <f>LOOKUP($D133&amp;$G133,FFEPSilvCosts!$A:$A,FFEPSilvCosts!AC:AC)</f>
        <v>0</v>
      </c>
      <c r="N133">
        <f>LOOKUP($D133&amp;$G133,FFEPSilvCosts!$A:$A,FFEPSilvCosts!AD:AD)</f>
        <v>0</v>
      </c>
      <c r="O133">
        <f>LOOKUP($D133&amp;$G133,FFEPSilvCosts!$A:$A,FFEPSilvCosts!AE:AE)</f>
        <v>0</v>
      </c>
      <c r="P133">
        <f>LOOKUP($D133&amp;$G133,FFEPSilvCosts!$A:$A,FFEPSilvCosts!AF:AF)</f>
        <v>0</v>
      </c>
      <c r="Q133">
        <f>LOOKUP($D133&amp;$G133,FFEPSilvCosts!$A:$A,FFEPSilvCosts!AG:AG)</f>
        <v>0</v>
      </c>
      <c r="R133">
        <f>LOOKUP($D133&amp;$G133,FFEPSilvCosts!$A:$A,FFEPSilvCosts!AH:AH)</f>
        <v>0</v>
      </c>
      <c r="S133">
        <f>LOOKUP($D133&amp;$G133,FFEPSilvCosts!$A:$A,FFEPSilvCosts!AI:AI)</f>
        <v>0</v>
      </c>
      <c r="T133">
        <f>LOOKUP($D133&amp;$G133,FFEPSilvCosts!$A:$A,FFEPSilvCosts!AJ:AJ)</f>
        <v>0</v>
      </c>
      <c r="U133">
        <f>LOOKUP($D133&amp;$G133,FFEPSilvCosts!$A:$A,FFEPSilvCosts!AK:AK)</f>
        <v>0</v>
      </c>
      <c r="V133">
        <f>LOOKUP($D133&amp;$G133,FFEPSilvCosts!$A:$A,FFEPSilvCosts!K:K)</f>
        <v>0</v>
      </c>
      <c r="W133">
        <v>12.5</v>
      </c>
      <c r="X133">
        <v>15</v>
      </c>
      <c r="Y133">
        <v>5</v>
      </c>
      <c r="Z133">
        <f>LOOKUP($D133&amp;$G133,FFEPSilvCosts!$A:$A,FFEPSilvCosts!AL:AL)</f>
        <v>0</v>
      </c>
      <c r="AA133">
        <f>LOOKUP($D133&amp;$G133,FFEPSilvCosts!$A:$A,FFEPSilvCosts!AM:AM)</f>
        <v>0</v>
      </c>
      <c r="AB133">
        <f>LOOKUP($D133&amp;$G133,FFEPSilvCosts!$A:$A,FFEPSilvCosts!AN:AN)</f>
        <v>0</v>
      </c>
      <c r="AC133">
        <f>LOOKUP($D133&amp;$G133,FFEPSilvCosts!$A:$A,FFEPSilvCosts!AO:AO)</f>
        <v>0</v>
      </c>
      <c r="AD133">
        <f>LOOKUP($D133&amp;$G133,FFEPSilvCosts!$A:$A,FFEPSilvCosts!AP:AP)</f>
        <v>0</v>
      </c>
      <c r="AE133">
        <f>LOOKUP($D133&amp;$G133,FFEPSilvCosts!$A:$A,FFEPSilvCosts!AQ:AQ)</f>
        <v>0</v>
      </c>
    </row>
    <row r="134" spans="1:31">
      <c r="A134" t="str">
        <f>LOOKUP($D134&amp;$G134,FFEPSilvCosts!$A:$A,FFEPSilvCosts!H:H)</f>
        <v>n</v>
      </c>
      <c r="B134" t="s">
        <v>204</v>
      </c>
      <c r="C134" t="s">
        <v>107</v>
      </c>
      <c r="D134" t="s">
        <v>23</v>
      </c>
      <c r="E134" t="s">
        <v>97</v>
      </c>
      <c r="F134" t="s">
        <v>191</v>
      </c>
      <c r="G134" t="s">
        <v>37</v>
      </c>
      <c r="H134" t="str">
        <f t="shared" si="4"/>
        <v>MSxv.CC.BidwellLava.A.FFEP.P</v>
      </c>
      <c r="I134" t="str">
        <f>LOOKUP($D134&amp;$G134,FFEPSilvCosts!A:A,FFEPSilvCosts!G:G)</f>
        <v>P</v>
      </c>
      <c r="J134">
        <f>LOOKUP($D134&amp;$E134&amp;$G134,FFEPSilvCosts!C:C,FFEPSilvCosts!J:J)</f>
        <v>0</v>
      </c>
      <c r="K134">
        <f>LOOKUP($C134&amp;$D134&amp;$E134&amp;$F134,InventoryLU_Blk!$A$2:$A$118,InventoryLU_Blk!$J$2:$J$118)</f>
        <v>17.399999999999999</v>
      </c>
      <c r="L134">
        <f>LOOKUP($D134&amp;$G134,FFEPSilvCosts!$A:$A,FFEPSilvCosts!AB:AB)</f>
        <v>0</v>
      </c>
      <c r="M134">
        <f>LOOKUP($D134&amp;$G134,FFEPSilvCosts!$A:$A,FFEPSilvCosts!AC:AC)</f>
        <v>0</v>
      </c>
      <c r="N134">
        <f>LOOKUP($D134&amp;$G134,FFEPSilvCosts!$A:$A,FFEPSilvCosts!AD:AD)</f>
        <v>0</v>
      </c>
      <c r="O134">
        <f>LOOKUP($D134&amp;$G134,FFEPSilvCosts!$A:$A,FFEPSilvCosts!AE:AE)</f>
        <v>0</v>
      </c>
      <c r="P134">
        <f>LOOKUP($D134&amp;$G134,FFEPSilvCosts!$A:$A,FFEPSilvCosts!AF:AF)</f>
        <v>0</v>
      </c>
      <c r="Q134">
        <f>LOOKUP($D134&amp;$G134,FFEPSilvCosts!$A:$A,FFEPSilvCosts!AG:AG)</f>
        <v>0</v>
      </c>
      <c r="R134">
        <f>LOOKUP($D134&amp;$G134,FFEPSilvCosts!$A:$A,FFEPSilvCosts!AH:AH)</f>
        <v>0</v>
      </c>
      <c r="S134">
        <f>LOOKUP($D134&amp;$G134,FFEPSilvCosts!$A:$A,FFEPSilvCosts!AI:AI)</f>
        <v>0</v>
      </c>
      <c r="T134">
        <f>LOOKUP($D134&amp;$G134,FFEPSilvCosts!$A:$A,FFEPSilvCosts!AJ:AJ)</f>
        <v>0</v>
      </c>
      <c r="U134">
        <f>LOOKUP($D134&amp;$G134,FFEPSilvCosts!$A:$A,FFEPSilvCosts!AK:AK)</f>
        <v>0</v>
      </c>
      <c r="V134">
        <f>LOOKUP($D134&amp;$G134,FFEPSilvCosts!$A:$A,FFEPSilvCosts!K:K)</f>
        <v>0</v>
      </c>
      <c r="W134">
        <v>12.5</v>
      </c>
      <c r="X134">
        <v>15</v>
      </c>
      <c r="Y134">
        <v>5</v>
      </c>
      <c r="Z134">
        <f>LOOKUP($D134&amp;$G134,FFEPSilvCosts!$A:$A,FFEPSilvCosts!AL:AL)</f>
        <v>0</v>
      </c>
      <c r="AA134">
        <f>LOOKUP($D134&amp;$G134,FFEPSilvCosts!$A:$A,FFEPSilvCosts!AM:AM)</f>
        <v>0</v>
      </c>
      <c r="AB134">
        <f>LOOKUP($D134&amp;$G134,FFEPSilvCosts!$A:$A,FFEPSilvCosts!AN:AN)</f>
        <v>0</v>
      </c>
      <c r="AC134">
        <f>LOOKUP($D134&amp;$G134,FFEPSilvCosts!$A:$A,FFEPSilvCosts!AO:AO)</f>
        <v>0</v>
      </c>
      <c r="AD134">
        <f>LOOKUP($D134&amp;$G134,FFEPSilvCosts!$A:$A,FFEPSilvCosts!AP:AP)</f>
        <v>0</v>
      </c>
      <c r="AE134">
        <f>LOOKUP($D134&amp;$G134,FFEPSilvCosts!$A:$A,FFEPSilvCosts!AQ:AQ)</f>
        <v>0</v>
      </c>
    </row>
    <row r="135" spans="1:31">
      <c r="A135" t="str">
        <f>LOOKUP($D135&amp;$G135,FFEPSilvCosts!$A:$A,FFEPSilvCosts!H:H)</f>
        <v>n</v>
      </c>
      <c r="B135" t="s">
        <v>204</v>
      </c>
      <c r="C135" t="s">
        <v>107</v>
      </c>
      <c r="D135" t="s">
        <v>23</v>
      </c>
      <c r="E135" t="s">
        <v>97</v>
      </c>
      <c r="F135" t="s">
        <v>192</v>
      </c>
      <c r="G135" t="s">
        <v>37</v>
      </c>
      <c r="H135" t="str">
        <f t="shared" si="4"/>
        <v>MSxv.CC.BidwellLava.B.FFEP.P</v>
      </c>
      <c r="I135" t="str">
        <f>LOOKUP($D135&amp;$G135,FFEPSilvCosts!A:A,FFEPSilvCosts!G:G)</f>
        <v>P</v>
      </c>
      <c r="J135">
        <f>LOOKUP($D135&amp;$E135&amp;$G135,FFEPSilvCosts!C:C,FFEPSilvCosts!J:J)</f>
        <v>0</v>
      </c>
      <c r="K135">
        <f>LOOKUP($C135&amp;$D135&amp;$E135&amp;$F135,InventoryLU_Blk!$A$2:$A$118,InventoryLU_Blk!$J$2:$J$118)</f>
        <v>17.100000000000001</v>
      </c>
      <c r="L135">
        <f>LOOKUP($D135&amp;$G135,FFEPSilvCosts!$A:$A,FFEPSilvCosts!AB:AB)</f>
        <v>0</v>
      </c>
      <c r="M135">
        <f>LOOKUP($D135&amp;$G135,FFEPSilvCosts!$A:$A,FFEPSilvCosts!AC:AC)</f>
        <v>0</v>
      </c>
      <c r="N135">
        <f>LOOKUP($D135&amp;$G135,FFEPSilvCosts!$A:$A,FFEPSilvCosts!AD:AD)</f>
        <v>0</v>
      </c>
      <c r="O135">
        <f>LOOKUP($D135&amp;$G135,FFEPSilvCosts!$A:$A,FFEPSilvCosts!AE:AE)</f>
        <v>0</v>
      </c>
      <c r="P135">
        <f>LOOKUP($D135&amp;$G135,FFEPSilvCosts!$A:$A,FFEPSilvCosts!AF:AF)</f>
        <v>0</v>
      </c>
      <c r="Q135">
        <f>LOOKUP($D135&amp;$G135,FFEPSilvCosts!$A:$A,FFEPSilvCosts!AG:AG)</f>
        <v>0</v>
      </c>
      <c r="R135">
        <f>LOOKUP($D135&amp;$G135,FFEPSilvCosts!$A:$A,FFEPSilvCosts!AH:AH)</f>
        <v>0</v>
      </c>
      <c r="S135">
        <f>LOOKUP($D135&amp;$G135,FFEPSilvCosts!$A:$A,FFEPSilvCosts!AI:AI)</f>
        <v>0</v>
      </c>
      <c r="T135">
        <f>LOOKUP($D135&amp;$G135,FFEPSilvCosts!$A:$A,FFEPSilvCosts!AJ:AJ)</f>
        <v>0</v>
      </c>
      <c r="U135">
        <f>LOOKUP($D135&amp;$G135,FFEPSilvCosts!$A:$A,FFEPSilvCosts!AK:AK)</f>
        <v>0</v>
      </c>
      <c r="V135">
        <f>LOOKUP($D135&amp;$G135,FFEPSilvCosts!$A:$A,FFEPSilvCosts!K:K)</f>
        <v>0</v>
      </c>
      <c r="W135">
        <v>12.5</v>
      </c>
      <c r="X135">
        <v>15</v>
      </c>
      <c r="Y135">
        <v>5</v>
      </c>
      <c r="Z135">
        <f>LOOKUP($D135&amp;$G135,FFEPSilvCosts!$A:$A,FFEPSilvCosts!AL:AL)</f>
        <v>0</v>
      </c>
      <c r="AA135">
        <f>LOOKUP($D135&amp;$G135,FFEPSilvCosts!$A:$A,FFEPSilvCosts!AM:AM)</f>
        <v>0</v>
      </c>
      <c r="AB135">
        <f>LOOKUP($D135&amp;$G135,FFEPSilvCosts!$A:$A,FFEPSilvCosts!AN:AN)</f>
        <v>0</v>
      </c>
      <c r="AC135">
        <f>LOOKUP($D135&amp;$G135,FFEPSilvCosts!$A:$A,FFEPSilvCosts!AO:AO)</f>
        <v>0</v>
      </c>
      <c r="AD135">
        <f>LOOKUP($D135&amp;$G135,FFEPSilvCosts!$A:$A,FFEPSilvCosts!AP:AP)</f>
        <v>0</v>
      </c>
      <c r="AE135">
        <f>LOOKUP($D135&amp;$G135,FFEPSilvCosts!$A:$A,FFEPSilvCosts!AQ:AQ)</f>
        <v>0</v>
      </c>
    </row>
    <row r="136" spans="1:31">
      <c r="A136" t="str">
        <f>LOOKUP($D136&amp;$G136,FFEPSilvCosts!$A:$A,FFEPSilvCosts!H:H)</f>
        <v>n</v>
      </c>
      <c r="B136" t="s">
        <v>204</v>
      </c>
      <c r="C136" t="s">
        <v>107</v>
      </c>
      <c r="D136" t="s">
        <v>23</v>
      </c>
      <c r="E136" t="s">
        <v>97</v>
      </c>
      <c r="F136" t="s">
        <v>193</v>
      </c>
      <c r="G136" t="s">
        <v>37</v>
      </c>
      <c r="H136" t="str">
        <f t="shared" si="4"/>
        <v>MSxv.CC.BidwellLava.C.FFEP.P</v>
      </c>
      <c r="I136" t="str">
        <f>LOOKUP($D136&amp;$G136,FFEPSilvCosts!A:A,FFEPSilvCosts!G:G)</f>
        <v>P</v>
      </c>
      <c r="J136">
        <f>LOOKUP($D136&amp;$E136&amp;$G136,FFEPSilvCosts!C:C,FFEPSilvCosts!J:J)</f>
        <v>0</v>
      </c>
      <c r="K136">
        <f>LOOKUP($C136&amp;$D136&amp;$E136&amp;$F136,InventoryLU_Blk!$A$2:$A$118,InventoryLU_Blk!$J$2:$J$118)</f>
        <v>17.3</v>
      </c>
      <c r="L136">
        <f>LOOKUP($D136&amp;$G136,FFEPSilvCosts!$A:$A,FFEPSilvCosts!AB:AB)</f>
        <v>0</v>
      </c>
      <c r="M136">
        <f>LOOKUP($D136&amp;$G136,FFEPSilvCosts!$A:$A,FFEPSilvCosts!AC:AC)</f>
        <v>0</v>
      </c>
      <c r="N136">
        <f>LOOKUP($D136&amp;$G136,FFEPSilvCosts!$A:$A,FFEPSilvCosts!AD:AD)</f>
        <v>0</v>
      </c>
      <c r="O136">
        <f>LOOKUP($D136&amp;$G136,FFEPSilvCosts!$A:$A,FFEPSilvCosts!AE:AE)</f>
        <v>0</v>
      </c>
      <c r="P136">
        <f>LOOKUP($D136&amp;$G136,FFEPSilvCosts!$A:$A,FFEPSilvCosts!AF:AF)</f>
        <v>0</v>
      </c>
      <c r="Q136">
        <f>LOOKUP($D136&amp;$G136,FFEPSilvCosts!$A:$A,FFEPSilvCosts!AG:AG)</f>
        <v>0</v>
      </c>
      <c r="R136">
        <f>LOOKUP($D136&amp;$G136,FFEPSilvCosts!$A:$A,FFEPSilvCosts!AH:AH)</f>
        <v>0</v>
      </c>
      <c r="S136">
        <f>LOOKUP($D136&amp;$G136,FFEPSilvCosts!$A:$A,FFEPSilvCosts!AI:AI)</f>
        <v>0</v>
      </c>
      <c r="T136">
        <f>LOOKUP($D136&amp;$G136,FFEPSilvCosts!$A:$A,FFEPSilvCosts!AJ:AJ)</f>
        <v>0</v>
      </c>
      <c r="U136">
        <f>LOOKUP($D136&amp;$G136,FFEPSilvCosts!$A:$A,FFEPSilvCosts!AK:AK)</f>
        <v>0</v>
      </c>
      <c r="V136">
        <f>LOOKUP($D136&amp;$G136,FFEPSilvCosts!$A:$A,FFEPSilvCosts!K:K)</f>
        <v>0</v>
      </c>
      <c r="W136">
        <v>12.5</v>
      </c>
      <c r="X136">
        <v>15</v>
      </c>
      <c r="Y136">
        <v>5</v>
      </c>
      <c r="Z136">
        <f>LOOKUP($D136&amp;$G136,FFEPSilvCosts!$A:$A,FFEPSilvCosts!AL:AL)</f>
        <v>0</v>
      </c>
      <c r="AA136">
        <f>LOOKUP($D136&amp;$G136,FFEPSilvCosts!$A:$A,FFEPSilvCosts!AM:AM)</f>
        <v>0</v>
      </c>
      <c r="AB136">
        <f>LOOKUP($D136&amp;$G136,FFEPSilvCosts!$A:$A,FFEPSilvCosts!AN:AN)</f>
        <v>0</v>
      </c>
      <c r="AC136">
        <f>LOOKUP($D136&amp;$G136,FFEPSilvCosts!$A:$A,FFEPSilvCosts!AO:AO)</f>
        <v>0</v>
      </c>
      <c r="AD136">
        <f>LOOKUP($D136&amp;$G136,FFEPSilvCosts!$A:$A,FFEPSilvCosts!AP:AP)</f>
        <v>0</v>
      </c>
      <c r="AE136">
        <f>LOOKUP($D136&amp;$G136,FFEPSilvCosts!$A:$A,FFEPSilvCosts!AQ:AQ)</f>
        <v>0</v>
      </c>
    </row>
    <row r="137" spans="1:31">
      <c r="A137" t="str">
        <f>LOOKUP($D137&amp;$G137,FFEPSilvCosts!$A:$A,FFEPSilvCosts!H:H)</f>
        <v>n</v>
      </c>
      <c r="B137" t="s">
        <v>204</v>
      </c>
      <c r="C137" t="s">
        <v>107</v>
      </c>
      <c r="D137" t="s">
        <v>27</v>
      </c>
      <c r="E137" t="s">
        <v>97</v>
      </c>
      <c r="F137" t="s">
        <v>191</v>
      </c>
      <c r="G137" t="s">
        <v>37</v>
      </c>
      <c r="H137" t="str">
        <f t="shared" si="4"/>
        <v>SBPSxc.CC.BidwellLava.A.FFEP.P</v>
      </c>
      <c r="I137" t="str">
        <f>LOOKUP($D137&amp;$G137,FFEPSilvCosts!A:A,FFEPSilvCosts!G:G)</f>
        <v>P</v>
      </c>
      <c r="J137">
        <f>LOOKUP($D137&amp;$E137&amp;$G137,FFEPSilvCosts!C:C,FFEPSilvCosts!J:J)</f>
        <v>0</v>
      </c>
      <c r="K137">
        <f>LOOKUP($C137&amp;$D137&amp;$E137&amp;$F137,InventoryLU_Blk!$A$2:$A$118,InventoryLU_Blk!$J$2:$J$118)</f>
        <v>13.5</v>
      </c>
      <c r="L137">
        <f>LOOKUP($D137&amp;$G137,FFEPSilvCosts!$A:$A,FFEPSilvCosts!AB:AB)</f>
        <v>0</v>
      </c>
      <c r="M137">
        <f>LOOKUP($D137&amp;$G137,FFEPSilvCosts!$A:$A,FFEPSilvCosts!AC:AC)</f>
        <v>0</v>
      </c>
      <c r="N137">
        <f>LOOKUP($D137&amp;$G137,FFEPSilvCosts!$A:$A,FFEPSilvCosts!AD:AD)</f>
        <v>0</v>
      </c>
      <c r="O137">
        <f>LOOKUP($D137&amp;$G137,FFEPSilvCosts!$A:$A,FFEPSilvCosts!AE:AE)</f>
        <v>0</v>
      </c>
      <c r="P137">
        <f>LOOKUP($D137&amp;$G137,FFEPSilvCosts!$A:$A,FFEPSilvCosts!AF:AF)</f>
        <v>0</v>
      </c>
      <c r="Q137">
        <f>LOOKUP($D137&amp;$G137,FFEPSilvCosts!$A:$A,FFEPSilvCosts!AG:AG)</f>
        <v>0</v>
      </c>
      <c r="R137">
        <f>LOOKUP($D137&amp;$G137,FFEPSilvCosts!$A:$A,FFEPSilvCosts!AH:AH)</f>
        <v>0</v>
      </c>
      <c r="S137">
        <f>LOOKUP($D137&amp;$G137,FFEPSilvCosts!$A:$A,FFEPSilvCosts!AI:AI)</f>
        <v>0</v>
      </c>
      <c r="T137">
        <f>LOOKUP($D137&amp;$G137,FFEPSilvCosts!$A:$A,FFEPSilvCosts!AJ:AJ)</f>
        <v>0</v>
      </c>
      <c r="U137">
        <f>LOOKUP($D137&amp;$G137,FFEPSilvCosts!$A:$A,FFEPSilvCosts!AK:AK)</f>
        <v>0</v>
      </c>
      <c r="V137">
        <f>LOOKUP($D137&amp;$G137,FFEPSilvCosts!$A:$A,FFEPSilvCosts!K:K)</f>
        <v>0</v>
      </c>
      <c r="W137">
        <v>12.5</v>
      </c>
      <c r="X137">
        <v>15</v>
      </c>
      <c r="Y137">
        <v>5</v>
      </c>
      <c r="Z137">
        <f>LOOKUP($D137&amp;$G137,FFEPSilvCosts!$A:$A,FFEPSilvCosts!AL:AL)</f>
        <v>0</v>
      </c>
      <c r="AA137">
        <f>LOOKUP($D137&amp;$G137,FFEPSilvCosts!$A:$A,FFEPSilvCosts!AM:AM)</f>
        <v>0</v>
      </c>
      <c r="AB137">
        <f>LOOKUP($D137&amp;$G137,FFEPSilvCosts!$A:$A,FFEPSilvCosts!AN:AN)</f>
        <v>0</v>
      </c>
      <c r="AC137">
        <f>LOOKUP($D137&amp;$G137,FFEPSilvCosts!$A:$A,FFEPSilvCosts!AO:AO)</f>
        <v>0</v>
      </c>
      <c r="AD137">
        <f>LOOKUP($D137&amp;$G137,FFEPSilvCosts!$A:$A,FFEPSilvCosts!AP:AP)</f>
        <v>0</v>
      </c>
      <c r="AE137">
        <f>LOOKUP($D137&amp;$G137,FFEPSilvCosts!$A:$A,FFEPSilvCosts!AQ:AQ)</f>
        <v>0</v>
      </c>
    </row>
    <row r="138" spans="1:31">
      <c r="A138" t="str">
        <f>LOOKUP($D138&amp;$G138,FFEPSilvCosts!$A:$A,FFEPSilvCosts!H:H)</f>
        <v>n</v>
      </c>
      <c r="B138" t="s">
        <v>204</v>
      </c>
      <c r="C138" t="s">
        <v>107</v>
      </c>
      <c r="D138" t="s">
        <v>27</v>
      </c>
      <c r="E138" t="s">
        <v>97</v>
      </c>
      <c r="F138" t="s">
        <v>192</v>
      </c>
      <c r="G138" t="s">
        <v>37</v>
      </c>
      <c r="H138" t="str">
        <f t="shared" si="4"/>
        <v>SBPSxc.CC.BidwellLava.B.FFEP.P</v>
      </c>
      <c r="I138" t="str">
        <f>LOOKUP($D138&amp;$G138,FFEPSilvCosts!A:A,FFEPSilvCosts!G:G)</f>
        <v>P</v>
      </c>
      <c r="J138">
        <f>LOOKUP($D138&amp;$E138&amp;$G138,FFEPSilvCosts!C:C,FFEPSilvCosts!J:J)</f>
        <v>0</v>
      </c>
      <c r="K138">
        <f>LOOKUP($C138&amp;$D138&amp;$E138&amp;$F138,InventoryLU_Blk!$A$2:$A$118,InventoryLU_Blk!$J$2:$J$118)</f>
        <v>13.7</v>
      </c>
      <c r="L138">
        <f>LOOKUP($D138&amp;$G138,FFEPSilvCosts!$A:$A,FFEPSilvCosts!AB:AB)</f>
        <v>0</v>
      </c>
      <c r="M138">
        <f>LOOKUP($D138&amp;$G138,FFEPSilvCosts!$A:$A,FFEPSilvCosts!AC:AC)</f>
        <v>0</v>
      </c>
      <c r="N138">
        <f>LOOKUP($D138&amp;$G138,FFEPSilvCosts!$A:$A,FFEPSilvCosts!AD:AD)</f>
        <v>0</v>
      </c>
      <c r="O138">
        <f>LOOKUP($D138&amp;$G138,FFEPSilvCosts!$A:$A,FFEPSilvCosts!AE:AE)</f>
        <v>0</v>
      </c>
      <c r="P138">
        <f>LOOKUP($D138&amp;$G138,FFEPSilvCosts!$A:$A,FFEPSilvCosts!AF:AF)</f>
        <v>0</v>
      </c>
      <c r="Q138">
        <f>LOOKUP($D138&amp;$G138,FFEPSilvCosts!$A:$A,FFEPSilvCosts!AG:AG)</f>
        <v>0</v>
      </c>
      <c r="R138">
        <f>LOOKUP($D138&amp;$G138,FFEPSilvCosts!$A:$A,FFEPSilvCosts!AH:AH)</f>
        <v>0</v>
      </c>
      <c r="S138">
        <f>LOOKUP($D138&amp;$G138,FFEPSilvCosts!$A:$A,FFEPSilvCosts!AI:AI)</f>
        <v>0</v>
      </c>
      <c r="T138">
        <f>LOOKUP($D138&amp;$G138,FFEPSilvCosts!$A:$A,FFEPSilvCosts!AJ:AJ)</f>
        <v>0</v>
      </c>
      <c r="U138">
        <f>LOOKUP($D138&amp;$G138,FFEPSilvCosts!$A:$A,FFEPSilvCosts!AK:AK)</f>
        <v>0</v>
      </c>
      <c r="V138">
        <f>LOOKUP($D138&amp;$G138,FFEPSilvCosts!$A:$A,FFEPSilvCosts!K:K)</f>
        <v>0</v>
      </c>
      <c r="W138">
        <v>12.5</v>
      </c>
      <c r="X138">
        <v>15</v>
      </c>
      <c r="Y138">
        <v>5</v>
      </c>
      <c r="Z138">
        <f>LOOKUP($D138&amp;$G138,FFEPSilvCosts!$A:$A,FFEPSilvCosts!AL:AL)</f>
        <v>0</v>
      </c>
      <c r="AA138">
        <f>LOOKUP($D138&amp;$G138,FFEPSilvCosts!$A:$A,FFEPSilvCosts!AM:AM)</f>
        <v>0</v>
      </c>
      <c r="AB138">
        <f>LOOKUP($D138&amp;$G138,FFEPSilvCosts!$A:$A,FFEPSilvCosts!AN:AN)</f>
        <v>0</v>
      </c>
      <c r="AC138">
        <f>LOOKUP($D138&amp;$G138,FFEPSilvCosts!$A:$A,FFEPSilvCosts!AO:AO)</f>
        <v>0</v>
      </c>
      <c r="AD138">
        <f>LOOKUP($D138&amp;$G138,FFEPSilvCosts!$A:$A,FFEPSilvCosts!AP:AP)</f>
        <v>0</v>
      </c>
      <c r="AE138">
        <f>LOOKUP($D138&amp;$G138,FFEPSilvCosts!$A:$A,FFEPSilvCosts!AQ:AQ)</f>
        <v>0</v>
      </c>
    </row>
    <row r="139" spans="1:31">
      <c r="A139" t="str">
        <f>LOOKUP($D139&amp;$G139,FFEPSilvCosts!$A:$A,FFEPSilvCosts!H:H)</f>
        <v>n</v>
      </c>
      <c r="B139" t="s">
        <v>204</v>
      </c>
      <c r="C139" t="s">
        <v>107</v>
      </c>
      <c r="D139" t="s">
        <v>27</v>
      </c>
      <c r="E139" t="s">
        <v>97</v>
      </c>
      <c r="F139" t="s">
        <v>193</v>
      </c>
      <c r="G139" t="s">
        <v>37</v>
      </c>
      <c r="H139" t="str">
        <f t="shared" si="4"/>
        <v>SBPSxc.CC.BidwellLava.C.FFEP.P</v>
      </c>
      <c r="I139" t="str">
        <f>LOOKUP($D139&amp;$G139,FFEPSilvCosts!A:A,FFEPSilvCosts!G:G)</f>
        <v>P</v>
      </c>
      <c r="J139">
        <f>LOOKUP($D139&amp;$E139&amp;$G139,FFEPSilvCosts!C:C,FFEPSilvCosts!J:J)</f>
        <v>0</v>
      </c>
      <c r="K139">
        <f>LOOKUP($C139&amp;$D139&amp;$E139&amp;$F139,InventoryLU_Blk!$A$2:$A$118,InventoryLU_Blk!$J$2:$J$118)</f>
        <v>13.6</v>
      </c>
      <c r="L139">
        <f>LOOKUP($D139&amp;$G139,FFEPSilvCosts!$A:$A,FFEPSilvCosts!AB:AB)</f>
        <v>0</v>
      </c>
      <c r="M139">
        <f>LOOKUP($D139&amp;$G139,FFEPSilvCosts!$A:$A,FFEPSilvCosts!AC:AC)</f>
        <v>0</v>
      </c>
      <c r="N139">
        <f>LOOKUP($D139&amp;$G139,FFEPSilvCosts!$A:$A,FFEPSilvCosts!AD:AD)</f>
        <v>0</v>
      </c>
      <c r="O139">
        <f>LOOKUP($D139&amp;$G139,FFEPSilvCosts!$A:$A,FFEPSilvCosts!AE:AE)</f>
        <v>0</v>
      </c>
      <c r="P139">
        <f>LOOKUP($D139&amp;$G139,FFEPSilvCosts!$A:$A,FFEPSilvCosts!AF:AF)</f>
        <v>0</v>
      </c>
      <c r="Q139">
        <f>LOOKUP($D139&amp;$G139,FFEPSilvCosts!$A:$A,FFEPSilvCosts!AG:AG)</f>
        <v>0</v>
      </c>
      <c r="R139">
        <f>LOOKUP($D139&amp;$G139,FFEPSilvCosts!$A:$A,FFEPSilvCosts!AH:AH)</f>
        <v>0</v>
      </c>
      <c r="S139">
        <f>LOOKUP($D139&amp;$G139,FFEPSilvCosts!$A:$A,FFEPSilvCosts!AI:AI)</f>
        <v>0</v>
      </c>
      <c r="T139">
        <f>LOOKUP($D139&amp;$G139,FFEPSilvCosts!$A:$A,FFEPSilvCosts!AJ:AJ)</f>
        <v>0</v>
      </c>
      <c r="U139">
        <f>LOOKUP($D139&amp;$G139,FFEPSilvCosts!$A:$A,FFEPSilvCosts!AK:AK)</f>
        <v>0</v>
      </c>
      <c r="V139">
        <f>LOOKUP($D139&amp;$G139,FFEPSilvCosts!$A:$A,FFEPSilvCosts!K:K)</f>
        <v>0</v>
      </c>
      <c r="W139">
        <v>12.5</v>
      </c>
      <c r="X139">
        <v>15</v>
      </c>
      <c r="Y139">
        <v>5</v>
      </c>
      <c r="Z139">
        <f>LOOKUP($D139&amp;$G139,FFEPSilvCosts!$A:$A,FFEPSilvCosts!AL:AL)</f>
        <v>0</v>
      </c>
      <c r="AA139">
        <f>LOOKUP($D139&amp;$G139,FFEPSilvCosts!$A:$A,FFEPSilvCosts!AM:AM)</f>
        <v>0</v>
      </c>
      <c r="AB139">
        <f>LOOKUP($D139&amp;$G139,FFEPSilvCosts!$A:$A,FFEPSilvCosts!AN:AN)</f>
        <v>0</v>
      </c>
      <c r="AC139">
        <f>LOOKUP($D139&amp;$G139,FFEPSilvCosts!$A:$A,FFEPSilvCosts!AO:AO)</f>
        <v>0</v>
      </c>
      <c r="AD139">
        <f>LOOKUP($D139&amp;$G139,FFEPSilvCosts!$A:$A,FFEPSilvCosts!AP:AP)</f>
        <v>0</v>
      </c>
      <c r="AE139">
        <f>LOOKUP($D139&amp;$G139,FFEPSilvCosts!$A:$A,FFEPSilvCosts!AQ:AQ)</f>
        <v>0</v>
      </c>
    </row>
    <row r="140" spans="1:31">
      <c r="A140" t="str">
        <f>LOOKUP($D140&amp;$G140,FFEPSilvCosts!$A:$A,FFEPSilvCosts!H:H)</f>
        <v>n</v>
      </c>
      <c r="B140" t="s">
        <v>204</v>
      </c>
      <c r="C140" t="s">
        <v>107</v>
      </c>
      <c r="D140" t="s">
        <v>27</v>
      </c>
      <c r="E140" t="s">
        <v>97</v>
      </c>
      <c r="F140" t="s">
        <v>194</v>
      </c>
      <c r="G140" t="s">
        <v>37</v>
      </c>
      <c r="H140" t="str">
        <f t="shared" si="4"/>
        <v>SBPSxc.CC.BidwellLava.D.FFEP.P</v>
      </c>
      <c r="I140" t="str">
        <f>LOOKUP($D140&amp;$G140,FFEPSilvCosts!A:A,FFEPSilvCosts!G:G)</f>
        <v>P</v>
      </c>
      <c r="J140">
        <f>LOOKUP($D140&amp;$E140&amp;$G140,FFEPSilvCosts!C:C,FFEPSilvCosts!J:J)</f>
        <v>0</v>
      </c>
      <c r="K140">
        <f>LOOKUP($C140&amp;$D140&amp;$E140&amp;$F140,InventoryLU_Blk!$A$2:$A$118,InventoryLU_Blk!$J$2:$J$118)</f>
        <v>13.2</v>
      </c>
      <c r="L140">
        <f>LOOKUP($D140&amp;$G140,FFEPSilvCosts!$A:$A,FFEPSilvCosts!AB:AB)</f>
        <v>0</v>
      </c>
      <c r="M140">
        <f>LOOKUP($D140&amp;$G140,FFEPSilvCosts!$A:$A,FFEPSilvCosts!AC:AC)</f>
        <v>0</v>
      </c>
      <c r="N140">
        <f>LOOKUP($D140&amp;$G140,FFEPSilvCosts!$A:$A,FFEPSilvCosts!AD:AD)</f>
        <v>0</v>
      </c>
      <c r="O140">
        <f>LOOKUP($D140&amp;$G140,FFEPSilvCosts!$A:$A,FFEPSilvCosts!AE:AE)</f>
        <v>0</v>
      </c>
      <c r="P140">
        <f>LOOKUP($D140&amp;$G140,FFEPSilvCosts!$A:$A,FFEPSilvCosts!AF:AF)</f>
        <v>0</v>
      </c>
      <c r="Q140">
        <f>LOOKUP($D140&amp;$G140,FFEPSilvCosts!$A:$A,FFEPSilvCosts!AG:AG)</f>
        <v>0</v>
      </c>
      <c r="R140">
        <f>LOOKUP($D140&amp;$G140,FFEPSilvCosts!$A:$A,FFEPSilvCosts!AH:AH)</f>
        <v>0</v>
      </c>
      <c r="S140">
        <f>LOOKUP($D140&amp;$G140,FFEPSilvCosts!$A:$A,FFEPSilvCosts!AI:AI)</f>
        <v>0</v>
      </c>
      <c r="T140">
        <f>LOOKUP($D140&amp;$G140,FFEPSilvCosts!$A:$A,FFEPSilvCosts!AJ:AJ)</f>
        <v>0</v>
      </c>
      <c r="U140">
        <f>LOOKUP($D140&amp;$G140,FFEPSilvCosts!$A:$A,FFEPSilvCosts!AK:AK)</f>
        <v>0</v>
      </c>
      <c r="V140">
        <f>LOOKUP($D140&amp;$G140,FFEPSilvCosts!$A:$A,FFEPSilvCosts!K:K)</f>
        <v>0</v>
      </c>
      <c r="W140">
        <v>12.5</v>
      </c>
      <c r="X140">
        <v>15</v>
      </c>
      <c r="Y140">
        <v>5</v>
      </c>
      <c r="Z140">
        <f>LOOKUP($D140&amp;$G140,FFEPSilvCosts!$A:$A,FFEPSilvCosts!AL:AL)</f>
        <v>0</v>
      </c>
      <c r="AA140">
        <f>LOOKUP($D140&amp;$G140,FFEPSilvCosts!$A:$A,FFEPSilvCosts!AM:AM)</f>
        <v>0</v>
      </c>
      <c r="AB140">
        <f>LOOKUP($D140&amp;$G140,FFEPSilvCosts!$A:$A,FFEPSilvCosts!AN:AN)</f>
        <v>0</v>
      </c>
      <c r="AC140">
        <f>LOOKUP($D140&amp;$G140,FFEPSilvCosts!$A:$A,FFEPSilvCosts!AO:AO)</f>
        <v>0</v>
      </c>
      <c r="AD140">
        <f>LOOKUP($D140&amp;$G140,FFEPSilvCosts!$A:$A,FFEPSilvCosts!AP:AP)</f>
        <v>0</v>
      </c>
      <c r="AE140">
        <f>LOOKUP($D140&amp;$G140,FFEPSilvCosts!$A:$A,FFEPSilvCosts!AQ:AQ)</f>
        <v>0</v>
      </c>
    </row>
    <row r="141" spans="1:31">
      <c r="A141" t="str">
        <f>LOOKUP($D141&amp;$G141,FFEPSilvCosts!$A:$A,FFEPSilvCosts!H:H)</f>
        <v>n</v>
      </c>
      <c r="B141" t="s">
        <v>204</v>
      </c>
      <c r="C141" t="s">
        <v>111</v>
      </c>
      <c r="D141" t="s">
        <v>10</v>
      </c>
      <c r="E141" t="s">
        <v>97</v>
      </c>
      <c r="F141" t="s">
        <v>193</v>
      </c>
      <c r="G141" t="s">
        <v>36</v>
      </c>
      <c r="H141" t="str">
        <f t="shared" si="4"/>
        <v>ESSFwc3.CC.BlackCreek.C.FFEP.N</v>
      </c>
      <c r="I141" t="str">
        <f>LOOKUP($D141&amp;$G141,FFEPSilvCosts!A:A,FFEPSilvCosts!G:G)</f>
        <v>N</v>
      </c>
      <c r="J141">
        <f>LOOKUP($D141&amp;$E141&amp;$G141,FFEPSilvCosts!C:C,FFEPSilvCosts!J:J)</f>
        <v>0</v>
      </c>
      <c r="K141">
        <f>LOOKUP($C141&amp;$D141&amp;$E141&amp;$F141,InventoryLU_Blk!$A$2:$A$118,InventoryLU_Blk!$J$2:$J$118)</f>
        <v>13.8</v>
      </c>
      <c r="L141">
        <f>LOOKUP($D141&amp;$G141,FFEPSilvCosts!$A:$A,FFEPSilvCosts!AB:AB)</f>
        <v>0</v>
      </c>
      <c r="M141">
        <f>LOOKUP($D141&amp;$G141,FFEPSilvCosts!$A:$A,FFEPSilvCosts!AC:AC)</f>
        <v>0</v>
      </c>
      <c r="N141">
        <f>LOOKUP($D141&amp;$G141,FFEPSilvCosts!$A:$A,FFEPSilvCosts!AD:AD)</f>
        <v>0</v>
      </c>
      <c r="O141">
        <f>LOOKUP($D141&amp;$G141,FFEPSilvCosts!$A:$A,FFEPSilvCosts!AE:AE)</f>
        <v>0</v>
      </c>
      <c r="P141">
        <f>LOOKUP($D141&amp;$G141,FFEPSilvCosts!$A:$A,FFEPSilvCosts!AF:AF)</f>
        <v>0</v>
      </c>
      <c r="Q141">
        <f>LOOKUP($D141&amp;$G141,FFEPSilvCosts!$A:$A,FFEPSilvCosts!AG:AG)</f>
        <v>0</v>
      </c>
      <c r="R141">
        <f>LOOKUP($D141&amp;$G141,FFEPSilvCosts!$A:$A,FFEPSilvCosts!AH:AH)</f>
        <v>0</v>
      </c>
      <c r="S141">
        <f>LOOKUP($D141&amp;$G141,FFEPSilvCosts!$A:$A,FFEPSilvCosts!AI:AI)</f>
        <v>0</v>
      </c>
      <c r="T141">
        <f>LOOKUP($D141&amp;$G141,FFEPSilvCosts!$A:$A,FFEPSilvCosts!AJ:AJ)</f>
        <v>0</v>
      </c>
      <c r="U141">
        <f>LOOKUP($D141&amp;$G141,FFEPSilvCosts!$A:$A,FFEPSilvCosts!AK:AK)</f>
        <v>0</v>
      </c>
      <c r="V141">
        <f>LOOKUP($D141&amp;$G141,FFEPSilvCosts!$A:$A,FFEPSilvCosts!K:K)</f>
        <v>0</v>
      </c>
      <c r="W141">
        <v>12.5</v>
      </c>
      <c r="X141">
        <v>15</v>
      </c>
      <c r="Y141">
        <v>5</v>
      </c>
      <c r="Z141">
        <f>LOOKUP($D141&amp;$G141,FFEPSilvCosts!$A:$A,FFEPSilvCosts!AL:AL)</f>
        <v>0</v>
      </c>
      <c r="AA141">
        <f>LOOKUP($D141&amp;$G141,FFEPSilvCosts!$A:$A,FFEPSilvCosts!AM:AM)</f>
        <v>0</v>
      </c>
      <c r="AB141">
        <f>LOOKUP($D141&amp;$G141,FFEPSilvCosts!$A:$A,FFEPSilvCosts!AN:AN)</f>
        <v>0</v>
      </c>
      <c r="AC141">
        <f>LOOKUP($D141&amp;$G141,FFEPSilvCosts!$A:$A,FFEPSilvCosts!AO:AO)</f>
        <v>0</v>
      </c>
      <c r="AD141">
        <f>LOOKUP($D141&amp;$G141,FFEPSilvCosts!$A:$A,FFEPSilvCosts!AP:AP)</f>
        <v>0</v>
      </c>
      <c r="AE141">
        <f>LOOKUP($D141&amp;$G141,FFEPSilvCosts!$A:$A,FFEPSilvCosts!AQ:AQ)</f>
        <v>0</v>
      </c>
    </row>
    <row r="142" spans="1:31">
      <c r="A142" t="str">
        <f>LOOKUP($D142&amp;$G142,FFEPSilvCosts!$A:$A,FFEPSilvCosts!H:H)</f>
        <v>n</v>
      </c>
      <c r="B142" t="s">
        <v>204</v>
      </c>
      <c r="C142" t="s">
        <v>111</v>
      </c>
      <c r="D142" t="s">
        <v>10</v>
      </c>
      <c r="E142" t="s">
        <v>97</v>
      </c>
      <c r="F142" t="s">
        <v>194</v>
      </c>
      <c r="G142" t="s">
        <v>36</v>
      </c>
      <c r="H142" t="str">
        <f t="shared" si="4"/>
        <v>ESSFwc3.CC.BlackCreek.D.FFEP.N</v>
      </c>
      <c r="I142" t="str">
        <f>LOOKUP($D142&amp;$G142,FFEPSilvCosts!A:A,FFEPSilvCosts!G:G)</f>
        <v>N</v>
      </c>
      <c r="J142">
        <f>LOOKUP($D142&amp;$E142&amp;$G142,FFEPSilvCosts!C:C,FFEPSilvCosts!J:J)</f>
        <v>0</v>
      </c>
      <c r="K142">
        <f>LOOKUP($C142&amp;$D142&amp;$E142&amp;$F142,InventoryLU_Blk!$A$2:$A$118,InventoryLU_Blk!$J$2:$J$118)</f>
        <v>12.8</v>
      </c>
      <c r="L142">
        <f>LOOKUP($D142&amp;$G142,FFEPSilvCosts!$A:$A,FFEPSilvCosts!AB:AB)</f>
        <v>0</v>
      </c>
      <c r="M142">
        <f>LOOKUP($D142&amp;$G142,FFEPSilvCosts!$A:$A,FFEPSilvCosts!AC:AC)</f>
        <v>0</v>
      </c>
      <c r="N142">
        <f>LOOKUP($D142&amp;$G142,FFEPSilvCosts!$A:$A,FFEPSilvCosts!AD:AD)</f>
        <v>0</v>
      </c>
      <c r="O142">
        <f>LOOKUP($D142&amp;$G142,FFEPSilvCosts!$A:$A,FFEPSilvCosts!AE:AE)</f>
        <v>0</v>
      </c>
      <c r="P142">
        <f>LOOKUP($D142&amp;$G142,FFEPSilvCosts!$A:$A,FFEPSilvCosts!AF:AF)</f>
        <v>0</v>
      </c>
      <c r="Q142">
        <f>LOOKUP($D142&amp;$G142,FFEPSilvCosts!$A:$A,FFEPSilvCosts!AG:AG)</f>
        <v>0</v>
      </c>
      <c r="R142">
        <f>LOOKUP($D142&amp;$G142,FFEPSilvCosts!$A:$A,FFEPSilvCosts!AH:AH)</f>
        <v>0</v>
      </c>
      <c r="S142">
        <f>LOOKUP($D142&amp;$G142,FFEPSilvCosts!$A:$A,FFEPSilvCosts!AI:AI)</f>
        <v>0</v>
      </c>
      <c r="T142">
        <f>LOOKUP($D142&amp;$G142,FFEPSilvCosts!$A:$A,FFEPSilvCosts!AJ:AJ)</f>
        <v>0</v>
      </c>
      <c r="U142">
        <f>LOOKUP($D142&amp;$G142,FFEPSilvCosts!$A:$A,FFEPSilvCosts!AK:AK)</f>
        <v>0</v>
      </c>
      <c r="V142">
        <f>LOOKUP($D142&amp;$G142,FFEPSilvCosts!$A:$A,FFEPSilvCosts!K:K)</f>
        <v>0</v>
      </c>
      <c r="W142">
        <v>12.5</v>
      </c>
      <c r="X142">
        <v>15</v>
      </c>
      <c r="Y142">
        <v>5</v>
      </c>
      <c r="Z142">
        <f>LOOKUP($D142&amp;$G142,FFEPSilvCosts!$A:$A,FFEPSilvCosts!AL:AL)</f>
        <v>0</v>
      </c>
      <c r="AA142">
        <f>LOOKUP($D142&amp;$G142,FFEPSilvCosts!$A:$A,FFEPSilvCosts!AM:AM)</f>
        <v>0</v>
      </c>
      <c r="AB142">
        <f>LOOKUP($D142&amp;$G142,FFEPSilvCosts!$A:$A,FFEPSilvCosts!AN:AN)</f>
        <v>0</v>
      </c>
      <c r="AC142">
        <f>LOOKUP($D142&amp;$G142,FFEPSilvCosts!$A:$A,FFEPSilvCosts!AO:AO)</f>
        <v>0</v>
      </c>
      <c r="AD142">
        <f>LOOKUP($D142&amp;$G142,FFEPSilvCosts!$A:$A,FFEPSilvCosts!AP:AP)</f>
        <v>0</v>
      </c>
      <c r="AE142">
        <f>LOOKUP($D142&amp;$G142,FFEPSilvCosts!$A:$A,FFEPSilvCosts!AQ:AQ)</f>
        <v>0</v>
      </c>
    </row>
    <row r="143" spans="1:31">
      <c r="A143" t="str">
        <f>LOOKUP($D143&amp;$G143,FFEPSilvCosts!$A:$A,FFEPSilvCosts!H:H)</f>
        <v>n</v>
      </c>
      <c r="B143" t="s">
        <v>204</v>
      </c>
      <c r="C143" t="s">
        <v>111</v>
      </c>
      <c r="D143" t="s">
        <v>10</v>
      </c>
      <c r="E143" t="s">
        <v>97</v>
      </c>
      <c r="F143" t="s">
        <v>195</v>
      </c>
      <c r="G143" t="s">
        <v>36</v>
      </c>
      <c r="H143" t="str">
        <f t="shared" si="4"/>
        <v>ESSFwc3.CC.BlackCreek.E.FFEP.N</v>
      </c>
      <c r="I143" t="str">
        <f>LOOKUP($D143&amp;$G143,FFEPSilvCosts!A:A,FFEPSilvCosts!G:G)</f>
        <v>N</v>
      </c>
      <c r="J143">
        <f>LOOKUP($D143&amp;$E143&amp;$G143,FFEPSilvCosts!C:C,FFEPSilvCosts!J:J)</f>
        <v>0</v>
      </c>
      <c r="K143">
        <f>LOOKUP($C143&amp;$D143&amp;$E143&amp;$F143,InventoryLU_Blk!$A$2:$A$118,InventoryLU_Blk!$J$2:$J$118)</f>
        <v>14.6</v>
      </c>
      <c r="L143">
        <f>LOOKUP($D143&amp;$G143,FFEPSilvCosts!$A:$A,FFEPSilvCosts!AB:AB)</f>
        <v>0</v>
      </c>
      <c r="M143">
        <f>LOOKUP($D143&amp;$G143,FFEPSilvCosts!$A:$A,FFEPSilvCosts!AC:AC)</f>
        <v>0</v>
      </c>
      <c r="N143">
        <f>LOOKUP($D143&amp;$G143,FFEPSilvCosts!$A:$A,FFEPSilvCosts!AD:AD)</f>
        <v>0</v>
      </c>
      <c r="O143">
        <f>LOOKUP($D143&amp;$G143,FFEPSilvCosts!$A:$A,FFEPSilvCosts!AE:AE)</f>
        <v>0</v>
      </c>
      <c r="P143">
        <f>LOOKUP($D143&amp;$G143,FFEPSilvCosts!$A:$A,FFEPSilvCosts!AF:AF)</f>
        <v>0</v>
      </c>
      <c r="Q143">
        <f>LOOKUP($D143&amp;$G143,FFEPSilvCosts!$A:$A,FFEPSilvCosts!AG:AG)</f>
        <v>0</v>
      </c>
      <c r="R143">
        <f>LOOKUP($D143&amp;$G143,FFEPSilvCosts!$A:$A,FFEPSilvCosts!AH:AH)</f>
        <v>0</v>
      </c>
      <c r="S143">
        <f>LOOKUP($D143&amp;$G143,FFEPSilvCosts!$A:$A,FFEPSilvCosts!AI:AI)</f>
        <v>0</v>
      </c>
      <c r="T143">
        <f>LOOKUP($D143&amp;$G143,FFEPSilvCosts!$A:$A,FFEPSilvCosts!AJ:AJ)</f>
        <v>0</v>
      </c>
      <c r="U143">
        <f>LOOKUP($D143&amp;$G143,FFEPSilvCosts!$A:$A,FFEPSilvCosts!AK:AK)</f>
        <v>0</v>
      </c>
      <c r="V143">
        <f>LOOKUP($D143&amp;$G143,FFEPSilvCosts!$A:$A,FFEPSilvCosts!K:K)</f>
        <v>0</v>
      </c>
      <c r="W143">
        <v>12.5</v>
      </c>
      <c r="X143">
        <v>15</v>
      </c>
      <c r="Y143">
        <v>5</v>
      </c>
      <c r="Z143">
        <f>LOOKUP($D143&amp;$G143,FFEPSilvCosts!$A:$A,FFEPSilvCosts!AL:AL)</f>
        <v>0</v>
      </c>
      <c r="AA143">
        <f>LOOKUP($D143&amp;$G143,FFEPSilvCosts!$A:$A,FFEPSilvCosts!AM:AM)</f>
        <v>0</v>
      </c>
      <c r="AB143">
        <f>LOOKUP($D143&amp;$G143,FFEPSilvCosts!$A:$A,FFEPSilvCosts!AN:AN)</f>
        <v>0</v>
      </c>
      <c r="AC143">
        <f>LOOKUP($D143&amp;$G143,FFEPSilvCosts!$A:$A,FFEPSilvCosts!AO:AO)</f>
        <v>0</v>
      </c>
      <c r="AD143">
        <f>LOOKUP($D143&amp;$G143,FFEPSilvCosts!$A:$A,FFEPSilvCosts!AP:AP)</f>
        <v>0</v>
      </c>
      <c r="AE143">
        <f>LOOKUP($D143&amp;$G143,FFEPSilvCosts!$A:$A,FFEPSilvCosts!AQ:AQ)</f>
        <v>0</v>
      </c>
    </row>
    <row r="144" spans="1:31">
      <c r="A144" t="str">
        <f>LOOKUP($D144&amp;$G144,FFEPSilvCosts!$A:$A,FFEPSilvCosts!H:H)</f>
        <v>n</v>
      </c>
      <c r="B144" t="s">
        <v>204</v>
      </c>
      <c r="C144" t="s">
        <v>111</v>
      </c>
      <c r="D144" t="s">
        <v>11</v>
      </c>
      <c r="E144" t="s">
        <v>97</v>
      </c>
      <c r="F144" t="s">
        <v>192</v>
      </c>
      <c r="G144" t="s">
        <v>36</v>
      </c>
      <c r="H144" t="str">
        <f t="shared" si="4"/>
        <v>ESSFwk1.CC.BlackCreek.B.FFEP.N</v>
      </c>
      <c r="I144" t="str">
        <f>LOOKUP($D144&amp;$G144,FFEPSilvCosts!A:A,FFEPSilvCosts!G:G)</f>
        <v>N</v>
      </c>
      <c r="J144">
        <f>LOOKUP($D144&amp;$E144&amp;$G144,FFEPSilvCosts!C:C,FFEPSilvCosts!J:J)</f>
        <v>0</v>
      </c>
      <c r="K144">
        <f>LOOKUP($C144&amp;$D144&amp;$E144&amp;$F144,InventoryLU_Blk!$A$2:$A$118,InventoryLU_Blk!$J$2:$J$118)</f>
        <v>15.7</v>
      </c>
      <c r="L144">
        <f>LOOKUP($D144&amp;$G144,FFEPSilvCosts!$A:$A,FFEPSilvCosts!AB:AB)</f>
        <v>0</v>
      </c>
      <c r="M144">
        <f>LOOKUP($D144&amp;$G144,FFEPSilvCosts!$A:$A,FFEPSilvCosts!AC:AC)</f>
        <v>0</v>
      </c>
      <c r="N144">
        <f>LOOKUP($D144&amp;$G144,FFEPSilvCosts!$A:$A,FFEPSilvCosts!AD:AD)</f>
        <v>0</v>
      </c>
      <c r="O144">
        <f>LOOKUP($D144&amp;$G144,FFEPSilvCosts!$A:$A,FFEPSilvCosts!AE:AE)</f>
        <v>0</v>
      </c>
      <c r="P144">
        <f>LOOKUP($D144&amp;$G144,FFEPSilvCosts!$A:$A,FFEPSilvCosts!AF:AF)</f>
        <v>0</v>
      </c>
      <c r="Q144">
        <f>LOOKUP($D144&amp;$G144,FFEPSilvCosts!$A:$A,FFEPSilvCosts!AG:AG)</f>
        <v>0</v>
      </c>
      <c r="R144">
        <f>LOOKUP($D144&amp;$G144,FFEPSilvCosts!$A:$A,FFEPSilvCosts!AH:AH)</f>
        <v>0</v>
      </c>
      <c r="S144">
        <f>LOOKUP($D144&amp;$G144,FFEPSilvCosts!$A:$A,FFEPSilvCosts!AI:AI)</f>
        <v>0</v>
      </c>
      <c r="T144">
        <f>LOOKUP($D144&amp;$G144,FFEPSilvCosts!$A:$A,FFEPSilvCosts!AJ:AJ)</f>
        <v>0</v>
      </c>
      <c r="U144">
        <f>LOOKUP($D144&amp;$G144,FFEPSilvCosts!$A:$A,FFEPSilvCosts!AK:AK)</f>
        <v>0</v>
      </c>
      <c r="V144">
        <f>LOOKUP($D144&amp;$G144,FFEPSilvCosts!$A:$A,FFEPSilvCosts!K:K)</f>
        <v>0</v>
      </c>
      <c r="W144">
        <v>12.5</v>
      </c>
      <c r="X144">
        <v>15</v>
      </c>
      <c r="Y144">
        <v>5</v>
      </c>
      <c r="Z144">
        <f>LOOKUP($D144&amp;$G144,FFEPSilvCosts!$A:$A,FFEPSilvCosts!AL:AL)</f>
        <v>0</v>
      </c>
      <c r="AA144">
        <f>LOOKUP($D144&amp;$G144,FFEPSilvCosts!$A:$A,FFEPSilvCosts!AM:AM)</f>
        <v>0</v>
      </c>
      <c r="AB144">
        <f>LOOKUP($D144&amp;$G144,FFEPSilvCosts!$A:$A,FFEPSilvCosts!AN:AN)</f>
        <v>0</v>
      </c>
      <c r="AC144">
        <f>LOOKUP($D144&amp;$G144,FFEPSilvCosts!$A:$A,FFEPSilvCosts!AO:AO)</f>
        <v>0</v>
      </c>
      <c r="AD144">
        <f>LOOKUP($D144&amp;$G144,FFEPSilvCosts!$A:$A,FFEPSilvCosts!AP:AP)</f>
        <v>0</v>
      </c>
      <c r="AE144">
        <f>LOOKUP($D144&amp;$G144,FFEPSilvCosts!$A:$A,FFEPSilvCosts!AQ:AQ)</f>
        <v>0</v>
      </c>
    </row>
    <row r="145" spans="1:31">
      <c r="A145" t="str">
        <f>LOOKUP($D145&amp;$G145,FFEPSilvCosts!$A:$A,FFEPSilvCosts!H:H)</f>
        <v>n</v>
      </c>
      <c r="B145" t="s">
        <v>204</v>
      </c>
      <c r="C145" t="s">
        <v>111</v>
      </c>
      <c r="D145" t="s">
        <v>11</v>
      </c>
      <c r="E145" t="s">
        <v>97</v>
      </c>
      <c r="F145" t="s">
        <v>193</v>
      </c>
      <c r="G145" t="s">
        <v>36</v>
      </c>
      <c r="H145" t="str">
        <f t="shared" si="4"/>
        <v>ESSFwk1.CC.BlackCreek.C.FFEP.N</v>
      </c>
      <c r="I145" t="str">
        <f>LOOKUP($D145&amp;$G145,FFEPSilvCosts!A:A,FFEPSilvCosts!G:G)</f>
        <v>N</v>
      </c>
      <c r="J145">
        <f>LOOKUP($D145&amp;$E145&amp;$G145,FFEPSilvCosts!C:C,FFEPSilvCosts!J:J)</f>
        <v>0</v>
      </c>
      <c r="K145">
        <f>LOOKUP($C145&amp;$D145&amp;$E145&amp;$F145,InventoryLU_Blk!$A$2:$A$118,InventoryLU_Blk!$J$2:$J$118)</f>
        <v>14.9</v>
      </c>
      <c r="L145">
        <f>LOOKUP($D145&amp;$G145,FFEPSilvCosts!$A:$A,FFEPSilvCosts!AB:AB)</f>
        <v>0</v>
      </c>
      <c r="M145">
        <f>LOOKUP($D145&amp;$G145,FFEPSilvCosts!$A:$A,FFEPSilvCosts!AC:AC)</f>
        <v>0</v>
      </c>
      <c r="N145">
        <f>LOOKUP($D145&amp;$G145,FFEPSilvCosts!$A:$A,FFEPSilvCosts!AD:AD)</f>
        <v>0</v>
      </c>
      <c r="O145">
        <f>LOOKUP($D145&amp;$G145,FFEPSilvCosts!$A:$A,FFEPSilvCosts!AE:AE)</f>
        <v>0</v>
      </c>
      <c r="P145">
        <f>LOOKUP($D145&amp;$G145,FFEPSilvCosts!$A:$A,FFEPSilvCosts!AF:AF)</f>
        <v>0</v>
      </c>
      <c r="Q145">
        <f>LOOKUP($D145&amp;$G145,FFEPSilvCosts!$A:$A,FFEPSilvCosts!AG:AG)</f>
        <v>0</v>
      </c>
      <c r="R145">
        <f>LOOKUP($D145&amp;$G145,FFEPSilvCosts!$A:$A,FFEPSilvCosts!AH:AH)</f>
        <v>0</v>
      </c>
      <c r="S145">
        <f>LOOKUP($D145&amp;$G145,FFEPSilvCosts!$A:$A,FFEPSilvCosts!AI:AI)</f>
        <v>0</v>
      </c>
      <c r="T145">
        <f>LOOKUP($D145&amp;$G145,FFEPSilvCosts!$A:$A,FFEPSilvCosts!AJ:AJ)</f>
        <v>0</v>
      </c>
      <c r="U145">
        <f>LOOKUP($D145&amp;$G145,FFEPSilvCosts!$A:$A,FFEPSilvCosts!AK:AK)</f>
        <v>0</v>
      </c>
      <c r="V145">
        <f>LOOKUP($D145&amp;$G145,FFEPSilvCosts!$A:$A,FFEPSilvCosts!K:K)</f>
        <v>0</v>
      </c>
      <c r="W145">
        <v>12.5</v>
      </c>
      <c r="X145">
        <v>15</v>
      </c>
      <c r="Y145">
        <v>5</v>
      </c>
      <c r="Z145">
        <f>LOOKUP($D145&amp;$G145,FFEPSilvCosts!$A:$A,FFEPSilvCosts!AL:AL)</f>
        <v>0</v>
      </c>
      <c r="AA145">
        <f>LOOKUP($D145&amp;$G145,FFEPSilvCosts!$A:$A,FFEPSilvCosts!AM:AM)</f>
        <v>0</v>
      </c>
      <c r="AB145">
        <f>LOOKUP($D145&amp;$G145,FFEPSilvCosts!$A:$A,FFEPSilvCosts!AN:AN)</f>
        <v>0</v>
      </c>
      <c r="AC145">
        <f>LOOKUP($D145&amp;$G145,FFEPSilvCosts!$A:$A,FFEPSilvCosts!AO:AO)</f>
        <v>0</v>
      </c>
      <c r="AD145">
        <f>LOOKUP($D145&amp;$G145,FFEPSilvCosts!$A:$A,FFEPSilvCosts!AP:AP)</f>
        <v>0</v>
      </c>
      <c r="AE145">
        <f>LOOKUP($D145&amp;$G145,FFEPSilvCosts!$A:$A,FFEPSilvCosts!AQ:AQ)</f>
        <v>0</v>
      </c>
    </row>
    <row r="146" spans="1:31">
      <c r="A146" t="str">
        <f>LOOKUP($D146&amp;$G146,FFEPSilvCosts!$A:$A,FFEPSilvCosts!H:H)</f>
        <v>n</v>
      </c>
      <c r="B146" t="s">
        <v>204</v>
      </c>
      <c r="C146" t="s">
        <v>111</v>
      </c>
      <c r="D146" t="s">
        <v>11</v>
      </c>
      <c r="E146" t="s">
        <v>97</v>
      </c>
      <c r="F146" t="s">
        <v>194</v>
      </c>
      <c r="G146" t="s">
        <v>36</v>
      </c>
      <c r="H146" t="str">
        <f t="shared" si="4"/>
        <v>ESSFwk1.CC.BlackCreek.D.FFEP.N</v>
      </c>
      <c r="I146" t="str">
        <f>LOOKUP($D146&amp;$G146,FFEPSilvCosts!A:A,FFEPSilvCosts!G:G)</f>
        <v>N</v>
      </c>
      <c r="J146">
        <f>LOOKUP($D146&amp;$E146&amp;$G146,FFEPSilvCosts!C:C,FFEPSilvCosts!J:J)</f>
        <v>0</v>
      </c>
      <c r="K146">
        <f>LOOKUP($C146&amp;$D146&amp;$E146&amp;$F146,InventoryLU_Blk!$A$2:$A$118,InventoryLU_Blk!$J$2:$J$118)</f>
        <v>14.7</v>
      </c>
      <c r="L146">
        <f>LOOKUP($D146&amp;$G146,FFEPSilvCosts!$A:$A,FFEPSilvCosts!AB:AB)</f>
        <v>0</v>
      </c>
      <c r="M146">
        <f>LOOKUP($D146&amp;$G146,FFEPSilvCosts!$A:$A,FFEPSilvCosts!AC:AC)</f>
        <v>0</v>
      </c>
      <c r="N146">
        <f>LOOKUP($D146&amp;$G146,FFEPSilvCosts!$A:$A,FFEPSilvCosts!AD:AD)</f>
        <v>0</v>
      </c>
      <c r="O146">
        <f>LOOKUP($D146&amp;$G146,FFEPSilvCosts!$A:$A,FFEPSilvCosts!AE:AE)</f>
        <v>0</v>
      </c>
      <c r="P146">
        <f>LOOKUP($D146&amp;$G146,FFEPSilvCosts!$A:$A,FFEPSilvCosts!AF:AF)</f>
        <v>0</v>
      </c>
      <c r="Q146">
        <f>LOOKUP($D146&amp;$G146,FFEPSilvCosts!$A:$A,FFEPSilvCosts!AG:AG)</f>
        <v>0</v>
      </c>
      <c r="R146">
        <f>LOOKUP($D146&amp;$G146,FFEPSilvCosts!$A:$A,FFEPSilvCosts!AH:AH)</f>
        <v>0</v>
      </c>
      <c r="S146">
        <f>LOOKUP($D146&amp;$G146,FFEPSilvCosts!$A:$A,FFEPSilvCosts!AI:AI)</f>
        <v>0</v>
      </c>
      <c r="T146">
        <f>LOOKUP($D146&amp;$G146,FFEPSilvCosts!$A:$A,FFEPSilvCosts!AJ:AJ)</f>
        <v>0</v>
      </c>
      <c r="U146">
        <f>LOOKUP($D146&amp;$G146,FFEPSilvCosts!$A:$A,FFEPSilvCosts!AK:AK)</f>
        <v>0</v>
      </c>
      <c r="V146">
        <f>LOOKUP($D146&amp;$G146,FFEPSilvCosts!$A:$A,FFEPSilvCosts!K:K)</f>
        <v>0</v>
      </c>
      <c r="W146">
        <v>12.5</v>
      </c>
      <c r="X146">
        <v>15</v>
      </c>
      <c r="Y146">
        <v>5</v>
      </c>
      <c r="Z146">
        <f>LOOKUP($D146&amp;$G146,FFEPSilvCosts!$A:$A,FFEPSilvCosts!AL:AL)</f>
        <v>0</v>
      </c>
      <c r="AA146">
        <f>LOOKUP($D146&amp;$G146,FFEPSilvCosts!$A:$A,FFEPSilvCosts!AM:AM)</f>
        <v>0</v>
      </c>
      <c r="AB146">
        <f>LOOKUP($D146&amp;$G146,FFEPSilvCosts!$A:$A,FFEPSilvCosts!AN:AN)</f>
        <v>0</v>
      </c>
      <c r="AC146">
        <f>LOOKUP($D146&amp;$G146,FFEPSilvCosts!$A:$A,FFEPSilvCosts!AO:AO)</f>
        <v>0</v>
      </c>
      <c r="AD146">
        <f>LOOKUP($D146&amp;$G146,FFEPSilvCosts!$A:$A,FFEPSilvCosts!AP:AP)</f>
        <v>0</v>
      </c>
      <c r="AE146">
        <f>LOOKUP($D146&amp;$G146,FFEPSilvCosts!$A:$A,FFEPSilvCosts!AQ:AQ)</f>
        <v>0</v>
      </c>
    </row>
    <row r="147" spans="1:31">
      <c r="A147" t="str">
        <f>LOOKUP($D147&amp;$G147,FFEPSilvCosts!$A:$A,FFEPSilvCosts!H:H)</f>
        <v>n</v>
      </c>
      <c r="B147" t="s">
        <v>204</v>
      </c>
      <c r="C147" t="s">
        <v>111</v>
      </c>
      <c r="D147" t="s">
        <v>11</v>
      </c>
      <c r="E147" t="s">
        <v>97</v>
      </c>
      <c r="F147" t="s">
        <v>195</v>
      </c>
      <c r="G147" t="s">
        <v>36</v>
      </c>
      <c r="H147" t="str">
        <f t="shared" si="4"/>
        <v>ESSFwk1.CC.BlackCreek.E.FFEP.N</v>
      </c>
      <c r="I147" t="str">
        <f>LOOKUP($D147&amp;$G147,FFEPSilvCosts!A:A,FFEPSilvCosts!G:G)</f>
        <v>N</v>
      </c>
      <c r="J147">
        <f>LOOKUP($D147&amp;$E147&amp;$G147,FFEPSilvCosts!C:C,FFEPSilvCosts!J:J)</f>
        <v>0</v>
      </c>
      <c r="K147">
        <f>LOOKUP($C147&amp;$D147&amp;$E147&amp;$F147,InventoryLU_Blk!$A$2:$A$118,InventoryLU_Blk!$J$2:$J$118)</f>
        <v>14.9</v>
      </c>
      <c r="L147">
        <f>LOOKUP($D147&amp;$G147,FFEPSilvCosts!$A:$A,FFEPSilvCosts!AB:AB)</f>
        <v>0</v>
      </c>
      <c r="M147">
        <f>LOOKUP($D147&amp;$G147,FFEPSilvCosts!$A:$A,FFEPSilvCosts!AC:AC)</f>
        <v>0</v>
      </c>
      <c r="N147">
        <f>LOOKUP($D147&amp;$G147,FFEPSilvCosts!$A:$A,FFEPSilvCosts!AD:AD)</f>
        <v>0</v>
      </c>
      <c r="O147">
        <f>LOOKUP($D147&amp;$G147,FFEPSilvCosts!$A:$A,FFEPSilvCosts!AE:AE)</f>
        <v>0</v>
      </c>
      <c r="P147">
        <f>LOOKUP($D147&amp;$G147,FFEPSilvCosts!$A:$A,FFEPSilvCosts!AF:AF)</f>
        <v>0</v>
      </c>
      <c r="Q147">
        <f>LOOKUP($D147&amp;$G147,FFEPSilvCosts!$A:$A,FFEPSilvCosts!AG:AG)</f>
        <v>0</v>
      </c>
      <c r="R147">
        <f>LOOKUP($D147&amp;$G147,FFEPSilvCosts!$A:$A,FFEPSilvCosts!AH:AH)</f>
        <v>0</v>
      </c>
      <c r="S147">
        <f>LOOKUP($D147&amp;$G147,FFEPSilvCosts!$A:$A,FFEPSilvCosts!AI:AI)</f>
        <v>0</v>
      </c>
      <c r="T147">
        <f>LOOKUP($D147&amp;$G147,FFEPSilvCosts!$A:$A,FFEPSilvCosts!AJ:AJ)</f>
        <v>0</v>
      </c>
      <c r="U147">
        <f>LOOKUP($D147&amp;$G147,FFEPSilvCosts!$A:$A,FFEPSilvCosts!AK:AK)</f>
        <v>0</v>
      </c>
      <c r="V147">
        <f>LOOKUP($D147&amp;$G147,FFEPSilvCosts!$A:$A,FFEPSilvCosts!K:K)</f>
        <v>0</v>
      </c>
      <c r="W147">
        <v>12.5</v>
      </c>
      <c r="X147">
        <v>15</v>
      </c>
      <c r="Y147">
        <v>5</v>
      </c>
      <c r="Z147">
        <f>LOOKUP($D147&amp;$G147,FFEPSilvCosts!$A:$A,FFEPSilvCosts!AL:AL)</f>
        <v>0</v>
      </c>
      <c r="AA147">
        <f>LOOKUP($D147&amp;$G147,FFEPSilvCosts!$A:$A,FFEPSilvCosts!AM:AM)</f>
        <v>0</v>
      </c>
      <c r="AB147">
        <f>LOOKUP($D147&amp;$G147,FFEPSilvCosts!$A:$A,FFEPSilvCosts!AN:AN)</f>
        <v>0</v>
      </c>
      <c r="AC147">
        <f>LOOKUP($D147&amp;$G147,FFEPSilvCosts!$A:$A,FFEPSilvCosts!AO:AO)</f>
        <v>0</v>
      </c>
      <c r="AD147">
        <f>LOOKUP($D147&amp;$G147,FFEPSilvCosts!$A:$A,FFEPSilvCosts!AP:AP)</f>
        <v>0</v>
      </c>
      <c r="AE147">
        <f>LOOKUP($D147&amp;$G147,FFEPSilvCosts!$A:$A,FFEPSilvCosts!AQ:AQ)</f>
        <v>0</v>
      </c>
    </row>
    <row r="148" spans="1:31">
      <c r="A148" t="str">
        <f>LOOKUP($D148&amp;$G148,FFEPSilvCosts!$A:$A,FFEPSilvCosts!H:H)</f>
        <v>n</v>
      </c>
      <c r="B148" t="s">
        <v>204</v>
      </c>
      <c r="C148" t="s">
        <v>111</v>
      </c>
      <c r="D148" t="s">
        <v>14</v>
      </c>
      <c r="E148" t="s">
        <v>97</v>
      </c>
      <c r="F148" t="s">
        <v>193</v>
      </c>
      <c r="G148" t="s">
        <v>36</v>
      </c>
      <c r="H148" t="str">
        <f t="shared" si="4"/>
        <v>ICHmk3.CC.BlackCreek.C.FFEP.N</v>
      </c>
      <c r="I148" t="str">
        <f>LOOKUP($D148&amp;$G148,FFEPSilvCosts!A:A,FFEPSilvCosts!G:G)</f>
        <v>N</v>
      </c>
      <c r="J148">
        <f>LOOKUP($D148&amp;$E148&amp;$G148,FFEPSilvCosts!C:C,FFEPSilvCosts!J:J)</f>
        <v>0</v>
      </c>
      <c r="K148">
        <f>LOOKUP($C148&amp;$D148&amp;$E148&amp;$F148,InventoryLU_Blk!$A$2:$A$118,InventoryLU_Blk!$J$2:$J$118)</f>
        <v>19.8</v>
      </c>
      <c r="L148">
        <f>LOOKUP($D148&amp;$G148,FFEPSilvCosts!$A:$A,FFEPSilvCosts!AB:AB)</f>
        <v>0</v>
      </c>
      <c r="M148">
        <f>LOOKUP($D148&amp;$G148,FFEPSilvCosts!$A:$A,FFEPSilvCosts!AC:AC)</f>
        <v>0</v>
      </c>
      <c r="N148">
        <f>LOOKUP($D148&amp;$G148,FFEPSilvCosts!$A:$A,FFEPSilvCosts!AD:AD)</f>
        <v>0</v>
      </c>
      <c r="O148">
        <f>LOOKUP($D148&amp;$G148,FFEPSilvCosts!$A:$A,FFEPSilvCosts!AE:AE)</f>
        <v>0</v>
      </c>
      <c r="P148">
        <f>LOOKUP($D148&amp;$G148,FFEPSilvCosts!$A:$A,FFEPSilvCosts!AF:AF)</f>
        <v>0</v>
      </c>
      <c r="Q148">
        <f>LOOKUP($D148&amp;$G148,FFEPSilvCosts!$A:$A,FFEPSilvCosts!AG:AG)</f>
        <v>0</v>
      </c>
      <c r="R148">
        <f>LOOKUP($D148&amp;$G148,FFEPSilvCosts!$A:$A,FFEPSilvCosts!AH:AH)</f>
        <v>0</v>
      </c>
      <c r="S148">
        <f>LOOKUP($D148&amp;$G148,FFEPSilvCosts!$A:$A,FFEPSilvCosts!AI:AI)</f>
        <v>0</v>
      </c>
      <c r="T148">
        <f>LOOKUP($D148&amp;$G148,FFEPSilvCosts!$A:$A,FFEPSilvCosts!AJ:AJ)</f>
        <v>0</v>
      </c>
      <c r="U148">
        <f>LOOKUP($D148&amp;$G148,FFEPSilvCosts!$A:$A,FFEPSilvCosts!AK:AK)</f>
        <v>0</v>
      </c>
      <c r="V148">
        <f>LOOKUP($D148&amp;$G148,FFEPSilvCosts!$A:$A,FFEPSilvCosts!K:K)</f>
        <v>0</v>
      </c>
      <c r="W148">
        <v>12.5</v>
      </c>
      <c r="X148">
        <v>15</v>
      </c>
      <c r="Y148">
        <v>5</v>
      </c>
      <c r="Z148">
        <f>LOOKUP($D148&amp;$G148,FFEPSilvCosts!$A:$A,FFEPSilvCosts!AL:AL)</f>
        <v>0</v>
      </c>
      <c r="AA148">
        <f>LOOKUP($D148&amp;$G148,FFEPSilvCosts!$A:$A,FFEPSilvCosts!AM:AM)</f>
        <v>0</v>
      </c>
      <c r="AB148">
        <f>LOOKUP($D148&amp;$G148,FFEPSilvCosts!$A:$A,FFEPSilvCosts!AN:AN)</f>
        <v>0</v>
      </c>
      <c r="AC148">
        <f>LOOKUP($D148&amp;$G148,FFEPSilvCosts!$A:$A,FFEPSilvCosts!AO:AO)</f>
        <v>0</v>
      </c>
      <c r="AD148">
        <f>LOOKUP($D148&amp;$G148,FFEPSilvCosts!$A:$A,FFEPSilvCosts!AP:AP)</f>
        <v>0</v>
      </c>
      <c r="AE148">
        <f>LOOKUP($D148&amp;$G148,FFEPSilvCosts!$A:$A,FFEPSilvCosts!AQ:AQ)</f>
        <v>0</v>
      </c>
    </row>
    <row r="149" spans="1:31">
      <c r="A149" t="str">
        <f>LOOKUP($D149&amp;$G149,FFEPSilvCosts!$A:$A,FFEPSilvCosts!H:H)</f>
        <v>n</v>
      </c>
      <c r="B149" t="s">
        <v>204</v>
      </c>
      <c r="C149" t="s">
        <v>111</v>
      </c>
      <c r="D149" t="s">
        <v>14</v>
      </c>
      <c r="E149" t="s">
        <v>97</v>
      </c>
      <c r="F149" t="s">
        <v>194</v>
      </c>
      <c r="G149" t="s">
        <v>36</v>
      </c>
      <c r="H149" t="str">
        <f t="shared" si="4"/>
        <v>ICHmk3.CC.BlackCreek.D.FFEP.N</v>
      </c>
      <c r="I149" t="str">
        <f>LOOKUP($D149&amp;$G149,FFEPSilvCosts!A:A,FFEPSilvCosts!G:G)</f>
        <v>N</v>
      </c>
      <c r="J149">
        <f>LOOKUP($D149&amp;$E149&amp;$G149,FFEPSilvCosts!C:C,FFEPSilvCosts!J:J)</f>
        <v>0</v>
      </c>
      <c r="K149">
        <f>LOOKUP($C149&amp;$D149&amp;$E149&amp;$F149,InventoryLU_Blk!$A$2:$A$118,InventoryLU_Blk!$J$2:$J$118)</f>
        <v>21.9</v>
      </c>
      <c r="L149">
        <f>LOOKUP($D149&amp;$G149,FFEPSilvCosts!$A:$A,FFEPSilvCosts!AB:AB)</f>
        <v>0</v>
      </c>
      <c r="M149">
        <f>LOOKUP($D149&amp;$G149,FFEPSilvCosts!$A:$A,FFEPSilvCosts!AC:AC)</f>
        <v>0</v>
      </c>
      <c r="N149">
        <f>LOOKUP($D149&amp;$G149,FFEPSilvCosts!$A:$A,FFEPSilvCosts!AD:AD)</f>
        <v>0</v>
      </c>
      <c r="O149">
        <f>LOOKUP($D149&amp;$G149,FFEPSilvCosts!$A:$A,FFEPSilvCosts!AE:AE)</f>
        <v>0</v>
      </c>
      <c r="P149">
        <f>LOOKUP($D149&amp;$G149,FFEPSilvCosts!$A:$A,FFEPSilvCosts!AF:AF)</f>
        <v>0</v>
      </c>
      <c r="Q149">
        <f>LOOKUP($D149&amp;$G149,FFEPSilvCosts!$A:$A,FFEPSilvCosts!AG:AG)</f>
        <v>0</v>
      </c>
      <c r="R149">
        <f>LOOKUP($D149&amp;$G149,FFEPSilvCosts!$A:$A,FFEPSilvCosts!AH:AH)</f>
        <v>0</v>
      </c>
      <c r="S149">
        <f>LOOKUP($D149&amp;$G149,FFEPSilvCosts!$A:$A,FFEPSilvCosts!AI:AI)</f>
        <v>0</v>
      </c>
      <c r="T149">
        <f>LOOKUP($D149&amp;$G149,FFEPSilvCosts!$A:$A,FFEPSilvCosts!AJ:AJ)</f>
        <v>0</v>
      </c>
      <c r="U149">
        <f>LOOKUP($D149&amp;$G149,FFEPSilvCosts!$A:$A,FFEPSilvCosts!AK:AK)</f>
        <v>0</v>
      </c>
      <c r="V149">
        <f>LOOKUP($D149&amp;$G149,FFEPSilvCosts!$A:$A,FFEPSilvCosts!K:K)</f>
        <v>0</v>
      </c>
      <c r="W149">
        <v>12.5</v>
      </c>
      <c r="X149">
        <v>15</v>
      </c>
      <c r="Y149">
        <v>5</v>
      </c>
      <c r="Z149">
        <f>LOOKUP($D149&amp;$G149,FFEPSilvCosts!$A:$A,FFEPSilvCosts!AL:AL)</f>
        <v>0</v>
      </c>
      <c r="AA149">
        <f>LOOKUP($D149&amp;$G149,FFEPSilvCosts!$A:$A,FFEPSilvCosts!AM:AM)</f>
        <v>0</v>
      </c>
      <c r="AB149">
        <f>LOOKUP($D149&amp;$G149,FFEPSilvCosts!$A:$A,FFEPSilvCosts!AN:AN)</f>
        <v>0</v>
      </c>
      <c r="AC149">
        <f>LOOKUP($D149&amp;$G149,FFEPSilvCosts!$A:$A,FFEPSilvCosts!AO:AO)</f>
        <v>0</v>
      </c>
      <c r="AD149">
        <f>LOOKUP($D149&amp;$G149,FFEPSilvCosts!$A:$A,FFEPSilvCosts!AP:AP)</f>
        <v>0</v>
      </c>
      <c r="AE149">
        <f>LOOKUP($D149&amp;$G149,FFEPSilvCosts!$A:$A,FFEPSilvCosts!AQ:AQ)</f>
        <v>0</v>
      </c>
    </row>
    <row r="150" spans="1:31">
      <c r="A150" t="str">
        <f>LOOKUP($D150&amp;$G150,FFEPSilvCosts!$A:$A,FFEPSilvCosts!H:H)</f>
        <v>n</v>
      </c>
      <c r="B150" t="s">
        <v>204</v>
      </c>
      <c r="C150" t="s">
        <v>111</v>
      </c>
      <c r="D150" t="s">
        <v>14</v>
      </c>
      <c r="E150" t="s">
        <v>97</v>
      </c>
      <c r="F150" t="s">
        <v>195</v>
      </c>
      <c r="G150" t="s">
        <v>36</v>
      </c>
      <c r="H150" t="str">
        <f t="shared" si="4"/>
        <v>ICHmk3.CC.BlackCreek.E.FFEP.N</v>
      </c>
      <c r="I150" t="str">
        <f>LOOKUP($D150&amp;$G150,FFEPSilvCosts!A:A,FFEPSilvCosts!G:G)</f>
        <v>N</v>
      </c>
      <c r="J150">
        <f>LOOKUP($D150&amp;$E150&amp;$G150,FFEPSilvCosts!C:C,FFEPSilvCosts!J:J)</f>
        <v>0</v>
      </c>
      <c r="K150">
        <f>LOOKUP($C150&amp;$D150&amp;$E150&amp;$F150,InventoryLU_Blk!$A$2:$A$118,InventoryLU_Blk!$J$2:$J$118)</f>
        <v>21.8</v>
      </c>
      <c r="L150">
        <f>LOOKUP($D150&amp;$G150,FFEPSilvCosts!$A:$A,FFEPSilvCosts!AB:AB)</f>
        <v>0</v>
      </c>
      <c r="M150">
        <f>LOOKUP($D150&amp;$G150,FFEPSilvCosts!$A:$A,FFEPSilvCosts!AC:AC)</f>
        <v>0</v>
      </c>
      <c r="N150">
        <f>LOOKUP($D150&amp;$G150,FFEPSilvCosts!$A:$A,FFEPSilvCosts!AD:AD)</f>
        <v>0</v>
      </c>
      <c r="O150">
        <f>LOOKUP($D150&amp;$G150,FFEPSilvCosts!$A:$A,FFEPSilvCosts!AE:AE)</f>
        <v>0</v>
      </c>
      <c r="P150">
        <f>LOOKUP($D150&amp;$G150,FFEPSilvCosts!$A:$A,FFEPSilvCosts!AF:AF)</f>
        <v>0</v>
      </c>
      <c r="Q150">
        <f>LOOKUP($D150&amp;$G150,FFEPSilvCosts!$A:$A,FFEPSilvCosts!AG:AG)</f>
        <v>0</v>
      </c>
      <c r="R150">
        <f>LOOKUP($D150&amp;$G150,FFEPSilvCosts!$A:$A,FFEPSilvCosts!AH:AH)</f>
        <v>0</v>
      </c>
      <c r="S150">
        <f>LOOKUP($D150&amp;$G150,FFEPSilvCosts!$A:$A,FFEPSilvCosts!AI:AI)</f>
        <v>0</v>
      </c>
      <c r="T150">
        <f>LOOKUP($D150&amp;$G150,FFEPSilvCosts!$A:$A,FFEPSilvCosts!AJ:AJ)</f>
        <v>0</v>
      </c>
      <c r="U150">
        <f>LOOKUP($D150&amp;$G150,FFEPSilvCosts!$A:$A,FFEPSilvCosts!AK:AK)</f>
        <v>0</v>
      </c>
      <c r="V150">
        <f>LOOKUP($D150&amp;$G150,FFEPSilvCosts!$A:$A,FFEPSilvCosts!K:K)</f>
        <v>0</v>
      </c>
      <c r="W150">
        <v>12.5</v>
      </c>
      <c r="X150">
        <v>15</v>
      </c>
      <c r="Y150">
        <v>5</v>
      </c>
      <c r="Z150">
        <f>LOOKUP($D150&amp;$G150,FFEPSilvCosts!$A:$A,FFEPSilvCosts!AL:AL)</f>
        <v>0</v>
      </c>
      <c r="AA150">
        <f>LOOKUP($D150&amp;$G150,FFEPSilvCosts!$A:$A,FFEPSilvCosts!AM:AM)</f>
        <v>0</v>
      </c>
      <c r="AB150">
        <f>LOOKUP($D150&amp;$G150,FFEPSilvCosts!$A:$A,FFEPSilvCosts!AN:AN)</f>
        <v>0</v>
      </c>
      <c r="AC150">
        <f>LOOKUP($D150&amp;$G150,FFEPSilvCosts!$A:$A,FFEPSilvCosts!AO:AO)</f>
        <v>0</v>
      </c>
      <c r="AD150">
        <f>LOOKUP($D150&amp;$G150,FFEPSilvCosts!$A:$A,FFEPSilvCosts!AP:AP)</f>
        <v>0</v>
      </c>
      <c r="AE150">
        <f>LOOKUP($D150&amp;$G150,FFEPSilvCosts!$A:$A,FFEPSilvCosts!AQ:AQ)</f>
        <v>0</v>
      </c>
    </row>
    <row r="151" spans="1:31">
      <c r="A151" t="str">
        <f>LOOKUP($D151&amp;$G151,FFEPSilvCosts!$A:$A,FFEPSilvCosts!H:H)</f>
        <v>n</v>
      </c>
      <c r="B151" t="s">
        <v>204</v>
      </c>
      <c r="C151" t="s">
        <v>111</v>
      </c>
      <c r="D151" t="s">
        <v>41</v>
      </c>
      <c r="E151" t="s">
        <v>97</v>
      </c>
      <c r="F151" t="s">
        <v>195</v>
      </c>
      <c r="G151" t="s">
        <v>36</v>
      </c>
      <c r="H151" t="str">
        <f t="shared" si="4"/>
        <v>ICHwk2.CC.BlackCreek.E.FFEP.N</v>
      </c>
      <c r="I151" t="str">
        <f>LOOKUP($D151&amp;$G151,FFEPSilvCosts!A:A,FFEPSilvCosts!G:G)</f>
        <v>N</v>
      </c>
      <c r="J151">
        <f>LOOKUP($D151&amp;$E151&amp;$G151,FFEPSilvCosts!C:C,FFEPSilvCosts!J:J)</f>
        <v>0</v>
      </c>
      <c r="K151">
        <f>LOOKUP($C151&amp;$D151&amp;$E151&amp;$F151,InventoryLU_Blk!$A$2:$A$118,InventoryLU_Blk!$J$2:$J$118)</f>
        <v>21.1</v>
      </c>
      <c r="L151">
        <f>LOOKUP($D151&amp;$G151,FFEPSilvCosts!$A:$A,FFEPSilvCosts!AB:AB)</f>
        <v>0</v>
      </c>
      <c r="M151">
        <f>LOOKUP($D151&amp;$G151,FFEPSilvCosts!$A:$A,FFEPSilvCosts!AC:AC)</f>
        <v>0</v>
      </c>
      <c r="N151">
        <f>LOOKUP($D151&amp;$G151,FFEPSilvCosts!$A:$A,FFEPSilvCosts!AD:AD)</f>
        <v>0</v>
      </c>
      <c r="O151">
        <f>LOOKUP($D151&amp;$G151,FFEPSilvCosts!$A:$A,FFEPSilvCosts!AE:AE)</f>
        <v>0</v>
      </c>
      <c r="P151">
        <f>LOOKUP($D151&amp;$G151,FFEPSilvCosts!$A:$A,FFEPSilvCosts!AF:AF)</f>
        <v>0</v>
      </c>
      <c r="Q151">
        <f>LOOKUP($D151&amp;$G151,FFEPSilvCosts!$A:$A,FFEPSilvCosts!AG:AG)</f>
        <v>0</v>
      </c>
      <c r="R151">
        <f>LOOKUP($D151&amp;$G151,FFEPSilvCosts!$A:$A,FFEPSilvCosts!AH:AH)</f>
        <v>0</v>
      </c>
      <c r="S151">
        <f>LOOKUP($D151&amp;$G151,FFEPSilvCosts!$A:$A,FFEPSilvCosts!AI:AI)</f>
        <v>0</v>
      </c>
      <c r="T151">
        <f>LOOKUP($D151&amp;$G151,FFEPSilvCosts!$A:$A,FFEPSilvCosts!AJ:AJ)</f>
        <v>0</v>
      </c>
      <c r="U151">
        <f>LOOKUP($D151&amp;$G151,FFEPSilvCosts!$A:$A,FFEPSilvCosts!AK:AK)</f>
        <v>0</v>
      </c>
      <c r="V151">
        <f>LOOKUP($D151&amp;$G151,FFEPSilvCosts!$A:$A,FFEPSilvCosts!K:K)</f>
        <v>0</v>
      </c>
      <c r="W151">
        <v>12.5</v>
      </c>
      <c r="X151">
        <v>15</v>
      </c>
      <c r="Y151">
        <v>5</v>
      </c>
      <c r="Z151">
        <f>LOOKUP($D151&amp;$G151,FFEPSilvCosts!$A:$A,FFEPSilvCosts!AL:AL)</f>
        <v>0</v>
      </c>
      <c r="AA151">
        <f>LOOKUP($D151&amp;$G151,FFEPSilvCosts!$A:$A,FFEPSilvCosts!AM:AM)</f>
        <v>0</v>
      </c>
      <c r="AB151">
        <f>LOOKUP($D151&amp;$G151,FFEPSilvCosts!$A:$A,FFEPSilvCosts!AN:AN)</f>
        <v>0</v>
      </c>
      <c r="AC151">
        <f>LOOKUP($D151&amp;$G151,FFEPSilvCosts!$A:$A,FFEPSilvCosts!AO:AO)</f>
        <v>0</v>
      </c>
      <c r="AD151">
        <f>LOOKUP($D151&amp;$G151,FFEPSilvCosts!$A:$A,FFEPSilvCosts!AP:AP)</f>
        <v>0</v>
      </c>
      <c r="AE151">
        <f>LOOKUP($D151&amp;$G151,FFEPSilvCosts!$A:$A,FFEPSilvCosts!AQ:AQ)</f>
        <v>0</v>
      </c>
    </row>
    <row r="152" spans="1:31">
      <c r="A152" t="str">
        <f>LOOKUP($D152&amp;$G152,FFEPSilvCosts!$A:$A,FFEPSilvCosts!H:H)</f>
        <v>n</v>
      </c>
      <c r="B152" t="s">
        <v>204</v>
      </c>
      <c r="C152" t="s">
        <v>111</v>
      </c>
      <c r="D152" t="s">
        <v>26</v>
      </c>
      <c r="E152" t="s">
        <v>97</v>
      </c>
      <c r="F152" t="s">
        <v>192</v>
      </c>
      <c r="G152" t="s">
        <v>36</v>
      </c>
      <c r="H152" t="str">
        <f t="shared" si="4"/>
        <v>SBPSmk.CC.BlackCreek.B.FFEP.N</v>
      </c>
      <c r="I152" t="str">
        <f>LOOKUP($D152&amp;$G152,FFEPSilvCosts!A:A,FFEPSilvCosts!G:G)</f>
        <v>N</v>
      </c>
      <c r="J152">
        <f>LOOKUP($D152&amp;$E152&amp;$G152,FFEPSilvCosts!C:C,FFEPSilvCosts!J:J)</f>
        <v>0</v>
      </c>
      <c r="K152">
        <f>LOOKUP($C152&amp;$D152&amp;$E152&amp;$F152,InventoryLU_Blk!$A$2:$A$118,InventoryLU_Blk!$J$2:$J$118)</f>
        <v>19</v>
      </c>
      <c r="L152">
        <f>LOOKUP($D152&amp;$G152,FFEPSilvCosts!$A:$A,FFEPSilvCosts!AB:AB)</f>
        <v>0</v>
      </c>
      <c r="M152">
        <f>LOOKUP($D152&amp;$G152,FFEPSilvCosts!$A:$A,FFEPSilvCosts!AC:AC)</f>
        <v>0</v>
      </c>
      <c r="N152">
        <f>LOOKUP($D152&amp;$G152,FFEPSilvCosts!$A:$A,FFEPSilvCosts!AD:AD)</f>
        <v>0</v>
      </c>
      <c r="O152">
        <f>LOOKUP($D152&amp;$G152,FFEPSilvCosts!$A:$A,FFEPSilvCosts!AE:AE)</f>
        <v>0</v>
      </c>
      <c r="P152">
        <f>LOOKUP($D152&amp;$G152,FFEPSilvCosts!$A:$A,FFEPSilvCosts!AF:AF)</f>
        <v>0</v>
      </c>
      <c r="Q152">
        <f>LOOKUP($D152&amp;$G152,FFEPSilvCosts!$A:$A,FFEPSilvCosts!AG:AG)</f>
        <v>0</v>
      </c>
      <c r="R152">
        <f>LOOKUP($D152&amp;$G152,FFEPSilvCosts!$A:$A,FFEPSilvCosts!AH:AH)</f>
        <v>0</v>
      </c>
      <c r="S152">
        <f>LOOKUP($D152&amp;$G152,FFEPSilvCosts!$A:$A,FFEPSilvCosts!AI:AI)</f>
        <v>0</v>
      </c>
      <c r="T152">
        <f>LOOKUP($D152&amp;$G152,FFEPSilvCosts!$A:$A,FFEPSilvCosts!AJ:AJ)</f>
        <v>0</v>
      </c>
      <c r="U152">
        <f>LOOKUP($D152&amp;$G152,FFEPSilvCosts!$A:$A,FFEPSilvCosts!AK:AK)</f>
        <v>0</v>
      </c>
      <c r="V152">
        <f>LOOKUP($D152&amp;$G152,FFEPSilvCosts!$A:$A,FFEPSilvCosts!K:K)</f>
        <v>4000</v>
      </c>
      <c r="W152">
        <v>12.5</v>
      </c>
      <c r="X152">
        <v>15</v>
      </c>
      <c r="Y152">
        <v>5</v>
      </c>
      <c r="Z152">
        <f>LOOKUP($D152&amp;$G152,FFEPSilvCosts!$A:$A,FFEPSilvCosts!AL:AL)</f>
        <v>0</v>
      </c>
      <c r="AA152">
        <f>LOOKUP($D152&amp;$G152,FFEPSilvCosts!$A:$A,FFEPSilvCosts!AM:AM)</f>
        <v>0</v>
      </c>
      <c r="AB152">
        <f>LOOKUP($D152&amp;$G152,FFEPSilvCosts!$A:$A,FFEPSilvCosts!AN:AN)</f>
        <v>0</v>
      </c>
      <c r="AC152">
        <f>LOOKUP($D152&amp;$G152,FFEPSilvCosts!$A:$A,FFEPSilvCosts!AO:AO)</f>
        <v>0</v>
      </c>
      <c r="AD152">
        <f>LOOKUP($D152&amp;$G152,FFEPSilvCosts!$A:$A,FFEPSilvCosts!AP:AP)</f>
        <v>0</v>
      </c>
      <c r="AE152">
        <f>LOOKUP($D152&amp;$G152,FFEPSilvCosts!$A:$A,FFEPSilvCosts!AQ:AQ)</f>
        <v>0</v>
      </c>
    </row>
    <row r="153" spans="1:31">
      <c r="A153" t="str">
        <f>LOOKUP($D153&amp;$G153,FFEPSilvCosts!$A:$A,FFEPSilvCosts!H:H)</f>
        <v>n</v>
      </c>
      <c r="B153" t="s">
        <v>204</v>
      </c>
      <c r="C153" t="s">
        <v>111</v>
      </c>
      <c r="D153" t="s">
        <v>28</v>
      </c>
      <c r="E153" t="s">
        <v>97</v>
      </c>
      <c r="F153" t="s">
        <v>191</v>
      </c>
      <c r="G153" t="s">
        <v>36</v>
      </c>
      <c r="H153" t="str">
        <f t="shared" si="4"/>
        <v>SBSdw1.CC.BlackCreek.A.FFEP.N</v>
      </c>
      <c r="I153" t="str">
        <f>LOOKUP($D153&amp;$G153,FFEPSilvCosts!A:A,FFEPSilvCosts!G:G)</f>
        <v>N</v>
      </c>
      <c r="J153">
        <f>LOOKUP($D153&amp;$E153&amp;$G153,FFEPSilvCosts!C:C,FFEPSilvCosts!J:J)</f>
        <v>0</v>
      </c>
      <c r="K153">
        <f>LOOKUP($C153&amp;$D153&amp;$E153&amp;$F153,InventoryLU_Blk!$A$2:$A$118,InventoryLU_Blk!$J$2:$J$118)</f>
        <v>20</v>
      </c>
      <c r="L153">
        <f>LOOKUP($D153&amp;$G153,FFEPSilvCosts!$A:$A,FFEPSilvCosts!AB:AB)</f>
        <v>0</v>
      </c>
      <c r="M153">
        <f>LOOKUP($D153&amp;$G153,FFEPSilvCosts!$A:$A,FFEPSilvCosts!AC:AC)</f>
        <v>0</v>
      </c>
      <c r="N153">
        <f>LOOKUP($D153&amp;$G153,FFEPSilvCosts!$A:$A,FFEPSilvCosts!AD:AD)</f>
        <v>0</v>
      </c>
      <c r="O153">
        <f>LOOKUP($D153&amp;$G153,FFEPSilvCosts!$A:$A,FFEPSilvCosts!AE:AE)</f>
        <v>0</v>
      </c>
      <c r="P153">
        <f>LOOKUP($D153&amp;$G153,FFEPSilvCosts!$A:$A,FFEPSilvCosts!AF:AF)</f>
        <v>0</v>
      </c>
      <c r="Q153">
        <f>LOOKUP($D153&amp;$G153,FFEPSilvCosts!$A:$A,FFEPSilvCosts!AG:AG)</f>
        <v>0</v>
      </c>
      <c r="R153">
        <f>LOOKUP($D153&amp;$G153,FFEPSilvCosts!$A:$A,FFEPSilvCosts!AH:AH)</f>
        <v>0</v>
      </c>
      <c r="S153">
        <f>LOOKUP($D153&amp;$G153,FFEPSilvCosts!$A:$A,FFEPSilvCosts!AI:AI)</f>
        <v>0</v>
      </c>
      <c r="T153">
        <f>LOOKUP($D153&amp;$G153,FFEPSilvCosts!$A:$A,FFEPSilvCosts!AJ:AJ)</f>
        <v>0</v>
      </c>
      <c r="U153">
        <f>LOOKUP($D153&amp;$G153,FFEPSilvCosts!$A:$A,FFEPSilvCosts!AK:AK)</f>
        <v>0</v>
      </c>
      <c r="V153">
        <f>LOOKUP($D153&amp;$G153,FFEPSilvCosts!$A:$A,FFEPSilvCosts!K:K)</f>
        <v>0</v>
      </c>
      <c r="W153">
        <v>12.5</v>
      </c>
      <c r="X153">
        <v>15</v>
      </c>
      <c r="Y153">
        <v>5</v>
      </c>
      <c r="Z153">
        <f>LOOKUP($D153&amp;$G153,FFEPSilvCosts!$A:$A,FFEPSilvCosts!AL:AL)</f>
        <v>0</v>
      </c>
      <c r="AA153">
        <f>LOOKUP($D153&amp;$G153,FFEPSilvCosts!$A:$A,FFEPSilvCosts!AM:AM)</f>
        <v>0</v>
      </c>
      <c r="AB153">
        <f>LOOKUP($D153&amp;$G153,FFEPSilvCosts!$A:$A,FFEPSilvCosts!AN:AN)</f>
        <v>0</v>
      </c>
      <c r="AC153">
        <f>LOOKUP($D153&amp;$G153,FFEPSilvCosts!$A:$A,FFEPSilvCosts!AO:AO)</f>
        <v>0</v>
      </c>
      <c r="AD153">
        <f>LOOKUP($D153&amp;$G153,FFEPSilvCosts!$A:$A,FFEPSilvCosts!AP:AP)</f>
        <v>0</v>
      </c>
      <c r="AE153">
        <f>LOOKUP($D153&amp;$G153,FFEPSilvCosts!$A:$A,FFEPSilvCosts!AQ:AQ)</f>
        <v>0</v>
      </c>
    </row>
    <row r="154" spans="1:31">
      <c r="A154" t="str">
        <f>LOOKUP($D154&amp;$G154,FFEPSilvCosts!$A:$A,FFEPSilvCosts!H:H)</f>
        <v>n</v>
      </c>
      <c r="B154" t="s">
        <v>204</v>
      </c>
      <c r="C154" t="s">
        <v>111</v>
      </c>
      <c r="D154" t="s">
        <v>28</v>
      </c>
      <c r="E154" t="s">
        <v>97</v>
      </c>
      <c r="F154" t="s">
        <v>192</v>
      </c>
      <c r="G154" t="s">
        <v>36</v>
      </c>
      <c r="H154" t="str">
        <f t="shared" si="4"/>
        <v>SBSdw1.CC.BlackCreek.B.FFEP.N</v>
      </c>
      <c r="I154" t="str">
        <f>LOOKUP($D154&amp;$G154,FFEPSilvCosts!A:A,FFEPSilvCosts!G:G)</f>
        <v>N</v>
      </c>
      <c r="J154">
        <f>LOOKUP($D154&amp;$E154&amp;$G154,FFEPSilvCosts!C:C,FFEPSilvCosts!J:J)</f>
        <v>0</v>
      </c>
      <c r="K154">
        <f>LOOKUP($C154&amp;$D154&amp;$E154&amp;$F154,InventoryLU_Blk!$A$2:$A$118,InventoryLU_Blk!$J$2:$J$118)</f>
        <v>20.100000000000001</v>
      </c>
      <c r="L154">
        <f>LOOKUP($D154&amp;$G154,FFEPSilvCosts!$A:$A,FFEPSilvCosts!AB:AB)</f>
        <v>0</v>
      </c>
      <c r="M154">
        <f>LOOKUP($D154&amp;$G154,FFEPSilvCosts!$A:$A,FFEPSilvCosts!AC:AC)</f>
        <v>0</v>
      </c>
      <c r="N154">
        <f>LOOKUP($D154&amp;$G154,FFEPSilvCosts!$A:$A,FFEPSilvCosts!AD:AD)</f>
        <v>0</v>
      </c>
      <c r="O154">
        <f>LOOKUP($D154&amp;$G154,FFEPSilvCosts!$A:$A,FFEPSilvCosts!AE:AE)</f>
        <v>0</v>
      </c>
      <c r="P154">
        <f>LOOKUP($D154&amp;$G154,FFEPSilvCosts!$A:$A,FFEPSilvCosts!AF:AF)</f>
        <v>0</v>
      </c>
      <c r="Q154">
        <f>LOOKUP($D154&amp;$G154,FFEPSilvCosts!$A:$A,FFEPSilvCosts!AG:AG)</f>
        <v>0</v>
      </c>
      <c r="R154">
        <f>LOOKUP($D154&amp;$G154,FFEPSilvCosts!$A:$A,FFEPSilvCosts!AH:AH)</f>
        <v>0</v>
      </c>
      <c r="S154">
        <f>LOOKUP($D154&amp;$G154,FFEPSilvCosts!$A:$A,FFEPSilvCosts!AI:AI)</f>
        <v>0</v>
      </c>
      <c r="T154">
        <f>LOOKUP($D154&amp;$G154,FFEPSilvCosts!$A:$A,FFEPSilvCosts!AJ:AJ)</f>
        <v>0</v>
      </c>
      <c r="U154">
        <f>LOOKUP($D154&amp;$G154,FFEPSilvCosts!$A:$A,FFEPSilvCosts!AK:AK)</f>
        <v>0</v>
      </c>
      <c r="V154">
        <f>LOOKUP($D154&amp;$G154,FFEPSilvCosts!$A:$A,FFEPSilvCosts!K:K)</f>
        <v>0</v>
      </c>
      <c r="W154">
        <v>12.5</v>
      </c>
      <c r="X154">
        <v>15</v>
      </c>
      <c r="Y154">
        <v>5</v>
      </c>
      <c r="Z154">
        <f>LOOKUP($D154&amp;$G154,FFEPSilvCosts!$A:$A,FFEPSilvCosts!AL:AL)</f>
        <v>0</v>
      </c>
      <c r="AA154">
        <f>LOOKUP($D154&amp;$G154,FFEPSilvCosts!$A:$A,FFEPSilvCosts!AM:AM)</f>
        <v>0</v>
      </c>
      <c r="AB154">
        <f>LOOKUP($D154&amp;$G154,FFEPSilvCosts!$A:$A,FFEPSilvCosts!AN:AN)</f>
        <v>0</v>
      </c>
      <c r="AC154">
        <f>LOOKUP($D154&amp;$G154,FFEPSilvCosts!$A:$A,FFEPSilvCosts!AO:AO)</f>
        <v>0</v>
      </c>
      <c r="AD154">
        <f>LOOKUP($D154&amp;$G154,FFEPSilvCosts!$A:$A,FFEPSilvCosts!AP:AP)</f>
        <v>0</v>
      </c>
      <c r="AE154">
        <f>LOOKUP($D154&amp;$G154,FFEPSilvCosts!$A:$A,FFEPSilvCosts!AQ:AQ)</f>
        <v>0</v>
      </c>
    </row>
    <row r="155" spans="1:31">
      <c r="A155" t="str">
        <f>LOOKUP($D155&amp;$G155,FFEPSilvCosts!$A:$A,FFEPSilvCosts!H:H)</f>
        <v>n</v>
      </c>
      <c r="B155" t="s">
        <v>204</v>
      </c>
      <c r="C155" t="s">
        <v>111</v>
      </c>
      <c r="D155" t="s">
        <v>28</v>
      </c>
      <c r="E155" t="s">
        <v>97</v>
      </c>
      <c r="F155" t="s">
        <v>193</v>
      </c>
      <c r="G155" t="s">
        <v>36</v>
      </c>
      <c r="H155" t="str">
        <f t="shared" si="4"/>
        <v>SBSdw1.CC.BlackCreek.C.FFEP.N</v>
      </c>
      <c r="I155" t="str">
        <f>LOOKUP($D155&amp;$G155,FFEPSilvCosts!A:A,FFEPSilvCosts!G:G)</f>
        <v>N</v>
      </c>
      <c r="J155">
        <f>LOOKUP($D155&amp;$E155&amp;$G155,FFEPSilvCosts!C:C,FFEPSilvCosts!J:J)</f>
        <v>0</v>
      </c>
      <c r="K155">
        <f>LOOKUP($C155&amp;$D155&amp;$E155&amp;$F155,InventoryLU_Blk!$A$2:$A$118,InventoryLU_Blk!$J$2:$J$118)</f>
        <v>20.399999999999999</v>
      </c>
      <c r="L155">
        <f>LOOKUP($D155&amp;$G155,FFEPSilvCosts!$A:$A,FFEPSilvCosts!AB:AB)</f>
        <v>0</v>
      </c>
      <c r="M155">
        <f>LOOKUP($D155&amp;$G155,FFEPSilvCosts!$A:$A,FFEPSilvCosts!AC:AC)</f>
        <v>0</v>
      </c>
      <c r="N155">
        <f>LOOKUP($D155&amp;$G155,FFEPSilvCosts!$A:$A,FFEPSilvCosts!AD:AD)</f>
        <v>0</v>
      </c>
      <c r="O155">
        <f>LOOKUP($D155&amp;$G155,FFEPSilvCosts!$A:$A,FFEPSilvCosts!AE:AE)</f>
        <v>0</v>
      </c>
      <c r="P155">
        <f>LOOKUP($D155&amp;$G155,FFEPSilvCosts!$A:$A,FFEPSilvCosts!AF:AF)</f>
        <v>0</v>
      </c>
      <c r="Q155">
        <f>LOOKUP($D155&amp;$G155,FFEPSilvCosts!$A:$A,FFEPSilvCosts!AG:AG)</f>
        <v>0</v>
      </c>
      <c r="R155">
        <f>LOOKUP($D155&amp;$G155,FFEPSilvCosts!$A:$A,FFEPSilvCosts!AH:AH)</f>
        <v>0</v>
      </c>
      <c r="S155">
        <f>LOOKUP($D155&amp;$G155,FFEPSilvCosts!$A:$A,FFEPSilvCosts!AI:AI)</f>
        <v>0</v>
      </c>
      <c r="T155">
        <f>LOOKUP($D155&amp;$G155,FFEPSilvCosts!$A:$A,FFEPSilvCosts!AJ:AJ)</f>
        <v>0</v>
      </c>
      <c r="U155">
        <f>LOOKUP($D155&amp;$G155,FFEPSilvCosts!$A:$A,FFEPSilvCosts!AK:AK)</f>
        <v>0</v>
      </c>
      <c r="V155">
        <f>LOOKUP($D155&amp;$G155,FFEPSilvCosts!$A:$A,FFEPSilvCosts!K:K)</f>
        <v>0</v>
      </c>
      <c r="W155">
        <v>12.5</v>
      </c>
      <c r="X155">
        <v>15</v>
      </c>
      <c r="Y155">
        <v>5</v>
      </c>
      <c r="Z155">
        <f>LOOKUP($D155&amp;$G155,FFEPSilvCosts!$A:$A,FFEPSilvCosts!AL:AL)</f>
        <v>0</v>
      </c>
      <c r="AA155">
        <f>LOOKUP($D155&amp;$G155,FFEPSilvCosts!$A:$A,FFEPSilvCosts!AM:AM)</f>
        <v>0</v>
      </c>
      <c r="AB155">
        <f>LOOKUP($D155&amp;$G155,FFEPSilvCosts!$A:$A,FFEPSilvCosts!AN:AN)</f>
        <v>0</v>
      </c>
      <c r="AC155">
        <f>LOOKUP($D155&amp;$G155,FFEPSilvCosts!$A:$A,FFEPSilvCosts!AO:AO)</f>
        <v>0</v>
      </c>
      <c r="AD155">
        <f>LOOKUP($D155&amp;$G155,FFEPSilvCosts!$A:$A,FFEPSilvCosts!AP:AP)</f>
        <v>0</v>
      </c>
      <c r="AE155">
        <f>LOOKUP($D155&amp;$G155,FFEPSilvCosts!$A:$A,FFEPSilvCosts!AQ:AQ)</f>
        <v>0</v>
      </c>
    </row>
    <row r="156" spans="1:31">
      <c r="A156" t="str">
        <f>LOOKUP($D156&amp;$G156,FFEPSilvCosts!$A:$A,FFEPSilvCosts!H:H)</f>
        <v>n</v>
      </c>
      <c r="B156" t="s">
        <v>204</v>
      </c>
      <c r="C156" t="s">
        <v>111</v>
      </c>
      <c r="D156" t="s">
        <v>28</v>
      </c>
      <c r="E156" t="s">
        <v>97</v>
      </c>
      <c r="F156" t="s">
        <v>194</v>
      </c>
      <c r="G156" t="s">
        <v>36</v>
      </c>
      <c r="H156" t="str">
        <f t="shared" si="4"/>
        <v>SBSdw1.CC.BlackCreek.D.FFEP.N</v>
      </c>
      <c r="I156" t="str">
        <f>LOOKUP($D156&amp;$G156,FFEPSilvCosts!A:A,FFEPSilvCosts!G:G)</f>
        <v>N</v>
      </c>
      <c r="J156">
        <f>LOOKUP($D156&amp;$E156&amp;$G156,FFEPSilvCosts!C:C,FFEPSilvCosts!J:J)</f>
        <v>0</v>
      </c>
      <c r="K156">
        <f>LOOKUP($C156&amp;$D156&amp;$E156&amp;$F156,InventoryLU_Blk!$A$2:$A$118,InventoryLU_Blk!$J$2:$J$118)</f>
        <v>19.899999999999999</v>
      </c>
      <c r="L156">
        <f>LOOKUP($D156&amp;$G156,FFEPSilvCosts!$A:$A,FFEPSilvCosts!AB:AB)</f>
        <v>0</v>
      </c>
      <c r="M156">
        <f>LOOKUP($D156&amp;$G156,FFEPSilvCosts!$A:$A,FFEPSilvCosts!AC:AC)</f>
        <v>0</v>
      </c>
      <c r="N156">
        <f>LOOKUP($D156&amp;$G156,FFEPSilvCosts!$A:$A,FFEPSilvCosts!AD:AD)</f>
        <v>0</v>
      </c>
      <c r="O156">
        <f>LOOKUP($D156&amp;$G156,FFEPSilvCosts!$A:$A,FFEPSilvCosts!AE:AE)</f>
        <v>0</v>
      </c>
      <c r="P156">
        <f>LOOKUP($D156&amp;$G156,FFEPSilvCosts!$A:$A,FFEPSilvCosts!AF:AF)</f>
        <v>0</v>
      </c>
      <c r="Q156">
        <f>LOOKUP($D156&amp;$G156,FFEPSilvCosts!$A:$A,FFEPSilvCosts!AG:AG)</f>
        <v>0</v>
      </c>
      <c r="R156">
        <f>LOOKUP($D156&amp;$G156,FFEPSilvCosts!$A:$A,FFEPSilvCosts!AH:AH)</f>
        <v>0</v>
      </c>
      <c r="S156">
        <f>LOOKUP($D156&amp;$G156,FFEPSilvCosts!$A:$A,FFEPSilvCosts!AI:AI)</f>
        <v>0</v>
      </c>
      <c r="T156">
        <f>LOOKUP($D156&amp;$G156,FFEPSilvCosts!$A:$A,FFEPSilvCosts!AJ:AJ)</f>
        <v>0</v>
      </c>
      <c r="U156">
        <f>LOOKUP($D156&amp;$G156,FFEPSilvCosts!$A:$A,FFEPSilvCosts!AK:AK)</f>
        <v>0</v>
      </c>
      <c r="V156">
        <f>LOOKUP($D156&amp;$G156,FFEPSilvCosts!$A:$A,FFEPSilvCosts!K:K)</f>
        <v>0</v>
      </c>
      <c r="W156">
        <v>12.5</v>
      </c>
      <c r="X156">
        <v>15</v>
      </c>
      <c r="Y156">
        <v>5</v>
      </c>
      <c r="Z156">
        <f>LOOKUP($D156&amp;$G156,FFEPSilvCosts!$A:$A,FFEPSilvCosts!AL:AL)</f>
        <v>0</v>
      </c>
      <c r="AA156">
        <f>LOOKUP($D156&amp;$G156,FFEPSilvCosts!$A:$A,FFEPSilvCosts!AM:AM)</f>
        <v>0</v>
      </c>
      <c r="AB156">
        <f>LOOKUP($D156&amp;$G156,FFEPSilvCosts!$A:$A,FFEPSilvCosts!AN:AN)</f>
        <v>0</v>
      </c>
      <c r="AC156">
        <f>LOOKUP($D156&amp;$G156,FFEPSilvCosts!$A:$A,FFEPSilvCosts!AO:AO)</f>
        <v>0</v>
      </c>
      <c r="AD156">
        <f>LOOKUP($D156&amp;$G156,FFEPSilvCosts!$A:$A,FFEPSilvCosts!AP:AP)</f>
        <v>0</v>
      </c>
      <c r="AE156">
        <f>LOOKUP($D156&amp;$G156,FFEPSilvCosts!$A:$A,FFEPSilvCosts!AQ:AQ)</f>
        <v>0</v>
      </c>
    </row>
    <row r="157" spans="1:31">
      <c r="A157" t="str">
        <f>LOOKUP($D157&amp;$G157,FFEPSilvCosts!$A:$A,FFEPSilvCosts!H:H)</f>
        <v>n</v>
      </c>
      <c r="B157" t="s">
        <v>204</v>
      </c>
      <c r="C157" t="s">
        <v>111</v>
      </c>
      <c r="D157" t="s">
        <v>28</v>
      </c>
      <c r="E157" t="s">
        <v>97</v>
      </c>
      <c r="F157" t="s">
        <v>195</v>
      </c>
      <c r="G157" t="s">
        <v>36</v>
      </c>
      <c r="H157" t="str">
        <f t="shared" si="4"/>
        <v>SBSdw1.CC.BlackCreek.E.FFEP.N</v>
      </c>
      <c r="I157" t="str">
        <f>LOOKUP($D157&amp;$G157,FFEPSilvCosts!A:A,FFEPSilvCosts!G:G)</f>
        <v>N</v>
      </c>
      <c r="J157">
        <f>LOOKUP($D157&amp;$E157&amp;$G157,FFEPSilvCosts!C:C,FFEPSilvCosts!J:J)</f>
        <v>0</v>
      </c>
      <c r="K157">
        <f>LOOKUP($C157&amp;$D157&amp;$E157&amp;$F157,InventoryLU_Blk!$A$2:$A$118,InventoryLU_Blk!$J$2:$J$118)</f>
        <v>18.899999999999999</v>
      </c>
      <c r="L157">
        <f>LOOKUP($D157&amp;$G157,FFEPSilvCosts!$A:$A,FFEPSilvCosts!AB:AB)</f>
        <v>0</v>
      </c>
      <c r="M157">
        <f>LOOKUP($D157&amp;$G157,FFEPSilvCosts!$A:$A,FFEPSilvCosts!AC:AC)</f>
        <v>0</v>
      </c>
      <c r="N157">
        <f>LOOKUP($D157&amp;$G157,FFEPSilvCosts!$A:$A,FFEPSilvCosts!AD:AD)</f>
        <v>0</v>
      </c>
      <c r="O157">
        <f>LOOKUP($D157&amp;$G157,FFEPSilvCosts!$A:$A,FFEPSilvCosts!AE:AE)</f>
        <v>0</v>
      </c>
      <c r="P157">
        <f>LOOKUP($D157&amp;$G157,FFEPSilvCosts!$A:$A,FFEPSilvCosts!AF:AF)</f>
        <v>0</v>
      </c>
      <c r="Q157">
        <f>LOOKUP($D157&amp;$G157,FFEPSilvCosts!$A:$A,FFEPSilvCosts!AG:AG)</f>
        <v>0</v>
      </c>
      <c r="R157">
        <f>LOOKUP($D157&amp;$G157,FFEPSilvCosts!$A:$A,FFEPSilvCosts!AH:AH)</f>
        <v>0</v>
      </c>
      <c r="S157">
        <f>LOOKUP($D157&amp;$G157,FFEPSilvCosts!$A:$A,FFEPSilvCosts!AI:AI)</f>
        <v>0</v>
      </c>
      <c r="T157">
        <f>LOOKUP($D157&amp;$G157,FFEPSilvCosts!$A:$A,FFEPSilvCosts!AJ:AJ)</f>
        <v>0</v>
      </c>
      <c r="U157">
        <f>LOOKUP($D157&amp;$G157,FFEPSilvCosts!$A:$A,FFEPSilvCosts!AK:AK)</f>
        <v>0</v>
      </c>
      <c r="V157">
        <f>LOOKUP($D157&amp;$G157,FFEPSilvCosts!$A:$A,FFEPSilvCosts!K:K)</f>
        <v>0</v>
      </c>
      <c r="W157">
        <v>12.5</v>
      </c>
      <c r="X157">
        <v>15</v>
      </c>
      <c r="Y157">
        <v>5</v>
      </c>
      <c r="Z157">
        <f>LOOKUP($D157&amp;$G157,FFEPSilvCosts!$A:$A,FFEPSilvCosts!AL:AL)</f>
        <v>0</v>
      </c>
      <c r="AA157">
        <f>LOOKUP($D157&amp;$G157,FFEPSilvCosts!$A:$A,FFEPSilvCosts!AM:AM)</f>
        <v>0</v>
      </c>
      <c r="AB157">
        <f>LOOKUP($D157&amp;$G157,FFEPSilvCosts!$A:$A,FFEPSilvCosts!AN:AN)</f>
        <v>0</v>
      </c>
      <c r="AC157">
        <f>LOOKUP($D157&amp;$G157,FFEPSilvCosts!$A:$A,FFEPSilvCosts!AO:AO)</f>
        <v>0</v>
      </c>
      <c r="AD157">
        <f>LOOKUP($D157&amp;$G157,FFEPSilvCosts!$A:$A,FFEPSilvCosts!AP:AP)</f>
        <v>0</v>
      </c>
      <c r="AE157">
        <f>LOOKUP($D157&amp;$G157,FFEPSilvCosts!$A:$A,FFEPSilvCosts!AQ:AQ)</f>
        <v>0</v>
      </c>
    </row>
    <row r="158" spans="1:31">
      <c r="A158" t="str">
        <f>LOOKUP($D158&amp;$G158,FFEPSilvCosts!$A:$A,FFEPSilvCosts!H:H)</f>
        <v>n</v>
      </c>
      <c r="B158" t="s">
        <v>204</v>
      </c>
      <c r="C158" t="s">
        <v>111</v>
      </c>
      <c r="D158" t="s">
        <v>30</v>
      </c>
      <c r="E158" t="s">
        <v>97</v>
      </c>
      <c r="F158" t="s">
        <v>191</v>
      </c>
      <c r="G158" t="s">
        <v>36</v>
      </c>
      <c r="H158" t="str">
        <f t="shared" si="4"/>
        <v>SBSmc1.CC.BlackCreek.A.FFEP.N</v>
      </c>
      <c r="I158" t="str">
        <f>LOOKUP($D158&amp;$G158,FFEPSilvCosts!A:A,FFEPSilvCosts!G:G)</f>
        <v>N</v>
      </c>
      <c r="J158">
        <f>LOOKUP($D158&amp;$E158&amp;$G158,FFEPSilvCosts!C:C,FFEPSilvCosts!J:J)</f>
        <v>0</v>
      </c>
      <c r="K158">
        <f>LOOKUP($C158&amp;$D158&amp;$E158&amp;$F158,InventoryLU_Blk!$A$2:$A$118,InventoryLU_Blk!$J$2:$J$118)</f>
        <v>17.899999999999999</v>
      </c>
      <c r="L158">
        <f>LOOKUP($D158&amp;$G158,FFEPSilvCosts!$A:$A,FFEPSilvCosts!AB:AB)</f>
        <v>0</v>
      </c>
      <c r="M158">
        <f>LOOKUP($D158&amp;$G158,FFEPSilvCosts!$A:$A,FFEPSilvCosts!AC:AC)</f>
        <v>0</v>
      </c>
      <c r="N158">
        <f>LOOKUP($D158&amp;$G158,FFEPSilvCosts!$A:$A,FFEPSilvCosts!AD:AD)</f>
        <v>0</v>
      </c>
      <c r="O158">
        <f>LOOKUP($D158&amp;$G158,FFEPSilvCosts!$A:$A,FFEPSilvCosts!AE:AE)</f>
        <v>0</v>
      </c>
      <c r="P158">
        <f>LOOKUP($D158&amp;$G158,FFEPSilvCosts!$A:$A,FFEPSilvCosts!AF:AF)</f>
        <v>0</v>
      </c>
      <c r="Q158">
        <f>LOOKUP($D158&amp;$G158,FFEPSilvCosts!$A:$A,FFEPSilvCosts!AG:AG)</f>
        <v>0</v>
      </c>
      <c r="R158">
        <f>LOOKUP($D158&amp;$G158,FFEPSilvCosts!$A:$A,FFEPSilvCosts!AH:AH)</f>
        <v>0</v>
      </c>
      <c r="S158">
        <f>LOOKUP($D158&amp;$G158,FFEPSilvCosts!$A:$A,FFEPSilvCosts!AI:AI)</f>
        <v>0</v>
      </c>
      <c r="T158">
        <f>LOOKUP($D158&amp;$G158,FFEPSilvCosts!$A:$A,FFEPSilvCosts!AJ:AJ)</f>
        <v>0</v>
      </c>
      <c r="U158">
        <f>LOOKUP($D158&amp;$G158,FFEPSilvCosts!$A:$A,FFEPSilvCosts!AK:AK)</f>
        <v>0</v>
      </c>
      <c r="V158">
        <f>LOOKUP($D158&amp;$G158,FFEPSilvCosts!$A:$A,FFEPSilvCosts!K:K)</f>
        <v>0</v>
      </c>
      <c r="W158">
        <v>12.5</v>
      </c>
      <c r="X158">
        <v>15</v>
      </c>
      <c r="Y158">
        <v>5</v>
      </c>
      <c r="Z158">
        <f>LOOKUP($D158&amp;$G158,FFEPSilvCosts!$A:$A,FFEPSilvCosts!AL:AL)</f>
        <v>0</v>
      </c>
      <c r="AA158">
        <f>LOOKUP($D158&amp;$G158,FFEPSilvCosts!$A:$A,FFEPSilvCosts!AM:AM)</f>
        <v>0</v>
      </c>
      <c r="AB158">
        <f>LOOKUP($D158&amp;$G158,FFEPSilvCosts!$A:$A,FFEPSilvCosts!AN:AN)</f>
        <v>0</v>
      </c>
      <c r="AC158">
        <f>LOOKUP($D158&amp;$G158,FFEPSilvCosts!$A:$A,FFEPSilvCosts!AO:AO)</f>
        <v>0</v>
      </c>
      <c r="AD158">
        <f>LOOKUP($D158&amp;$G158,FFEPSilvCosts!$A:$A,FFEPSilvCosts!AP:AP)</f>
        <v>0</v>
      </c>
      <c r="AE158">
        <f>LOOKUP($D158&amp;$G158,FFEPSilvCosts!$A:$A,FFEPSilvCosts!AQ:AQ)</f>
        <v>0</v>
      </c>
    </row>
    <row r="159" spans="1:31">
      <c r="A159" t="str">
        <f>LOOKUP($D159&amp;$G159,FFEPSilvCosts!$A:$A,FFEPSilvCosts!H:H)</f>
        <v>n</v>
      </c>
      <c r="B159" t="s">
        <v>204</v>
      </c>
      <c r="C159" t="s">
        <v>111</v>
      </c>
      <c r="D159" t="s">
        <v>30</v>
      </c>
      <c r="E159" t="s">
        <v>97</v>
      </c>
      <c r="F159" t="s">
        <v>192</v>
      </c>
      <c r="G159" t="s">
        <v>36</v>
      </c>
      <c r="H159" t="str">
        <f t="shared" si="4"/>
        <v>SBSmc1.CC.BlackCreek.B.FFEP.N</v>
      </c>
      <c r="I159" t="str">
        <f>LOOKUP($D159&amp;$G159,FFEPSilvCosts!A:A,FFEPSilvCosts!G:G)</f>
        <v>N</v>
      </c>
      <c r="J159">
        <f>LOOKUP($D159&amp;$E159&amp;$G159,FFEPSilvCosts!C:C,FFEPSilvCosts!J:J)</f>
        <v>0</v>
      </c>
      <c r="K159">
        <f>LOOKUP($C159&amp;$D159&amp;$E159&amp;$F159,InventoryLU_Blk!$A$2:$A$118,InventoryLU_Blk!$J$2:$J$118)</f>
        <v>18.2</v>
      </c>
      <c r="L159">
        <f>LOOKUP($D159&amp;$G159,FFEPSilvCosts!$A:$A,FFEPSilvCosts!AB:AB)</f>
        <v>0</v>
      </c>
      <c r="M159">
        <f>LOOKUP($D159&amp;$G159,FFEPSilvCosts!$A:$A,FFEPSilvCosts!AC:AC)</f>
        <v>0</v>
      </c>
      <c r="N159">
        <f>LOOKUP($D159&amp;$G159,FFEPSilvCosts!$A:$A,FFEPSilvCosts!AD:AD)</f>
        <v>0</v>
      </c>
      <c r="O159">
        <f>LOOKUP($D159&amp;$G159,FFEPSilvCosts!$A:$A,FFEPSilvCosts!AE:AE)</f>
        <v>0</v>
      </c>
      <c r="P159">
        <f>LOOKUP($D159&amp;$G159,FFEPSilvCosts!$A:$A,FFEPSilvCosts!AF:AF)</f>
        <v>0</v>
      </c>
      <c r="Q159">
        <f>LOOKUP($D159&amp;$G159,FFEPSilvCosts!$A:$A,FFEPSilvCosts!AG:AG)</f>
        <v>0</v>
      </c>
      <c r="R159">
        <f>LOOKUP($D159&amp;$G159,FFEPSilvCosts!$A:$A,FFEPSilvCosts!AH:AH)</f>
        <v>0</v>
      </c>
      <c r="S159">
        <f>LOOKUP($D159&amp;$G159,FFEPSilvCosts!$A:$A,FFEPSilvCosts!AI:AI)</f>
        <v>0</v>
      </c>
      <c r="T159">
        <f>LOOKUP($D159&amp;$G159,FFEPSilvCosts!$A:$A,FFEPSilvCosts!AJ:AJ)</f>
        <v>0</v>
      </c>
      <c r="U159">
        <f>LOOKUP($D159&amp;$G159,FFEPSilvCosts!$A:$A,FFEPSilvCosts!AK:AK)</f>
        <v>0</v>
      </c>
      <c r="V159">
        <f>LOOKUP($D159&amp;$G159,FFEPSilvCosts!$A:$A,FFEPSilvCosts!K:K)</f>
        <v>0</v>
      </c>
      <c r="W159">
        <v>12.5</v>
      </c>
      <c r="X159">
        <v>15</v>
      </c>
      <c r="Y159">
        <v>5</v>
      </c>
      <c r="Z159">
        <f>LOOKUP($D159&amp;$G159,FFEPSilvCosts!$A:$A,FFEPSilvCosts!AL:AL)</f>
        <v>0</v>
      </c>
      <c r="AA159">
        <f>LOOKUP($D159&amp;$G159,FFEPSilvCosts!$A:$A,FFEPSilvCosts!AM:AM)</f>
        <v>0</v>
      </c>
      <c r="AB159">
        <f>LOOKUP($D159&amp;$G159,FFEPSilvCosts!$A:$A,FFEPSilvCosts!AN:AN)</f>
        <v>0</v>
      </c>
      <c r="AC159">
        <f>LOOKUP($D159&amp;$G159,FFEPSilvCosts!$A:$A,FFEPSilvCosts!AO:AO)</f>
        <v>0</v>
      </c>
      <c r="AD159">
        <f>LOOKUP($D159&amp;$G159,FFEPSilvCosts!$A:$A,FFEPSilvCosts!AP:AP)</f>
        <v>0</v>
      </c>
      <c r="AE159">
        <f>LOOKUP($D159&amp;$G159,FFEPSilvCosts!$A:$A,FFEPSilvCosts!AQ:AQ)</f>
        <v>0</v>
      </c>
    </row>
    <row r="160" spans="1:31">
      <c r="A160" t="str">
        <f>LOOKUP($D160&amp;$G160,FFEPSilvCosts!$A:$A,FFEPSilvCosts!H:H)</f>
        <v>n</v>
      </c>
      <c r="B160" t="s">
        <v>204</v>
      </c>
      <c r="C160" t="s">
        <v>116</v>
      </c>
      <c r="D160" t="s">
        <v>16</v>
      </c>
      <c r="E160" t="s">
        <v>97</v>
      </c>
      <c r="F160" t="s">
        <v>193</v>
      </c>
      <c r="G160" t="s">
        <v>37</v>
      </c>
      <c r="H160" t="str">
        <f t="shared" si="4"/>
        <v>IDFdk3.CC.Chimney.C.FFEP.P</v>
      </c>
      <c r="I160" t="str">
        <f>LOOKUP($D160&amp;$G160,FFEPSilvCosts!A:A,FFEPSilvCosts!G:G)</f>
        <v>P</v>
      </c>
      <c r="J160">
        <f>LOOKUP($D160&amp;$E160&amp;$G160,FFEPSilvCosts!C:C,FFEPSilvCosts!J:J)</f>
        <v>0</v>
      </c>
      <c r="K160">
        <f>LOOKUP($C160&amp;$D160&amp;$E160&amp;$F160,InventoryLU_Blk!$A$2:$A$118,InventoryLU_Blk!$J$2:$J$118)</f>
        <v>18</v>
      </c>
      <c r="L160">
        <f>LOOKUP($D160&amp;$G160,FFEPSilvCosts!$A:$A,FFEPSilvCosts!AB:AB)</f>
        <v>0</v>
      </c>
      <c r="M160">
        <f>LOOKUP($D160&amp;$G160,FFEPSilvCosts!$A:$A,FFEPSilvCosts!AC:AC)</f>
        <v>0</v>
      </c>
      <c r="N160">
        <f>LOOKUP($D160&amp;$G160,FFEPSilvCosts!$A:$A,FFEPSilvCosts!AD:AD)</f>
        <v>0</v>
      </c>
      <c r="O160">
        <f>LOOKUP($D160&amp;$G160,FFEPSilvCosts!$A:$A,FFEPSilvCosts!AE:AE)</f>
        <v>0</v>
      </c>
      <c r="P160">
        <f>LOOKUP($D160&amp;$G160,FFEPSilvCosts!$A:$A,FFEPSilvCosts!AF:AF)</f>
        <v>0</v>
      </c>
      <c r="Q160">
        <f>LOOKUP($D160&amp;$G160,FFEPSilvCosts!$A:$A,FFEPSilvCosts!AG:AG)</f>
        <v>0</v>
      </c>
      <c r="R160">
        <f>LOOKUP($D160&amp;$G160,FFEPSilvCosts!$A:$A,FFEPSilvCosts!AH:AH)</f>
        <v>0</v>
      </c>
      <c r="S160">
        <f>LOOKUP($D160&amp;$G160,FFEPSilvCosts!$A:$A,FFEPSilvCosts!AI:AI)</f>
        <v>0</v>
      </c>
      <c r="T160">
        <f>LOOKUP($D160&amp;$G160,FFEPSilvCosts!$A:$A,FFEPSilvCosts!AJ:AJ)</f>
        <v>0</v>
      </c>
      <c r="U160">
        <f>LOOKUP($D160&amp;$G160,FFEPSilvCosts!$A:$A,FFEPSilvCosts!AK:AK)</f>
        <v>0</v>
      </c>
      <c r="V160">
        <f>LOOKUP($D160&amp;$G160,FFEPSilvCosts!$A:$A,FFEPSilvCosts!K:K)</f>
        <v>0</v>
      </c>
      <c r="W160">
        <v>12.5</v>
      </c>
      <c r="X160">
        <v>15</v>
      </c>
      <c r="Y160">
        <v>5</v>
      </c>
      <c r="Z160">
        <f>LOOKUP($D160&amp;$G160,FFEPSilvCosts!$A:$A,FFEPSilvCosts!AL:AL)</f>
        <v>0</v>
      </c>
      <c r="AA160">
        <f>LOOKUP($D160&amp;$G160,FFEPSilvCosts!$A:$A,FFEPSilvCosts!AM:AM)</f>
        <v>0</v>
      </c>
      <c r="AB160">
        <f>LOOKUP($D160&amp;$G160,FFEPSilvCosts!$A:$A,FFEPSilvCosts!AN:AN)</f>
        <v>0</v>
      </c>
      <c r="AC160">
        <f>LOOKUP($D160&amp;$G160,FFEPSilvCosts!$A:$A,FFEPSilvCosts!AO:AO)</f>
        <v>0</v>
      </c>
      <c r="AD160">
        <f>LOOKUP($D160&amp;$G160,FFEPSilvCosts!$A:$A,FFEPSilvCosts!AP:AP)</f>
        <v>0</v>
      </c>
      <c r="AE160">
        <f>LOOKUP($D160&amp;$G160,FFEPSilvCosts!$A:$A,FFEPSilvCosts!AQ:AQ)</f>
        <v>0</v>
      </c>
    </row>
    <row r="161" spans="1:31">
      <c r="A161" t="str">
        <f>LOOKUP($D161&amp;$G161,FFEPSilvCosts!$A:$A,FFEPSilvCosts!H:H)</f>
        <v>n</v>
      </c>
      <c r="B161" t="s">
        <v>204</v>
      </c>
      <c r="C161" t="s">
        <v>116</v>
      </c>
      <c r="D161" t="s">
        <v>16</v>
      </c>
      <c r="E161" t="s">
        <v>97</v>
      </c>
      <c r="F161" t="s">
        <v>195</v>
      </c>
      <c r="G161" t="s">
        <v>37</v>
      </c>
      <c r="H161" t="str">
        <f t="shared" si="4"/>
        <v>IDFdk3.CC.Chimney.E.FFEP.P</v>
      </c>
      <c r="I161" t="str">
        <f>LOOKUP($D161&amp;$G161,FFEPSilvCosts!A:A,FFEPSilvCosts!G:G)</f>
        <v>P</v>
      </c>
      <c r="J161">
        <f>LOOKUP($D161&amp;$E161&amp;$G161,FFEPSilvCosts!C:C,FFEPSilvCosts!J:J)</f>
        <v>0</v>
      </c>
      <c r="K161">
        <f>LOOKUP($C161&amp;$D161&amp;$E161&amp;$F161,InventoryLU_Blk!$A$2:$A$118,InventoryLU_Blk!$J$2:$J$118)</f>
        <v>18</v>
      </c>
      <c r="L161">
        <f>LOOKUP($D161&amp;$G161,FFEPSilvCosts!$A:$A,FFEPSilvCosts!AB:AB)</f>
        <v>0</v>
      </c>
      <c r="M161">
        <f>LOOKUP($D161&amp;$G161,FFEPSilvCosts!$A:$A,FFEPSilvCosts!AC:AC)</f>
        <v>0</v>
      </c>
      <c r="N161">
        <f>LOOKUP($D161&amp;$G161,FFEPSilvCosts!$A:$A,FFEPSilvCosts!AD:AD)</f>
        <v>0</v>
      </c>
      <c r="O161">
        <f>LOOKUP($D161&amp;$G161,FFEPSilvCosts!$A:$A,FFEPSilvCosts!AE:AE)</f>
        <v>0</v>
      </c>
      <c r="P161">
        <f>LOOKUP($D161&amp;$G161,FFEPSilvCosts!$A:$A,FFEPSilvCosts!AF:AF)</f>
        <v>0</v>
      </c>
      <c r="Q161">
        <f>LOOKUP($D161&amp;$G161,FFEPSilvCosts!$A:$A,FFEPSilvCosts!AG:AG)</f>
        <v>0</v>
      </c>
      <c r="R161">
        <f>LOOKUP($D161&amp;$G161,FFEPSilvCosts!$A:$A,FFEPSilvCosts!AH:AH)</f>
        <v>0</v>
      </c>
      <c r="S161">
        <f>LOOKUP($D161&amp;$G161,FFEPSilvCosts!$A:$A,FFEPSilvCosts!AI:AI)</f>
        <v>0</v>
      </c>
      <c r="T161">
        <f>LOOKUP($D161&amp;$G161,FFEPSilvCosts!$A:$A,FFEPSilvCosts!AJ:AJ)</f>
        <v>0</v>
      </c>
      <c r="U161">
        <f>LOOKUP($D161&amp;$G161,FFEPSilvCosts!$A:$A,FFEPSilvCosts!AK:AK)</f>
        <v>0</v>
      </c>
      <c r="V161">
        <f>LOOKUP($D161&amp;$G161,FFEPSilvCosts!$A:$A,FFEPSilvCosts!K:K)</f>
        <v>0</v>
      </c>
      <c r="W161">
        <v>12.5</v>
      </c>
      <c r="X161">
        <v>15</v>
      </c>
      <c r="Y161">
        <v>5</v>
      </c>
      <c r="Z161">
        <f>LOOKUP($D161&amp;$G161,FFEPSilvCosts!$A:$A,FFEPSilvCosts!AL:AL)</f>
        <v>0</v>
      </c>
      <c r="AA161">
        <f>LOOKUP($D161&amp;$G161,FFEPSilvCosts!$A:$A,FFEPSilvCosts!AM:AM)</f>
        <v>0</v>
      </c>
      <c r="AB161">
        <f>LOOKUP($D161&amp;$G161,FFEPSilvCosts!$A:$A,FFEPSilvCosts!AN:AN)</f>
        <v>0</v>
      </c>
      <c r="AC161">
        <f>LOOKUP($D161&amp;$G161,FFEPSilvCosts!$A:$A,FFEPSilvCosts!AO:AO)</f>
        <v>0</v>
      </c>
      <c r="AD161">
        <f>LOOKUP($D161&amp;$G161,FFEPSilvCosts!$A:$A,FFEPSilvCosts!AP:AP)</f>
        <v>0</v>
      </c>
      <c r="AE161">
        <f>LOOKUP($D161&amp;$G161,FFEPSilvCosts!$A:$A,FFEPSilvCosts!AQ:AQ)</f>
        <v>0</v>
      </c>
    </row>
    <row r="162" spans="1:31">
      <c r="A162" t="str">
        <f>LOOKUP($D162&amp;$G162,FFEPSilvCosts!$A:$A,FFEPSilvCosts!H:H)</f>
        <v>n</v>
      </c>
      <c r="B162" t="s">
        <v>204</v>
      </c>
      <c r="C162" t="s">
        <v>138</v>
      </c>
      <c r="D162" t="s">
        <v>10</v>
      </c>
      <c r="E162" t="s">
        <v>97</v>
      </c>
      <c r="F162" t="s">
        <v>192</v>
      </c>
      <c r="G162" t="s">
        <v>36</v>
      </c>
      <c r="H162" t="str">
        <f t="shared" si="4"/>
        <v>ESSFwc3.CC.Horsefly.B.FFEP.N</v>
      </c>
      <c r="I162" t="str">
        <f>LOOKUP($D162&amp;$G162,FFEPSilvCosts!A:A,FFEPSilvCosts!G:G)</f>
        <v>N</v>
      </c>
      <c r="J162">
        <f>LOOKUP($D162&amp;$E162&amp;$G162,FFEPSilvCosts!C:C,FFEPSilvCosts!J:J)</f>
        <v>0</v>
      </c>
      <c r="K162">
        <f>LOOKUP($C162&amp;$D162&amp;$E162&amp;$F162,InventoryLU_Blk!$A$2:$A$118,InventoryLU_Blk!$J$2:$J$118)</f>
        <v>15</v>
      </c>
      <c r="L162">
        <f>LOOKUP($D162&amp;$G162,FFEPSilvCosts!$A:$A,FFEPSilvCosts!AB:AB)</f>
        <v>0</v>
      </c>
      <c r="M162">
        <f>LOOKUP($D162&amp;$G162,FFEPSilvCosts!$A:$A,FFEPSilvCosts!AC:AC)</f>
        <v>0</v>
      </c>
      <c r="N162">
        <f>LOOKUP($D162&amp;$G162,FFEPSilvCosts!$A:$A,FFEPSilvCosts!AD:AD)</f>
        <v>0</v>
      </c>
      <c r="O162">
        <f>LOOKUP($D162&amp;$G162,FFEPSilvCosts!$A:$A,FFEPSilvCosts!AE:AE)</f>
        <v>0</v>
      </c>
      <c r="P162">
        <f>LOOKUP($D162&amp;$G162,FFEPSilvCosts!$A:$A,FFEPSilvCosts!AF:AF)</f>
        <v>0</v>
      </c>
      <c r="Q162">
        <f>LOOKUP($D162&amp;$G162,FFEPSilvCosts!$A:$A,FFEPSilvCosts!AG:AG)</f>
        <v>0</v>
      </c>
      <c r="R162">
        <f>LOOKUP($D162&amp;$G162,FFEPSilvCosts!$A:$A,FFEPSilvCosts!AH:AH)</f>
        <v>0</v>
      </c>
      <c r="S162">
        <f>LOOKUP($D162&amp;$G162,FFEPSilvCosts!$A:$A,FFEPSilvCosts!AI:AI)</f>
        <v>0</v>
      </c>
      <c r="T162">
        <f>LOOKUP($D162&amp;$G162,FFEPSilvCosts!$A:$A,FFEPSilvCosts!AJ:AJ)</f>
        <v>0</v>
      </c>
      <c r="U162">
        <f>LOOKUP($D162&amp;$G162,FFEPSilvCosts!$A:$A,FFEPSilvCosts!AK:AK)</f>
        <v>0</v>
      </c>
      <c r="V162">
        <f>LOOKUP($D162&amp;$G162,FFEPSilvCosts!$A:$A,FFEPSilvCosts!K:K)</f>
        <v>0</v>
      </c>
      <c r="W162">
        <v>12.5</v>
      </c>
      <c r="X162">
        <v>15</v>
      </c>
      <c r="Y162">
        <v>5</v>
      </c>
      <c r="Z162">
        <f>LOOKUP($D162&amp;$G162,FFEPSilvCosts!$A:$A,FFEPSilvCosts!AL:AL)</f>
        <v>0</v>
      </c>
      <c r="AA162">
        <f>LOOKUP($D162&amp;$G162,FFEPSilvCosts!$A:$A,FFEPSilvCosts!AM:AM)</f>
        <v>0</v>
      </c>
      <c r="AB162">
        <f>LOOKUP($D162&amp;$G162,FFEPSilvCosts!$A:$A,FFEPSilvCosts!AN:AN)</f>
        <v>0</v>
      </c>
      <c r="AC162">
        <f>LOOKUP($D162&amp;$G162,FFEPSilvCosts!$A:$A,FFEPSilvCosts!AO:AO)</f>
        <v>0</v>
      </c>
      <c r="AD162">
        <f>LOOKUP($D162&amp;$G162,FFEPSilvCosts!$A:$A,FFEPSilvCosts!AP:AP)</f>
        <v>0</v>
      </c>
      <c r="AE162">
        <f>LOOKUP($D162&amp;$G162,FFEPSilvCosts!$A:$A,FFEPSilvCosts!AQ:AQ)</f>
        <v>0</v>
      </c>
    </row>
    <row r="163" spans="1:31">
      <c r="A163" t="str">
        <f>LOOKUP($D163&amp;$G163,FFEPSilvCosts!$A:$A,FFEPSilvCosts!H:H)</f>
        <v>n</v>
      </c>
      <c r="B163" t="s">
        <v>204</v>
      </c>
      <c r="C163" t="s">
        <v>138</v>
      </c>
      <c r="D163" t="s">
        <v>10</v>
      </c>
      <c r="E163" t="s">
        <v>97</v>
      </c>
      <c r="F163" t="s">
        <v>194</v>
      </c>
      <c r="G163" t="s">
        <v>36</v>
      </c>
      <c r="H163" t="str">
        <f t="shared" ref="H163:H194" si="5">D163&amp;"."&amp;E163&amp;"."&amp;C163&amp;"."&amp;RIGHT(F163,1)&amp;"."&amp;B163&amp;"."&amp;G163</f>
        <v>ESSFwc3.CC.Horsefly.D.FFEP.N</v>
      </c>
      <c r="I163" t="str">
        <f>LOOKUP($D163&amp;$G163,FFEPSilvCosts!A:A,FFEPSilvCosts!G:G)</f>
        <v>N</v>
      </c>
      <c r="J163">
        <f>LOOKUP($D163&amp;$E163&amp;$G163,FFEPSilvCosts!C:C,FFEPSilvCosts!J:J)</f>
        <v>0</v>
      </c>
      <c r="K163">
        <f>LOOKUP($C163&amp;$D163&amp;$E163&amp;$F163,InventoryLU_Blk!$A$2:$A$118,InventoryLU_Blk!$J$2:$J$118)</f>
        <v>15</v>
      </c>
      <c r="L163">
        <f>LOOKUP($D163&amp;$G163,FFEPSilvCosts!$A:$A,FFEPSilvCosts!AB:AB)</f>
        <v>0</v>
      </c>
      <c r="M163">
        <f>LOOKUP($D163&amp;$G163,FFEPSilvCosts!$A:$A,FFEPSilvCosts!AC:AC)</f>
        <v>0</v>
      </c>
      <c r="N163">
        <f>LOOKUP($D163&amp;$G163,FFEPSilvCosts!$A:$A,FFEPSilvCosts!AD:AD)</f>
        <v>0</v>
      </c>
      <c r="O163">
        <f>LOOKUP($D163&amp;$G163,FFEPSilvCosts!$A:$A,FFEPSilvCosts!AE:AE)</f>
        <v>0</v>
      </c>
      <c r="P163">
        <f>LOOKUP($D163&amp;$G163,FFEPSilvCosts!$A:$A,FFEPSilvCosts!AF:AF)</f>
        <v>0</v>
      </c>
      <c r="Q163">
        <f>LOOKUP($D163&amp;$G163,FFEPSilvCosts!$A:$A,FFEPSilvCosts!AG:AG)</f>
        <v>0</v>
      </c>
      <c r="R163">
        <f>LOOKUP($D163&amp;$G163,FFEPSilvCosts!$A:$A,FFEPSilvCosts!AH:AH)</f>
        <v>0</v>
      </c>
      <c r="S163">
        <f>LOOKUP($D163&amp;$G163,FFEPSilvCosts!$A:$A,FFEPSilvCosts!AI:AI)</f>
        <v>0</v>
      </c>
      <c r="T163">
        <f>LOOKUP($D163&amp;$G163,FFEPSilvCosts!$A:$A,FFEPSilvCosts!AJ:AJ)</f>
        <v>0</v>
      </c>
      <c r="U163">
        <f>LOOKUP($D163&amp;$G163,FFEPSilvCosts!$A:$A,FFEPSilvCosts!AK:AK)</f>
        <v>0</v>
      </c>
      <c r="V163">
        <f>LOOKUP($D163&amp;$G163,FFEPSilvCosts!$A:$A,FFEPSilvCosts!K:K)</f>
        <v>0</v>
      </c>
      <c r="W163">
        <v>12.5</v>
      </c>
      <c r="X163">
        <v>15</v>
      </c>
      <c r="Y163">
        <v>5</v>
      </c>
      <c r="Z163">
        <f>LOOKUP($D163&amp;$G163,FFEPSilvCosts!$A:$A,FFEPSilvCosts!AL:AL)</f>
        <v>0</v>
      </c>
      <c r="AA163">
        <f>LOOKUP($D163&amp;$G163,FFEPSilvCosts!$A:$A,FFEPSilvCosts!AM:AM)</f>
        <v>0</v>
      </c>
      <c r="AB163">
        <f>LOOKUP($D163&amp;$G163,FFEPSilvCosts!$A:$A,FFEPSilvCosts!AN:AN)</f>
        <v>0</v>
      </c>
      <c r="AC163">
        <f>LOOKUP($D163&amp;$G163,FFEPSilvCosts!$A:$A,FFEPSilvCosts!AO:AO)</f>
        <v>0</v>
      </c>
      <c r="AD163">
        <f>LOOKUP($D163&amp;$G163,FFEPSilvCosts!$A:$A,FFEPSilvCosts!AP:AP)</f>
        <v>0</v>
      </c>
      <c r="AE163">
        <f>LOOKUP($D163&amp;$G163,FFEPSilvCosts!$A:$A,FFEPSilvCosts!AQ:AQ)</f>
        <v>0</v>
      </c>
    </row>
    <row r="164" spans="1:31">
      <c r="A164" t="str">
        <f>LOOKUP($D164&amp;$G164,FFEPSilvCosts!$A:$A,FFEPSilvCosts!H:H)</f>
        <v>n</v>
      </c>
      <c r="B164" t="s">
        <v>204</v>
      </c>
      <c r="C164" t="s">
        <v>138</v>
      </c>
      <c r="D164" t="s">
        <v>10</v>
      </c>
      <c r="E164" t="s">
        <v>97</v>
      </c>
      <c r="F164" t="s">
        <v>195</v>
      </c>
      <c r="G164" t="s">
        <v>36</v>
      </c>
      <c r="H164" t="str">
        <f t="shared" si="5"/>
        <v>ESSFwc3.CC.Horsefly.E.FFEP.N</v>
      </c>
      <c r="I164" t="str">
        <f>LOOKUP($D164&amp;$G164,FFEPSilvCosts!A:A,FFEPSilvCosts!G:G)</f>
        <v>N</v>
      </c>
      <c r="J164">
        <f>LOOKUP($D164&amp;$E164&amp;$G164,FFEPSilvCosts!C:C,FFEPSilvCosts!J:J)</f>
        <v>0</v>
      </c>
      <c r="K164">
        <f>LOOKUP($C164&amp;$D164&amp;$E164&amp;$F164,InventoryLU_Blk!$A$2:$A$118,InventoryLU_Blk!$J$2:$J$118)</f>
        <v>14.5</v>
      </c>
      <c r="L164">
        <f>LOOKUP($D164&amp;$G164,FFEPSilvCosts!$A:$A,FFEPSilvCosts!AB:AB)</f>
        <v>0</v>
      </c>
      <c r="M164">
        <f>LOOKUP($D164&amp;$G164,FFEPSilvCosts!$A:$A,FFEPSilvCosts!AC:AC)</f>
        <v>0</v>
      </c>
      <c r="N164">
        <f>LOOKUP($D164&amp;$G164,FFEPSilvCosts!$A:$A,FFEPSilvCosts!AD:AD)</f>
        <v>0</v>
      </c>
      <c r="O164">
        <f>LOOKUP($D164&amp;$G164,FFEPSilvCosts!$A:$A,FFEPSilvCosts!AE:AE)</f>
        <v>0</v>
      </c>
      <c r="P164">
        <f>LOOKUP($D164&amp;$G164,FFEPSilvCosts!$A:$A,FFEPSilvCosts!AF:AF)</f>
        <v>0</v>
      </c>
      <c r="Q164">
        <f>LOOKUP($D164&amp;$G164,FFEPSilvCosts!$A:$A,FFEPSilvCosts!AG:AG)</f>
        <v>0</v>
      </c>
      <c r="R164">
        <f>LOOKUP($D164&amp;$G164,FFEPSilvCosts!$A:$A,FFEPSilvCosts!AH:AH)</f>
        <v>0</v>
      </c>
      <c r="S164">
        <f>LOOKUP($D164&amp;$G164,FFEPSilvCosts!$A:$A,FFEPSilvCosts!AI:AI)</f>
        <v>0</v>
      </c>
      <c r="T164">
        <f>LOOKUP($D164&amp;$G164,FFEPSilvCosts!$A:$A,FFEPSilvCosts!AJ:AJ)</f>
        <v>0</v>
      </c>
      <c r="U164">
        <f>LOOKUP($D164&amp;$G164,FFEPSilvCosts!$A:$A,FFEPSilvCosts!AK:AK)</f>
        <v>0</v>
      </c>
      <c r="V164">
        <f>LOOKUP($D164&amp;$G164,FFEPSilvCosts!$A:$A,FFEPSilvCosts!K:K)</f>
        <v>0</v>
      </c>
      <c r="W164">
        <v>12.5</v>
      </c>
      <c r="X164">
        <v>15</v>
      </c>
      <c r="Y164">
        <v>5</v>
      </c>
      <c r="Z164">
        <f>LOOKUP($D164&amp;$G164,FFEPSilvCosts!$A:$A,FFEPSilvCosts!AL:AL)</f>
        <v>0</v>
      </c>
      <c r="AA164">
        <f>LOOKUP($D164&amp;$G164,FFEPSilvCosts!$A:$A,FFEPSilvCosts!AM:AM)</f>
        <v>0</v>
      </c>
      <c r="AB164">
        <f>LOOKUP($D164&amp;$G164,FFEPSilvCosts!$A:$A,FFEPSilvCosts!AN:AN)</f>
        <v>0</v>
      </c>
      <c r="AC164">
        <f>LOOKUP($D164&amp;$G164,FFEPSilvCosts!$A:$A,FFEPSilvCosts!AO:AO)</f>
        <v>0</v>
      </c>
      <c r="AD164">
        <f>LOOKUP($D164&amp;$G164,FFEPSilvCosts!$A:$A,FFEPSilvCosts!AP:AP)</f>
        <v>0</v>
      </c>
      <c r="AE164">
        <f>LOOKUP($D164&amp;$G164,FFEPSilvCosts!$A:$A,FFEPSilvCosts!AQ:AQ)</f>
        <v>0</v>
      </c>
    </row>
    <row r="165" spans="1:31">
      <c r="A165" t="str">
        <f>LOOKUP($D165&amp;$G165,FFEPSilvCosts!$A:$A,FFEPSilvCosts!H:H)</f>
        <v>n</v>
      </c>
      <c r="B165" t="s">
        <v>204</v>
      </c>
      <c r="C165" t="s">
        <v>138</v>
      </c>
      <c r="D165" t="s">
        <v>10</v>
      </c>
      <c r="E165" t="s">
        <v>97</v>
      </c>
      <c r="F165" t="s">
        <v>196</v>
      </c>
      <c r="G165" t="s">
        <v>36</v>
      </c>
      <c r="H165" t="str">
        <f t="shared" si="5"/>
        <v>ESSFwc3.CC.Horsefly.F.FFEP.N</v>
      </c>
      <c r="I165" t="str">
        <f>LOOKUP($D165&amp;$G165,FFEPSilvCosts!A:A,FFEPSilvCosts!G:G)</f>
        <v>N</v>
      </c>
      <c r="J165">
        <f>LOOKUP($D165&amp;$E165&amp;$G165,FFEPSilvCosts!C:C,FFEPSilvCosts!J:J)</f>
        <v>0</v>
      </c>
      <c r="K165">
        <f>LOOKUP($C165&amp;$D165&amp;$E165&amp;$F165,InventoryLU_Blk!$A$2:$A$118,InventoryLU_Blk!$J$2:$J$118)</f>
        <v>14.5</v>
      </c>
      <c r="L165">
        <f>LOOKUP($D165&amp;$G165,FFEPSilvCosts!$A:$A,FFEPSilvCosts!AB:AB)</f>
        <v>0</v>
      </c>
      <c r="M165">
        <f>LOOKUP($D165&amp;$G165,FFEPSilvCosts!$A:$A,FFEPSilvCosts!AC:AC)</f>
        <v>0</v>
      </c>
      <c r="N165">
        <f>LOOKUP($D165&amp;$G165,FFEPSilvCosts!$A:$A,FFEPSilvCosts!AD:AD)</f>
        <v>0</v>
      </c>
      <c r="O165">
        <f>LOOKUP($D165&amp;$G165,FFEPSilvCosts!$A:$A,FFEPSilvCosts!AE:AE)</f>
        <v>0</v>
      </c>
      <c r="P165">
        <f>LOOKUP($D165&amp;$G165,FFEPSilvCosts!$A:$A,FFEPSilvCosts!AF:AF)</f>
        <v>0</v>
      </c>
      <c r="Q165">
        <f>LOOKUP($D165&amp;$G165,FFEPSilvCosts!$A:$A,FFEPSilvCosts!AG:AG)</f>
        <v>0</v>
      </c>
      <c r="R165">
        <f>LOOKUP($D165&amp;$G165,FFEPSilvCosts!$A:$A,FFEPSilvCosts!AH:AH)</f>
        <v>0</v>
      </c>
      <c r="S165">
        <f>LOOKUP($D165&amp;$G165,FFEPSilvCosts!$A:$A,FFEPSilvCosts!AI:AI)</f>
        <v>0</v>
      </c>
      <c r="T165">
        <f>LOOKUP($D165&amp;$G165,FFEPSilvCosts!$A:$A,FFEPSilvCosts!AJ:AJ)</f>
        <v>0</v>
      </c>
      <c r="U165">
        <f>LOOKUP($D165&amp;$G165,FFEPSilvCosts!$A:$A,FFEPSilvCosts!AK:AK)</f>
        <v>0</v>
      </c>
      <c r="V165">
        <f>LOOKUP($D165&amp;$G165,FFEPSilvCosts!$A:$A,FFEPSilvCosts!K:K)</f>
        <v>0</v>
      </c>
      <c r="W165">
        <v>12.5</v>
      </c>
      <c r="X165">
        <v>15</v>
      </c>
      <c r="Y165">
        <v>5</v>
      </c>
      <c r="Z165">
        <f>LOOKUP($D165&amp;$G165,FFEPSilvCosts!$A:$A,FFEPSilvCosts!AL:AL)</f>
        <v>0</v>
      </c>
      <c r="AA165">
        <f>LOOKUP($D165&amp;$G165,FFEPSilvCosts!$A:$A,FFEPSilvCosts!AM:AM)</f>
        <v>0</v>
      </c>
      <c r="AB165">
        <f>LOOKUP($D165&amp;$G165,FFEPSilvCosts!$A:$A,FFEPSilvCosts!AN:AN)</f>
        <v>0</v>
      </c>
      <c r="AC165">
        <f>LOOKUP($D165&amp;$G165,FFEPSilvCosts!$A:$A,FFEPSilvCosts!AO:AO)</f>
        <v>0</v>
      </c>
      <c r="AD165">
        <f>LOOKUP($D165&amp;$G165,FFEPSilvCosts!$A:$A,FFEPSilvCosts!AP:AP)</f>
        <v>0</v>
      </c>
      <c r="AE165">
        <f>LOOKUP($D165&amp;$G165,FFEPSilvCosts!$A:$A,FFEPSilvCosts!AQ:AQ)</f>
        <v>0</v>
      </c>
    </row>
    <row r="166" spans="1:31">
      <c r="A166" t="str">
        <f>LOOKUP($D166&amp;$G166,FFEPSilvCosts!$A:$A,FFEPSilvCosts!H:H)</f>
        <v>n</v>
      </c>
      <c r="B166" t="s">
        <v>204</v>
      </c>
      <c r="C166" t="s">
        <v>138</v>
      </c>
      <c r="D166" t="s">
        <v>11</v>
      </c>
      <c r="E166" t="s">
        <v>97</v>
      </c>
      <c r="F166" t="s">
        <v>192</v>
      </c>
      <c r="G166" t="s">
        <v>36</v>
      </c>
      <c r="H166" t="str">
        <f t="shared" si="5"/>
        <v>ESSFwk1.CC.Horsefly.B.FFEP.N</v>
      </c>
      <c r="I166" t="str">
        <f>LOOKUP($D166&amp;$G166,FFEPSilvCosts!A:A,FFEPSilvCosts!G:G)</f>
        <v>N</v>
      </c>
      <c r="J166">
        <f>LOOKUP($D166&amp;$E166&amp;$G166,FFEPSilvCosts!C:C,FFEPSilvCosts!J:J)</f>
        <v>0</v>
      </c>
      <c r="K166">
        <f>LOOKUP($C166&amp;$D166&amp;$E166&amp;$F166,InventoryLU_Blk!$A$2:$A$118,InventoryLU_Blk!$J$2:$J$118)</f>
        <v>14.7</v>
      </c>
      <c r="L166">
        <f>LOOKUP($D166&amp;$G166,FFEPSilvCosts!$A:$A,FFEPSilvCosts!AB:AB)</f>
        <v>0</v>
      </c>
      <c r="M166">
        <f>LOOKUP($D166&amp;$G166,FFEPSilvCosts!$A:$A,FFEPSilvCosts!AC:AC)</f>
        <v>0</v>
      </c>
      <c r="N166">
        <f>LOOKUP($D166&amp;$G166,FFEPSilvCosts!$A:$A,FFEPSilvCosts!AD:AD)</f>
        <v>0</v>
      </c>
      <c r="O166">
        <f>LOOKUP($D166&amp;$G166,FFEPSilvCosts!$A:$A,FFEPSilvCosts!AE:AE)</f>
        <v>0</v>
      </c>
      <c r="P166">
        <f>LOOKUP($D166&amp;$G166,FFEPSilvCosts!$A:$A,FFEPSilvCosts!AF:AF)</f>
        <v>0</v>
      </c>
      <c r="Q166">
        <f>LOOKUP($D166&amp;$G166,FFEPSilvCosts!$A:$A,FFEPSilvCosts!AG:AG)</f>
        <v>0</v>
      </c>
      <c r="R166">
        <f>LOOKUP($D166&amp;$G166,FFEPSilvCosts!$A:$A,FFEPSilvCosts!AH:AH)</f>
        <v>0</v>
      </c>
      <c r="S166">
        <f>LOOKUP($D166&amp;$G166,FFEPSilvCosts!$A:$A,FFEPSilvCosts!AI:AI)</f>
        <v>0</v>
      </c>
      <c r="T166">
        <f>LOOKUP($D166&amp;$G166,FFEPSilvCosts!$A:$A,FFEPSilvCosts!AJ:AJ)</f>
        <v>0</v>
      </c>
      <c r="U166">
        <f>LOOKUP($D166&amp;$G166,FFEPSilvCosts!$A:$A,FFEPSilvCosts!AK:AK)</f>
        <v>0</v>
      </c>
      <c r="V166">
        <f>LOOKUP($D166&amp;$G166,FFEPSilvCosts!$A:$A,FFEPSilvCosts!K:K)</f>
        <v>0</v>
      </c>
      <c r="W166">
        <v>12.5</v>
      </c>
      <c r="X166">
        <v>15</v>
      </c>
      <c r="Y166">
        <v>5</v>
      </c>
      <c r="Z166">
        <f>LOOKUP($D166&amp;$G166,FFEPSilvCosts!$A:$A,FFEPSilvCosts!AL:AL)</f>
        <v>0</v>
      </c>
      <c r="AA166">
        <f>LOOKUP($D166&amp;$G166,FFEPSilvCosts!$A:$A,FFEPSilvCosts!AM:AM)</f>
        <v>0</v>
      </c>
      <c r="AB166">
        <f>LOOKUP($D166&amp;$G166,FFEPSilvCosts!$A:$A,FFEPSilvCosts!AN:AN)</f>
        <v>0</v>
      </c>
      <c r="AC166">
        <f>LOOKUP($D166&amp;$G166,FFEPSilvCosts!$A:$A,FFEPSilvCosts!AO:AO)</f>
        <v>0</v>
      </c>
      <c r="AD166">
        <f>LOOKUP($D166&amp;$G166,FFEPSilvCosts!$A:$A,FFEPSilvCosts!AP:AP)</f>
        <v>0</v>
      </c>
      <c r="AE166">
        <f>LOOKUP($D166&amp;$G166,FFEPSilvCosts!$A:$A,FFEPSilvCosts!AQ:AQ)</f>
        <v>0</v>
      </c>
    </row>
    <row r="167" spans="1:31">
      <c r="A167" t="str">
        <f>LOOKUP($D167&amp;$G167,FFEPSilvCosts!$A:$A,FFEPSilvCosts!H:H)</f>
        <v>n</v>
      </c>
      <c r="B167" t="s">
        <v>204</v>
      </c>
      <c r="C167" t="s">
        <v>138</v>
      </c>
      <c r="D167" t="s">
        <v>11</v>
      </c>
      <c r="E167" t="s">
        <v>97</v>
      </c>
      <c r="F167" t="s">
        <v>194</v>
      </c>
      <c r="G167" t="s">
        <v>36</v>
      </c>
      <c r="H167" t="str">
        <f t="shared" si="5"/>
        <v>ESSFwk1.CC.Horsefly.D.FFEP.N</v>
      </c>
      <c r="I167" t="str">
        <f>LOOKUP($D167&amp;$G167,FFEPSilvCosts!A:A,FFEPSilvCosts!G:G)</f>
        <v>N</v>
      </c>
      <c r="J167">
        <f>LOOKUP($D167&amp;$E167&amp;$G167,FFEPSilvCosts!C:C,FFEPSilvCosts!J:J)</f>
        <v>0</v>
      </c>
      <c r="K167">
        <f>LOOKUP($C167&amp;$D167&amp;$E167&amp;$F167,InventoryLU_Blk!$A$2:$A$118,InventoryLU_Blk!$J$2:$J$118)</f>
        <v>14.4</v>
      </c>
      <c r="L167">
        <f>LOOKUP($D167&amp;$G167,FFEPSilvCosts!$A:$A,FFEPSilvCosts!AB:AB)</f>
        <v>0</v>
      </c>
      <c r="M167">
        <f>LOOKUP($D167&amp;$G167,FFEPSilvCosts!$A:$A,FFEPSilvCosts!AC:AC)</f>
        <v>0</v>
      </c>
      <c r="N167">
        <f>LOOKUP($D167&amp;$G167,FFEPSilvCosts!$A:$A,FFEPSilvCosts!AD:AD)</f>
        <v>0</v>
      </c>
      <c r="O167">
        <f>LOOKUP($D167&amp;$G167,FFEPSilvCosts!$A:$A,FFEPSilvCosts!AE:AE)</f>
        <v>0</v>
      </c>
      <c r="P167">
        <f>LOOKUP($D167&amp;$G167,FFEPSilvCosts!$A:$A,FFEPSilvCosts!AF:AF)</f>
        <v>0</v>
      </c>
      <c r="Q167">
        <f>LOOKUP($D167&amp;$G167,FFEPSilvCosts!$A:$A,FFEPSilvCosts!AG:AG)</f>
        <v>0</v>
      </c>
      <c r="R167">
        <f>LOOKUP($D167&amp;$G167,FFEPSilvCosts!$A:$A,FFEPSilvCosts!AH:AH)</f>
        <v>0</v>
      </c>
      <c r="S167">
        <f>LOOKUP($D167&amp;$G167,FFEPSilvCosts!$A:$A,FFEPSilvCosts!AI:AI)</f>
        <v>0</v>
      </c>
      <c r="T167">
        <f>LOOKUP($D167&amp;$G167,FFEPSilvCosts!$A:$A,FFEPSilvCosts!AJ:AJ)</f>
        <v>0</v>
      </c>
      <c r="U167">
        <f>LOOKUP($D167&amp;$G167,FFEPSilvCosts!$A:$A,FFEPSilvCosts!AK:AK)</f>
        <v>0</v>
      </c>
      <c r="V167">
        <f>LOOKUP($D167&amp;$G167,FFEPSilvCosts!$A:$A,FFEPSilvCosts!K:K)</f>
        <v>0</v>
      </c>
      <c r="W167">
        <v>12.5</v>
      </c>
      <c r="X167">
        <v>15</v>
      </c>
      <c r="Y167">
        <v>5</v>
      </c>
      <c r="Z167">
        <f>LOOKUP($D167&amp;$G167,FFEPSilvCosts!$A:$A,FFEPSilvCosts!AL:AL)</f>
        <v>0</v>
      </c>
      <c r="AA167">
        <f>LOOKUP($D167&amp;$G167,FFEPSilvCosts!$A:$A,FFEPSilvCosts!AM:AM)</f>
        <v>0</v>
      </c>
      <c r="AB167">
        <f>LOOKUP($D167&amp;$G167,FFEPSilvCosts!$A:$A,FFEPSilvCosts!AN:AN)</f>
        <v>0</v>
      </c>
      <c r="AC167">
        <f>LOOKUP($D167&amp;$G167,FFEPSilvCosts!$A:$A,FFEPSilvCosts!AO:AO)</f>
        <v>0</v>
      </c>
      <c r="AD167">
        <f>LOOKUP($D167&amp;$G167,FFEPSilvCosts!$A:$A,FFEPSilvCosts!AP:AP)</f>
        <v>0</v>
      </c>
      <c r="AE167">
        <f>LOOKUP($D167&amp;$G167,FFEPSilvCosts!$A:$A,FFEPSilvCosts!AQ:AQ)</f>
        <v>0</v>
      </c>
    </row>
    <row r="168" spans="1:31">
      <c r="A168" t="str">
        <f>LOOKUP($D168&amp;$G168,FFEPSilvCosts!$A:$A,FFEPSilvCosts!H:H)</f>
        <v>n</v>
      </c>
      <c r="B168" t="s">
        <v>204</v>
      </c>
      <c r="C168" t="s">
        <v>138</v>
      </c>
      <c r="D168" t="s">
        <v>11</v>
      </c>
      <c r="E168" t="s">
        <v>97</v>
      </c>
      <c r="F168" t="s">
        <v>195</v>
      </c>
      <c r="G168" t="s">
        <v>36</v>
      </c>
      <c r="H168" t="str">
        <f t="shared" si="5"/>
        <v>ESSFwk1.CC.Horsefly.E.FFEP.N</v>
      </c>
      <c r="I168" t="str">
        <f>LOOKUP($D168&amp;$G168,FFEPSilvCosts!A:A,FFEPSilvCosts!G:G)</f>
        <v>N</v>
      </c>
      <c r="J168">
        <f>LOOKUP($D168&amp;$E168&amp;$G168,FFEPSilvCosts!C:C,FFEPSilvCosts!J:J)</f>
        <v>0</v>
      </c>
      <c r="K168">
        <f>LOOKUP($C168&amp;$D168&amp;$E168&amp;$F168,InventoryLU_Blk!$A$2:$A$118,InventoryLU_Blk!$J$2:$J$118)</f>
        <v>13.6</v>
      </c>
      <c r="L168">
        <f>LOOKUP($D168&amp;$G168,FFEPSilvCosts!$A:$A,FFEPSilvCosts!AB:AB)</f>
        <v>0</v>
      </c>
      <c r="M168">
        <f>LOOKUP($D168&amp;$G168,FFEPSilvCosts!$A:$A,FFEPSilvCosts!AC:AC)</f>
        <v>0</v>
      </c>
      <c r="N168">
        <f>LOOKUP($D168&amp;$G168,FFEPSilvCosts!$A:$A,FFEPSilvCosts!AD:AD)</f>
        <v>0</v>
      </c>
      <c r="O168">
        <f>LOOKUP($D168&amp;$G168,FFEPSilvCosts!$A:$A,FFEPSilvCosts!AE:AE)</f>
        <v>0</v>
      </c>
      <c r="P168">
        <f>LOOKUP($D168&amp;$G168,FFEPSilvCosts!$A:$A,FFEPSilvCosts!AF:AF)</f>
        <v>0</v>
      </c>
      <c r="Q168">
        <f>LOOKUP($D168&amp;$G168,FFEPSilvCosts!$A:$A,FFEPSilvCosts!AG:AG)</f>
        <v>0</v>
      </c>
      <c r="R168">
        <f>LOOKUP($D168&amp;$G168,FFEPSilvCosts!$A:$A,FFEPSilvCosts!AH:AH)</f>
        <v>0</v>
      </c>
      <c r="S168">
        <f>LOOKUP($D168&amp;$G168,FFEPSilvCosts!$A:$A,FFEPSilvCosts!AI:AI)</f>
        <v>0</v>
      </c>
      <c r="T168">
        <f>LOOKUP($D168&amp;$G168,FFEPSilvCosts!$A:$A,FFEPSilvCosts!AJ:AJ)</f>
        <v>0</v>
      </c>
      <c r="U168">
        <f>LOOKUP($D168&amp;$G168,FFEPSilvCosts!$A:$A,FFEPSilvCosts!AK:AK)</f>
        <v>0</v>
      </c>
      <c r="V168">
        <f>LOOKUP($D168&amp;$G168,FFEPSilvCosts!$A:$A,FFEPSilvCosts!K:K)</f>
        <v>0</v>
      </c>
      <c r="W168">
        <v>12.5</v>
      </c>
      <c r="X168">
        <v>15</v>
      </c>
      <c r="Y168">
        <v>5</v>
      </c>
      <c r="Z168">
        <f>LOOKUP($D168&amp;$G168,FFEPSilvCosts!$A:$A,FFEPSilvCosts!AL:AL)</f>
        <v>0</v>
      </c>
      <c r="AA168">
        <f>LOOKUP($D168&amp;$G168,FFEPSilvCosts!$A:$A,FFEPSilvCosts!AM:AM)</f>
        <v>0</v>
      </c>
      <c r="AB168">
        <f>LOOKUP($D168&amp;$G168,FFEPSilvCosts!$A:$A,FFEPSilvCosts!AN:AN)</f>
        <v>0</v>
      </c>
      <c r="AC168">
        <f>LOOKUP($D168&amp;$G168,FFEPSilvCosts!$A:$A,FFEPSilvCosts!AO:AO)</f>
        <v>0</v>
      </c>
      <c r="AD168">
        <f>LOOKUP($D168&amp;$G168,FFEPSilvCosts!$A:$A,FFEPSilvCosts!AP:AP)</f>
        <v>0</v>
      </c>
      <c r="AE168">
        <f>LOOKUP($D168&amp;$G168,FFEPSilvCosts!$A:$A,FFEPSilvCosts!AQ:AQ)</f>
        <v>0</v>
      </c>
    </row>
    <row r="169" spans="1:31">
      <c r="A169" t="str">
        <f>LOOKUP($D169&amp;$G169,FFEPSilvCosts!$A:$A,FFEPSilvCosts!H:H)</f>
        <v>n</v>
      </c>
      <c r="B169" t="s">
        <v>204</v>
      </c>
      <c r="C169" t="s">
        <v>138</v>
      </c>
      <c r="D169" t="s">
        <v>11</v>
      </c>
      <c r="E169" t="s">
        <v>97</v>
      </c>
      <c r="F169" t="s">
        <v>196</v>
      </c>
      <c r="G169" t="s">
        <v>36</v>
      </c>
      <c r="H169" t="str">
        <f t="shared" si="5"/>
        <v>ESSFwk1.CC.Horsefly.F.FFEP.N</v>
      </c>
      <c r="I169" t="str">
        <f>LOOKUP($D169&amp;$G169,FFEPSilvCosts!A:A,FFEPSilvCosts!G:G)</f>
        <v>N</v>
      </c>
      <c r="J169">
        <f>LOOKUP($D169&amp;$E169&amp;$G169,FFEPSilvCosts!C:C,FFEPSilvCosts!J:J)</f>
        <v>0</v>
      </c>
      <c r="K169">
        <f>LOOKUP($C169&amp;$D169&amp;$E169&amp;$F169,InventoryLU_Blk!$A$2:$A$118,InventoryLU_Blk!$J$2:$J$118)</f>
        <v>14.2</v>
      </c>
      <c r="L169">
        <f>LOOKUP($D169&amp;$G169,FFEPSilvCosts!$A:$A,FFEPSilvCosts!AB:AB)</f>
        <v>0</v>
      </c>
      <c r="M169">
        <f>LOOKUP($D169&amp;$G169,FFEPSilvCosts!$A:$A,FFEPSilvCosts!AC:AC)</f>
        <v>0</v>
      </c>
      <c r="N169">
        <f>LOOKUP($D169&amp;$G169,FFEPSilvCosts!$A:$A,FFEPSilvCosts!AD:AD)</f>
        <v>0</v>
      </c>
      <c r="O169">
        <f>LOOKUP($D169&amp;$G169,FFEPSilvCosts!$A:$A,FFEPSilvCosts!AE:AE)</f>
        <v>0</v>
      </c>
      <c r="P169">
        <f>LOOKUP($D169&amp;$G169,FFEPSilvCosts!$A:$A,FFEPSilvCosts!AF:AF)</f>
        <v>0</v>
      </c>
      <c r="Q169">
        <f>LOOKUP($D169&amp;$G169,FFEPSilvCosts!$A:$A,FFEPSilvCosts!AG:AG)</f>
        <v>0</v>
      </c>
      <c r="R169">
        <f>LOOKUP($D169&amp;$G169,FFEPSilvCosts!$A:$A,FFEPSilvCosts!AH:AH)</f>
        <v>0</v>
      </c>
      <c r="S169">
        <f>LOOKUP($D169&amp;$G169,FFEPSilvCosts!$A:$A,FFEPSilvCosts!AI:AI)</f>
        <v>0</v>
      </c>
      <c r="T169">
        <f>LOOKUP($D169&amp;$G169,FFEPSilvCosts!$A:$A,FFEPSilvCosts!AJ:AJ)</f>
        <v>0</v>
      </c>
      <c r="U169">
        <f>LOOKUP($D169&amp;$G169,FFEPSilvCosts!$A:$A,FFEPSilvCosts!AK:AK)</f>
        <v>0</v>
      </c>
      <c r="V169">
        <f>LOOKUP($D169&amp;$G169,FFEPSilvCosts!$A:$A,FFEPSilvCosts!K:K)</f>
        <v>0</v>
      </c>
      <c r="W169">
        <v>12.5</v>
      </c>
      <c r="X169">
        <v>15</v>
      </c>
      <c r="Y169">
        <v>5</v>
      </c>
      <c r="Z169">
        <f>LOOKUP($D169&amp;$G169,FFEPSilvCosts!$A:$A,FFEPSilvCosts!AL:AL)</f>
        <v>0</v>
      </c>
      <c r="AA169">
        <f>LOOKUP($D169&amp;$G169,FFEPSilvCosts!$A:$A,FFEPSilvCosts!AM:AM)</f>
        <v>0</v>
      </c>
      <c r="AB169">
        <f>LOOKUP($D169&amp;$G169,FFEPSilvCosts!$A:$A,FFEPSilvCosts!AN:AN)</f>
        <v>0</v>
      </c>
      <c r="AC169">
        <f>LOOKUP($D169&amp;$G169,FFEPSilvCosts!$A:$A,FFEPSilvCosts!AO:AO)</f>
        <v>0</v>
      </c>
      <c r="AD169">
        <f>LOOKUP($D169&amp;$G169,FFEPSilvCosts!$A:$A,FFEPSilvCosts!AP:AP)</f>
        <v>0</v>
      </c>
      <c r="AE169">
        <f>LOOKUP($D169&amp;$G169,FFEPSilvCosts!$A:$A,FFEPSilvCosts!AQ:AQ)</f>
        <v>0</v>
      </c>
    </row>
    <row r="170" spans="1:31">
      <c r="A170" t="str">
        <f>LOOKUP($D170&amp;$G170,FFEPSilvCosts!$A:$A,FFEPSilvCosts!H:H)</f>
        <v>n</v>
      </c>
      <c r="B170" t="s">
        <v>204</v>
      </c>
      <c r="C170" t="s">
        <v>138</v>
      </c>
      <c r="D170" t="s">
        <v>14</v>
      </c>
      <c r="E170" t="s">
        <v>97</v>
      </c>
      <c r="F170" t="s">
        <v>191</v>
      </c>
      <c r="G170" t="s">
        <v>36</v>
      </c>
      <c r="H170" t="str">
        <f t="shared" si="5"/>
        <v>ICHmk3.CC.Horsefly.A.FFEP.N</v>
      </c>
      <c r="I170" t="str">
        <f>LOOKUP($D170&amp;$G170,FFEPSilvCosts!A:A,FFEPSilvCosts!G:G)</f>
        <v>N</v>
      </c>
      <c r="J170">
        <f>LOOKUP($D170&amp;$E170&amp;$G170,FFEPSilvCosts!C:C,FFEPSilvCosts!J:J)</f>
        <v>0</v>
      </c>
      <c r="K170">
        <f>LOOKUP($C170&amp;$D170&amp;$E170&amp;$F170,InventoryLU_Blk!$A$2:$A$118,InventoryLU_Blk!$J$2:$J$118)</f>
        <v>21.3</v>
      </c>
      <c r="L170">
        <f>LOOKUP($D170&amp;$G170,FFEPSilvCosts!$A:$A,FFEPSilvCosts!AB:AB)</f>
        <v>0</v>
      </c>
      <c r="M170">
        <f>LOOKUP($D170&amp;$G170,FFEPSilvCosts!$A:$A,FFEPSilvCosts!AC:AC)</f>
        <v>0</v>
      </c>
      <c r="N170">
        <f>LOOKUP($D170&amp;$G170,FFEPSilvCosts!$A:$A,FFEPSilvCosts!AD:AD)</f>
        <v>0</v>
      </c>
      <c r="O170">
        <f>LOOKUP($D170&amp;$G170,FFEPSilvCosts!$A:$A,FFEPSilvCosts!AE:AE)</f>
        <v>0</v>
      </c>
      <c r="P170">
        <f>LOOKUP($D170&amp;$G170,FFEPSilvCosts!$A:$A,FFEPSilvCosts!AF:AF)</f>
        <v>0</v>
      </c>
      <c r="Q170">
        <f>LOOKUP($D170&amp;$G170,FFEPSilvCosts!$A:$A,FFEPSilvCosts!AG:AG)</f>
        <v>0</v>
      </c>
      <c r="R170">
        <f>LOOKUP($D170&amp;$G170,FFEPSilvCosts!$A:$A,FFEPSilvCosts!AH:AH)</f>
        <v>0</v>
      </c>
      <c r="S170">
        <f>LOOKUP($D170&amp;$G170,FFEPSilvCosts!$A:$A,FFEPSilvCosts!AI:AI)</f>
        <v>0</v>
      </c>
      <c r="T170">
        <f>LOOKUP($D170&amp;$G170,FFEPSilvCosts!$A:$A,FFEPSilvCosts!AJ:AJ)</f>
        <v>0</v>
      </c>
      <c r="U170">
        <f>LOOKUP($D170&amp;$G170,FFEPSilvCosts!$A:$A,FFEPSilvCosts!AK:AK)</f>
        <v>0</v>
      </c>
      <c r="V170">
        <f>LOOKUP($D170&amp;$G170,FFEPSilvCosts!$A:$A,FFEPSilvCosts!K:K)</f>
        <v>0</v>
      </c>
      <c r="W170">
        <v>12.5</v>
      </c>
      <c r="X170">
        <v>15</v>
      </c>
      <c r="Y170">
        <v>5</v>
      </c>
      <c r="Z170">
        <f>LOOKUP($D170&amp;$G170,FFEPSilvCosts!$A:$A,FFEPSilvCosts!AL:AL)</f>
        <v>0</v>
      </c>
      <c r="AA170">
        <f>LOOKUP($D170&amp;$G170,FFEPSilvCosts!$A:$A,FFEPSilvCosts!AM:AM)</f>
        <v>0</v>
      </c>
      <c r="AB170">
        <f>LOOKUP($D170&amp;$G170,FFEPSilvCosts!$A:$A,FFEPSilvCosts!AN:AN)</f>
        <v>0</v>
      </c>
      <c r="AC170">
        <f>LOOKUP($D170&amp;$G170,FFEPSilvCosts!$A:$A,FFEPSilvCosts!AO:AO)</f>
        <v>0</v>
      </c>
      <c r="AD170">
        <f>LOOKUP($D170&amp;$G170,FFEPSilvCosts!$A:$A,FFEPSilvCosts!AP:AP)</f>
        <v>0</v>
      </c>
      <c r="AE170">
        <f>LOOKUP($D170&amp;$G170,FFEPSilvCosts!$A:$A,FFEPSilvCosts!AQ:AQ)</f>
        <v>0</v>
      </c>
    </row>
    <row r="171" spans="1:31">
      <c r="A171" t="str">
        <f>LOOKUP($D171&amp;$G171,FFEPSilvCosts!$A:$A,FFEPSilvCosts!H:H)</f>
        <v>n</v>
      </c>
      <c r="B171" t="s">
        <v>204</v>
      </c>
      <c r="C171" t="s">
        <v>138</v>
      </c>
      <c r="D171" t="s">
        <v>14</v>
      </c>
      <c r="E171" t="s">
        <v>97</v>
      </c>
      <c r="F171" t="s">
        <v>192</v>
      </c>
      <c r="G171" t="s">
        <v>36</v>
      </c>
      <c r="H171" t="str">
        <f t="shared" si="5"/>
        <v>ICHmk3.CC.Horsefly.B.FFEP.N</v>
      </c>
      <c r="I171" t="str">
        <f>LOOKUP($D171&amp;$G171,FFEPSilvCosts!A:A,FFEPSilvCosts!G:G)</f>
        <v>N</v>
      </c>
      <c r="J171">
        <f>LOOKUP($D171&amp;$E171&amp;$G171,FFEPSilvCosts!C:C,FFEPSilvCosts!J:J)</f>
        <v>0</v>
      </c>
      <c r="K171">
        <f>LOOKUP($C171&amp;$D171&amp;$E171&amp;$F171,InventoryLU_Blk!$A$2:$A$118,InventoryLU_Blk!$J$2:$J$118)</f>
        <v>20.9</v>
      </c>
      <c r="L171">
        <f>LOOKUP($D171&amp;$G171,FFEPSilvCosts!$A:$A,FFEPSilvCosts!AB:AB)</f>
        <v>0</v>
      </c>
      <c r="M171">
        <f>LOOKUP($D171&amp;$G171,FFEPSilvCosts!$A:$A,FFEPSilvCosts!AC:AC)</f>
        <v>0</v>
      </c>
      <c r="N171">
        <f>LOOKUP($D171&amp;$G171,FFEPSilvCosts!$A:$A,FFEPSilvCosts!AD:AD)</f>
        <v>0</v>
      </c>
      <c r="O171">
        <f>LOOKUP($D171&amp;$G171,FFEPSilvCosts!$A:$A,FFEPSilvCosts!AE:AE)</f>
        <v>0</v>
      </c>
      <c r="P171">
        <f>LOOKUP($D171&amp;$G171,FFEPSilvCosts!$A:$A,FFEPSilvCosts!AF:AF)</f>
        <v>0</v>
      </c>
      <c r="Q171">
        <f>LOOKUP($D171&amp;$G171,FFEPSilvCosts!$A:$A,FFEPSilvCosts!AG:AG)</f>
        <v>0</v>
      </c>
      <c r="R171">
        <f>LOOKUP($D171&amp;$G171,FFEPSilvCosts!$A:$A,FFEPSilvCosts!AH:AH)</f>
        <v>0</v>
      </c>
      <c r="S171">
        <f>LOOKUP($D171&amp;$G171,FFEPSilvCosts!$A:$A,FFEPSilvCosts!AI:AI)</f>
        <v>0</v>
      </c>
      <c r="T171">
        <f>LOOKUP($D171&amp;$G171,FFEPSilvCosts!$A:$A,FFEPSilvCosts!AJ:AJ)</f>
        <v>0</v>
      </c>
      <c r="U171">
        <f>LOOKUP($D171&amp;$G171,FFEPSilvCosts!$A:$A,FFEPSilvCosts!AK:AK)</f>
        <v>0</v>
      </c>
      <c r="V171">
        <f>LOOKUP($D171&amp;$G171,FFEPSilvCosts!$A:$A,FFEPSilvCosts!K:K)</f>
        <v>0</v>
      </c>
      <c r="W171">
        <v>12.5</v>
      </c>
      <c r="X171">
        <v>15</v>
      </c>
      <c r="Y171">
        <v>5</v>
      </c>
      <c r="Z171">
        <f>LOOKUP($D171&amp;$G171,FFEPSilvCosts!$A:$A,FFEPSilvCosts!AL:AL)</f>
        <v>0</v>
      </c>
      <c r="AA171">
        <f>LOOKUP($D171&amp;$G171,FFEPSilvCosts!$A:$A,FFEPSilvCosts!AM:AM)</f>
        <v>0</v>
      </c>
      <c r="AB171">
        <f>LOOKUP($D171&amp;$G171,FFEPSilvCosts!$A:$A,FFEPSilvCosts!AN:AN)</f>
        <v>0</v>
      </c>
      <c r="AC171">
        <f>LOOKUP($D171&amp;$G171,FFEPSilvCosts!$A:$A,FFEPSilvCosts!AO:AO)</f>
        <v>0</v>
      </c>
      <c r="AD171">
        <f>LOOKUP($D171&amp;$G171,FFEPSilvCosts!$A:$A,FFEPSilvCosts!AP:AP)</f>
        <v>0</v>
      </c>
      <c r="AE171">
        <f>LOOKUP($D171&amp;$G171,FFEPSilvCosts!$A:$A,FFEPSilvCosts!AQ:AQ)</f>
        <v>0</v>
      </c>
    </row>
    <row r="172" spans="1:31">
      <c r="A172" t="str">
        <f>LOOKUP($D172&amp;$G172,FFEPSilvCosts!$A:$A,FFEPSilvCosts!H:H)</f>
        <v>n</v>
      </c>
      <c r="B172" t="s">
        <v>204</v>
      </c>
      <c r="C172" t="s">
        <v>138</v>
      </c>
      <c r="D172" t="s">
        <v>14</v>
      </c>
      <c r="E172" t="s">
        <v>97</v>
      </c>
      <c r="F172" t="s">
        <v>193</v>
      </c>
      <c r="G172" t="s">
        <v>36</v>
      </c>
      <c r="H172" t="str">
        <f t="shared" si="5"/>
        <v>ICHmk3.CC.Horsefly.C.FFEP.N</v>
      </c>
      <c r="I172" t="str">
        <f>LOOKUP($D172&amp;$G172,FFEPSilvCosts!A:A,FFEPSilvCosts!G:G)</f>
        <v>N</v>
      </c>
      <c r="J172">
        <f>LOOKUP($D172&amp;$E172&amp;$G172,FFEPSilvCosts!C:C,FFEPSilvCosts!J:J)</f>
        <v>0</v>
      </c>
      <c r="K172">
        <f>LOOKUP($C172&amp;$D172&amp;$E172&amp;$F172,InventoryLU_Blk!$A$2:$A$118,InventoryLU_Blk!$J$2:$J$118)</f>
        <v>22.5</v>
      </c>
      <c r="L172">
        <f>LOOKUP($D172&amp;$G172,FFEPSilvCosts!$A:$A,FFEPSilvCosts!AB:AB)</f>
        <v>0</v>
      </c>
      <c r="M172">
        <f>LOOKUP($D172&amp;$G172,FFEPSilvCosts!$A:$A,FFEPSilvCosts!AC:AC)</f>
        <v>0</v>
      </c>
      <c r="N172">
        <f>LOOKUP($D172&amp;$G172,FFEPSilvCosts!$A:$A,FFEPSilvCosts!AD:AD)</f>
        <v>0</v>
      </c>
      <c r="O172">
        <f>LOOKUP($D172&amp;$G172,FFEPSilvCosts!$A:$A,FFEPSilvCosts!AE:AE)</f>
        <v>0</v>
      </c>
      <c r="P172">
        <f>LOOKUP($D172&amp;$G172,FFEPSilvCosts!$A:$A,FFEPSilvCosts!AF:AF)</f>
        <v>0</v>
      </c>
      <c r="Q172">
        <f>LOOKUP($D172&amp;$G172,FFEPSilvCosts!$A:$A,FFEPSilvCosts!AG:AG)</f>
        <v>0</v>
      </c>
      <c r="R172">
        <f>LOOKUP($D172&amp;$G172,FFEPSilvCosts!$A:$A,FFEPSilvCosts!AH:AH)</f>
        <v>0</v>
      </c>
      <c r="S172">
        <f>LOOKUP($D172&amp;$G172,FFEPSilvCosts!$A:$A,FFEPSilvCosts!AI:AI)</f>
        <v>0</v>
      </c>
      <c r="T172">
        <f>LOOKUP($D172&amp;$G172,FFEPSilvCosts!$A:$A,FFEPSilvCosts!AJ:AJ)</f>
        <v>0</v>
      </c>
      <c r="U172">
        <f>LOOKUP($D172&amp;$G172,FFEPSilvCosts!$A:$A,FFEPSilvCosts!AK:AK)</f>
        <v>0</v>
      </c>
      <c r="V172">
        <f>LOOKUP($D172&amp;$G172,FFEPSilvCosts!$A:$A,FFEPSilvCosts!K:K)</f>
        <v>0</v>
      </c>
      <c r="W172">
        <v>12.5</v>
      </c>
      <c r="X172">
        <v>15</v>
      </c>
      <c r="Y172">
        <v>5</v>
      </c>
      <c r="Z172">
        <f>LOOKUP($D172&amp;$G172,FFEPSilvCosts!$A:$A,FFEPSilvCosts!AL:AL)</f>
        <v>0</v>
      </c>
      <c r="AA172">
        <f>LOOKUP($D172&amp;$G172,FFEPSilvCosts!$A:$A,FFEPSilvCosts!AM:AM)</f>
        <v>0</v>
      </c>
      <c r="AB172">
        <f>LOOKUP($D172&amp;$G172,FFEPSilvCosts!$A:$A,FFEPSilvCosts!AN:AN)</f>
        <v>0</v>
      </c>
      <c r="AC172">
        <f>LOOKUP($D172&amp;$G172,FFEPSilvCosts!$A:$A,FFEPSilvCosts!AO:AO)</f>
        <v>0</v>
      </c>
      <c r="AD172">
        <f>LOOKUP($D172&amp;$G172,FFEPSilvCosts!$A:$A,FFEPSilvCosts!AP:AP)</f>
        <v>0</v>
      </c>
      <c r="AE172">
        <f>LOOKUP($D172&amp;$G172,FFEPSilvCosts!$A:$A,FFEPSilvCosts!AQ:AQ)</f>
        <v>0</v>
      </c>
    </row>
    <row r="173" spans="1:31">
      <c r="A173" t="str">
        <f>LOOKUP($D173&amp;$G173,FFEPSilvCosts!$A:$A,FFEPSilvCosts!H:H)</f>
        <v>n</v>
      </c>
      <c r="B173" t="s">
        <v>204</v>
      </c>
      <c r="C173" t="s">
        <v>138</v>
      </c>
      <c r="D173" t="s">
        <v>14</v>
      </c>
      <c r="E173" t="s">
        <v>97</v>
      </c>
      <c r="F173" t="s">
        <v>194</v>
      </c>
      <c r="G173" t="s">
        <v>36</v>
      </c>
      <c r="H173" t="str">
        <f t="shared" si="5"/>
        <v>ICHmk3.CC.Horsefly.D.FFEP.N</v>
      </c>
      <c r="I173" t="str">
        <f>LOOKUP($D173&amp;$G173,FFEPSilvCosts!A:A,FFEPSilvCosts!G:G)</f>
        <v>N</v>
      </c>
      <c r="J173">
        <f>LOOKUP($D173&amp;$E173&amp;$G173,FFEPSilvCosts!C:C,FFEPSilvCosts!J:J)</f>
        <v>0</v>
      </c>
      <c r="K173">
        <f>LOOKUP($C173&amp;$D173&amp;$E173&amp;$F173,InventoryLU_Blk!$A$2:$A$118,InventoryLU_Blk!$J$2:$J$118)</f>
        <v>22.4</v>
      </c>
      <c r="L173">
        <f>LOOKUP($D173&amp;$G173,FFEPSilvCosts!$A:$A,FFEPSilvCosts!AB:AB)</f>
        <v>0</v>
      </c>
      <c r="M173">
        <f>LOOKUP($D173&amp;$G173,FFEPSilvCosts!$A:$A,FFEPSilvCosts!AC:AC)</f>
        <v>0</v>
      </c>
      <c r="N173">
        <f>LOOKUP($D173&amp;$G173,FFEPSilvCosts!$A:$A,FFEPSilvCosts!AD:AD)</f>
        <v>0</v>
      </c>
      <c r="O173">
        <f>LOOKUP($D173&amp;$G173,FFEPSilvCosts!$A:$A,FFEPSilvCosts!AE:AE)</f>
        <v>0</v>
      </c>
      <c r="P173">
        <f>LOOKUP($D173&amp;$G173,FFEPSilvCosts!$A:$A,FFEPSilvCosts!AF:AF)</f>
        <v>0</v>
      </c>
      <c r="Q173">
        <f>LOOKUP($D173&amp;$G173,FFEPSilvCosts!$A:$A,FFEPSilvCosts!AG:AG)</f>
        <v>0</v>
      </c>
      <c r="R173">
        <f>LOOKUP($D173&amp;$G173,FFEPSilvCosts!$A:$A,FFEPSilvCosts!AH:AH)</f>
        <v>0</v>
      </c>
      <c r="S173">
        <f>LOOKUP($D173&amp;$G173,FFEPSilvCosts!$A:$A,FFEPSilvCosts!AI:AI)</f>
        <v>0</v>
      </c>
      <c r="T173">
        <f>LOOKUP($D173&amp;$G173,FFEPSilvCosts!$A:$A,FFEPSilvCosts!AJ:AJ)</f>
        <v>0</v>
      </c>
      <c r="U173">
        <f>LOOKUP($D173&amp;$G173,FFEPSilvCosts!$A:$A,FFEPSilvCosts!AK:AK)</f>
        <v>0</v>
      </c>
      <c r="V173">
        <f>LOOKUP($D173&amp;$G173,FFEPSilvCosts!$A:$A,FFEPSilvCosts!K:K)</f>
        <v>0</v>
      </c>
      <c r="W173">
        <v>12.5</v>
      </c>
      <c r="X173">
        <v>15</v>
      </c>
      <c r="Y173">
        <v>5</v>
      </c>
      <c r="Z173">
        <f>LOOKUP($D173&amp;$G173,FFEPSilvCosts!$A:$A,FFEPSilvCosts!AL:AL)</f>
        <v>0</v>
      </c>
      <c r="AA173">
        <f>LOOKUP($D173&amp;$G173,FFEPSilvCosts!$A:$A,FFEPSilvCosts!AM:AM)</f>
        <v>0</v>
      </c>
      <c r="AB173">
        <f>LOOKUP($D173&amp;$G173,FFEPSilvCosts!$A:$A,FFEPSilvCosts!AN:AN)</f>
        <v>0</v>
      </c>
      <c r="AC173">
        <f>LOOKUP($D173&amp;$G173,FFEPSilvCosts!$A:$A,FFEPSilvCosts!AO:AO)</f>
        <v>0</v>
      </c>
      <c r="AD173">
        <f>LOOKUP($D173&amp;$G173,FFEPSilvCosts!$A:$A,FFEPSilvCosts!AP:AP)</f>
        <v>0</v>
      </c>
      <c r="AE173">
        <f>LOOKUP($D173&amp;$G173,FFEPSilvCosts!$A:$A,FFEPSilvCosts!AQ:AQ)</f>
        <v>0</v>
      </c>
    </row>
    <row r="174" spans="1:31">
      <c r="A174" t="str">
        <f>LOOKUP($D174&amp;$G174,FFEPSilvCosts!$A:$A,FFEPSilvCosts!H:H)</f>
        <v>n</v>
      </c>
      <c r="B174" t="s">
        <v>204</v>
      </c>
      <c r="C174" t="s">
        <v>138</v>
      </c>
      <c r="D174" t="s">
        <v>41</v>
      </c>
      <c r="E174" t="s">
        <v>97</v>
      </c>
      <c r="F174" t="s">
        <v>191</v>
      </c>
      <c r="G174" t="s">
        <v>36</v>
      </c>
      <c r="H174" t="str">
        <f t="shared" si="5"/>
        <v>ICHwk2.CC.Horsefly.A.FFEP.N</v>
      </c>
      <c r="I174" t="str">
        <f>LOOKUP($D174&amp;$G174,FFEPSilvCosts!A:A,FFEPSilvCosts!G:G)</f>
        <v>N</v>
      </c>
      <c r="J174">
        <f>LOOKUP($D174&amp;$E174&amp;$G174,FFEPSilvCosts!C:C,FFEPSilvCosts!J:J)</f>
        <v>0</v>
      </c>
      <c r="K174">
        <f>LOOKUP($C174&amp;$D174&amp;$E174&amp;$F174,InventoryLU_Blk!$A$2:$A$118,InventoryLU_Blk!$J$2:$J$118)</f>
        <v>19.7</v>
      </c>
      <c r="L174">
        <f>LOOKUP($D174&amp;$G174,FFEPSilvCosts!$A:$A,FFEPSilvCosts!AB:AB)</f>
        <v>0</v>
      </c>
      <c r="M174">
        <f>LOOKUP($D174&amp;$G174,FFEPSilvCosts!$A:$A,FFEPSilvCosts!AC:AC)</f>
        <v>0</v>
      </c>
      <c r="N174">
        <f>LOOKUP($D174&amp;$G174,FFEPSilvCosts!$A:$A,FFEPSilvCosts!AD:AD)</f>
        <v>0</v>
      </c>
      <c r="O174">
        <f>LOOKUP($D174&amp;$G174,FFEPSilvCosts!$A:$A,FFEPSilvCosts!AE:AE)</f>
        <v>0</v>
      </c>
      <c r="P174">
        <f>LOOKUP($D174&amp;$G174,FFEPSilvCosts!$A:$A,FFEPSilvCosts!AF:AF)</f>
        <v>0</v>
      </c>
      <c r="Q174">
        <f>LOOKUP($D174&amp;$G174,FFEPSilvCosts!$A:$A,FFEPSilvCosts!AG:AG)</f>
        <v>0</v>
      </c>
      <c r="R174">
        <f>LOOKUP($D174&amp;$G174,FFEPSilvCosts!$A:$A,FFEPSilvCosts!AH:AH)</f>
        <v>0</v>
      </c>
      <c r="S174">
        <f>LOOKUP($D174&amp;$G174,FFEPSilvCosts!$A:$A,FFEPSilvCosts!AI:AI)</f>
        <v>0</v>
      </c>
      <c r="T174">
        <f>LOOKUP($D174&amp;$G174,FFEPSilvCosts!$A:$A,FFEPSilvCosts!AJ:AJ)</f>
        <v>0</v>
      </c>
      <c r="U174">
        <f>LOOKUP($D174&amp;$G174,FFEPSilvCosts!$A:$A,FFEPSilvCosts!AK:AK)</f>
        <v>0</v>
      </c>
      <c r="V174">
        <f>LOOKUP($D174&amp;$G174,FFEPSilvCosts!$A:$A,FFEPSilvCosts!K:K)</f>
        <v>0</v>
      </c>
      <c r="W174">
        <v>12.5</v>
      </c>
      <c r="X174">
        <v>15</v>
      </c>
      <c r="Y174">
        <v>5</v>
      </c>
      <c r="Z174">
        <f>LOOKUP($D174&amp;$G174,FFEPSilvCosts!$A:$A,FFEPSilvCosts!AL:AL)</f>
        <v>0</v>
      </c>
      <c r="AA174">
        <f>LOOKUP($D174&amp;$G174,FFEPSilvCosts!$A:$A,FFEPSilvCosts!AM:AM)</f>
        <v>0</v>
      </c>
      <c r="AB174">
        <f>LOOKUP($D174&amp;$G174,FFEPSilvCosts!$A:$A,FFEPSilvCosts!AN:AN)</f>
        <v>0</v>
      </c>
      <c r="AC174">
        <f>LOOKUP($D174&amp;$G174,FFEPSilvCosts!$A:$A,FFEPSilvCosts!AO:AO)</f>
        <v>0</v>
      </c>
      <c r="AD174">
        <f>LOOKUP($D174&amp;$G174,FFEPSilvCosts!$A:$A,FFEPSilvCosts!AP:AP)</f>
        <v>0</v>
      </c>
      <c r="AE174">
        <f>LOOKUP($D174&amp;$G174,FFEPSilvCosts!$A:$A,FFEPSilvCosts!AQ:AQ)</f>
        <v>0</v>
      </c>
    </row>
    <row r="175" spans="1:31">
      <c r="A175" t="str">
        <f>LOOKUP($D175&amp;$G175,FFEPSilvCosts!$A:$A,FFEPSilvCosts!H:H)</f>
        <v>n</v>
      </c>
      <c r="B175" t="s">
        <v>204</v>
      </c>
      <c r="C175" t="s">
        <v>138</v>
      </c>
      <c r="D175" t="s">
        <v>41</v>
      </c>
      <c r="E175" t="s">
        <v>97</v>
      </c>
      <c r="F175" t="s">
        <v>192</v>
      </c>
      <c r="G175" t="s">
        <v>36</v>
      </c>
      <c r="H175" t="str">
        <f t="shared" si="5"/>
        <v>ICHwk2.CC.Horsefly.B.FFEP.N</v>
      </c>
      <c r="I175" t="str">
        <f>LOOKUP($D175&amp;$G175,FFEPSilvCosts!A:A,FFEPSilvCosts!G:G)</f>
        <v>N</v>
      </c>
      <c r="J175">
        <f>LOOKUP($D175&amp;$E175&amp;$G175,FFEPSilvCosts!C:C,FFEPSilvCosts!J:J)</f>
        <v>0</v>
      </c>
      <c r="K175">
        <f>LOOKUP($C175&amp;$D175&amp;$E175&amp;$F175,InventoryLU_Blk!$A$2:$A$118,InventoryLU_Blk!$J$2:$J$118)</f>
        <v>20.399999999999999</v>
      </c>
      <c r="L175">
        <f>LOOKUP($D175&amp;$G175,FFEPSilvCosts!$A:$A,FFEPSilvCosts!AB:AB)</f>
        <v>0</v>
      </c>
      <c r="M175">
        <f>LOOKUP($D175&amp;$G175,FFEPSilvCosts!$A:$A,FFEPSilvCosts!AC:AC)</f>
        <v>0</v>
      </c>
      <c r="N175">
        <f>LOOKUP($D175&amp;$G175,FFEPSilvCosts!$A:$A,FFEPSilvCosts!AD:AD)</f>
        <v>0</v>
      </c>
      <c r="O175">
        <f>LOOKUP($D175&amp;$G175,FFEPSilvCosts!$A:$A,FFEPSilvCosts!AE:AE)</f>
        <v>0</v>
      </c>
      <c r="P175">
        <f>LOOKUP($D175&amp;$G175,FFEPSilvCosts!$A:$A,FFEPSilvCosts!AF:AF)</f>
        <v>0</v>
      </c>
      <c r="Q175">
        <f>LOOKUP($D175&amp;$G175,FFEPSilvCosts!$A:$A,FFEPSilvCosts!AG:AG)</f>
        <v>0</v>
      </c>
      <c r="R175">
        <f>LOOKUP($D175&amp;$G175,FFEPSilvCosts!$A:$A,FFEPSilvCosts!AH:AH)</f>
        <v>0</v>
      </c>
      <c r="S175">
        <f>LOOKUP($D175&amp;$G175,FFEPSilvCosts!$A:$A,FFEPSilvCosts!AI:AI)</f>
        <v>0</v>
      </c>
      <c r="T175">
        <f>LOOKUP($D175&amp;$G175,FFEPSilvCosts!$A:$A,FFEPSilvCosts!AJ:AJ)</f>
        <v>0</v>
      </c>
      <c r="U175">
        <f>LOOKUP($D175&amp;$G175,FFEPSilvCosts!$A:$A,FFEPSilvCosts!AK:AK)</f>
        <v>0</v>
      </c>
      <c r="V175">
        <f>LOOKUP($D175&amp;$G175,FFEPSilvCosts!$A:$A,FFEPSilvCosts!K:K)</f>
        <v>0</v>
      </c>
      <c r="W175">
        <v>12.5</v>
      </c>
      <c r="X175">
        <v>15</v>
      </c>
      <c r="Y175">
        <v>5</v>
      </c>
      <c r="Z175">
        <f>LOOKUP($D175&amp;$G175,FFEPSilvCosts!$A:$A,FFEPSilvCosts!AL:AL)</f>
        <v>0</v>
      </c>
      <c r="AA175">
        <f>LOOKUP($D175&amp;$G175,FFEPSilvCosts!$A:$A,FFEPSilvCosts!AM:AM)</f>
        <v>0</v>
      </c>
      <c r="AB175">
        <f>LOOKUP($D175&amp;$G175,FFEPSilvCosts!$A:$A,FFEPSilvCosts!AN:AN)</f>
        <v>0</v>
      </c>
      <c r="AC175">
        <f>LOOKUP($D175&amp;$G175,FFEPSilvCosts!$A:$A,FFEPSilvCosts!AO:AO)</f>
        <v>0</v>
      </c>
      <c r="AD175">
        <f>LOOKUP($D175&amp;$G175,FFEPSilvCosts!$A:$A,FFEPSilvCosts!AP:AP)</f>
        <v>0</v>
      </c>
      <c r="AE175">
        <f>LOOKUP($D175&amp;$G175,FFEPSilvCosts!$A:$A,FFEPSilvCosts!AQ:AQ)</f>
        <v>0</v>
      </c>
    </row>
    <row r="176" spans="1:31">
      <c r="A176" t="str">
        <f>LOOKUP($D176&amp;$G176,FFEPSilvCosts!$A:$A,FFEPSilvCosts!H:H)</f>
        <v>n</v>
      </c>
      <c r="B176" t="s">
        <v>204</v>
      </c>
      <c r="C176" t="s">
        <v>138</v>
      </c>
      <c r="D176" t="s">
        <v>41</v>
      </c>
      <c r="E176" t="s">
        <v>97</v>
      </c>
      <c r="F176" t="s">
        <v>193</v>
      </c>
      <c r="G176" t="s">
        <v>36</v>
      </c>
      <c r="H176" t="str">
        <f t="shared" si="5"/>
        <v>ICHwk2.CC.Horsefly.C.FFEP.N</v>
      </c>
      <c r="I176" t="str">
        <f>LOOKUP($D176&amp;$G176,FFEPSilvCosts!A:A,FFEPSilvCosts!G:G)</f>
        <v>N</v>
      </c>
      <c r="J176">
        <f>LOOKUP($D176&amp;$E176&amp;$G176,FFEPSilvCosts!C:C,FFEPSilvCosts!J:J)</f>
        <v>0</v>
      </c>
      <c r="K176">
        <f>LOOKUP($C176&amp;$D176&amp;$E176&amp;$F176,InventoryLU_Blk!$A$2:$A$118,InventoryLU_Blk!$J$2:$J$118)</f>
        <v>20.7</v>
      </c>
      <c r="L176">
        <f>LOOKUP($D176&amp;$G176,FFEPSilvCosts!$A:$A,FFEPSilvCosts!AB:AB)</f>
        <v>0</v>
      </c>
      <c r="M176">
        <f>LOOKUP($D176&amp;$G176,FFEPSilvCosts!$A:$A,FFEPSilvCosts!AC:AC)</f>
        <v>0</v>
      </c>
      <c r="N176">
        <f>LOOKUP($D176&amp;$G176,FFEPSilvCosts!$A:$A,FFEPSilvCosts!AD:AD)</f>
        <v>0</v>
      </c>
      <c r="O176">
        <f>LOOKUP($D176&amp;$G176,FFEPSilvCosts!$A:$A,FFEPSilvCosts!AE:AE)</f>
        <v>0</v>
      </c>
      <c r="P176">
        <f>LOOKUP($D176&amp;$G176,FFEPSilvCosts!$A:$A,FFEPSilvCosts!AF:AF)</f>
        <v>0</v>
      </c>
      <c r="Q176">
        <f>LOOKUP($D176&amp;$G176,FFEPSilvCosts!$A:$A,FFEPSilvCosts!AG:AG)</f>
        <v>0</v>
      </c>
      <c r="R176">
        <f>LOOKUP($D176&amp;$G176,FFEPSilvCosts!$A:$A,FFEPSilvCosts!AH:AH)</f>
        <v>0</v>
      </c>
      <c r="S176">
        <f>LOOKUP($D176&amp;$G176,FFEPSilvCosts!$A:$A,FFEPSilvCosts!AI:AI)</f>
        <v>0</v>
      </c>
      <c r="T176">
        <f>LOOKUP($D176&amp;$G176,FFEPSilvCosts!$A:$A,FFEPSilvCosts!AJ:AJ)</f>
        <v>0</v>
      </c>
      <c r="U176">
        <f>LOOKUP($D176&amp;$G176,FFEPSilvCosts!$A:$A,FFEPSilvCosts!AK:AK)</f>
        <v>0</v>
      </c>
      <c r="V176">
        <f>LOOKUP($D176&amp;$G176,FFEPSilvCosts!$A:$A,FFEPSilvCosts!K:K)</f>
        <v>0</v>
      </c>
      <c r="W176">
        <v>12.5</v>
      </c>
      <c r="X176">
        <v>15</v>
      </c>
      <c r="Y176">
        <v>5</v>
      </c>
      <c r="Z176">
        <f>LOOKUP($D176&amp;$G176,FFEPSilvCosts!$A:$A,FFEPSilvCosts!AL:AL)</f>
        <v>0</v>
      </c>
      <c r="AA176">
        <f>LOOKUP($D176&amp;$G176,FFEPSilvCosts!$A:$A,FFEPSilvCosts!AM:AM)</f>
        <v>0</v>
      </c>
      <c r="AB176">
        <f>LOOKUP($D176&amp;$G176,FFEPSilvCosts!$A:$A,FFEPSilvCosts!AN:AN)</f>
        <v>0</v>
      </c>
      <c r="AC176">
        <f>LOOKUP($D176&amp;$G176,FFEPSilvCosts!$A:$A,FFEPSilvCosts!AO:AO)</f>
        <v>0</v>
      </c>
      <c r="AD176">
        <f>LOOKUP($D176&amp;$G176,FFEPSilvCosts!$A:$A,FFEPSilvCosts!AP:AP)</f>
        <v>0</v>
      </c>
      <c r="AE176">
        <f>LOOKUP($D176&amp;$G176,FFEPSilvCosts!$A:$A,FFEPSilvCosts!AQ:AQ)</f>
        <v>0</v>
      </c>
    </row>
    <row r="177" spans="1:31">
      <c r="A177" t="str">
        <f>LOOKUP($D177&amp;$G177,FFEPSilvCosts!$A:$A,FFEPSilvCosts!H:H)</f>
        <v>n</v>
      </c>
      <c r="B177" t="s">
        <v>204</v>
      </c>
      <c r="C177" t="s">
        <v>138</v>
      </c>
      <c r="D177" t="s">
        <v>41</v>
      </c>
      <c r="E177" t="s">
        <v>97</v>
      </c>
      <c r="F177" t="s">
        <v>194</v>
      </c>
      <c r="G177" t="s">
        <v>36</v>
      </c>
      <c r="H177" t="str">
        <f t="shared" si="5"/>
        <v>ICHwk2.CC.Horsefly.D.FFEP.N</v>
      </c>
      <c r="I177" t="str">
        <f>LOOKUP($D177&amp;$G177,FFEPSilvCosts!A:A,FFEPSilvCosts!G:G)</f>
        <v>N</v>
      </c>
      <c r="J177">
        <f>LOOKUP($D177&amp;$E177&amp;$G177,FFEPSilvCosts!C:C,FFEPSilvCosts!J:J)</f>
        <v>0</v>
      </c>
      <c r="K177">
        <f>LOOKUP($C177&amp;$D177&amp;$E177&amp;$F177,InventoryLU_Blk!$A$2:$A$118,InventoryLU_Blk!$J$2:$J$118)</f>
        <v>21.7</v>
      </c>
      <c r="L177">
        <f>LOOKUP($D177&amp;$G177,FFEPSilvCosts!$A:$A,FFEPSilvCosts!AB:AB)</f>
        <v>0</v>
      </c>
      <c r="M177">
        <f>LOOKUP($D177&amp;$G177,FFEPSilvCosts!$A:$A,FFEPSilvCosts!AC:AC)</f>
        <v>0</v>
      </c>
      <c r="N177">
        <f>LOOKUP($D177&amp;$G177,FFEPSilvCosts!$A:$A,FFEPSilvCosts!AD:AD)</f>
        <v>0</v>
      </c>
      <c r="O177">
        <f>LOOKUP($D177&amp;$G177,FFEPSilvCosts!$A:$A,FFEPSilvCosts!AE:AE)</f>
        <v>0</v>
      </c>
      <c r="P177">
        <f>LOOKUP($D177&amp;$G177,FFEPSilvCosts!$A:$A,FFEPSilvCosts!AF:AF)</f>
        <v>0</v>
      </c>
      <c r="Q177">
        <f>LOOKUP($D177&amp;$G177,FFEPSilvCosts!$A:$A,FFEPSilvCosts!AG:AG)</f>
        <v>0</v>
      </c>
      <c r="R177">
        <f>LOOKUP($D177&amp;$G177,FFEPSilvCosts!$A:$A,FFEPSilvCosts!AH:AH)</f>
        <v>0</v>
      </c>
      <c r="S177">
        <f>LOOKUP($D177&amp;$G177,FFEPSilvCosts!$A:$A,FFEPSilvCosts!AI:AI)</f>
        <v>0</v>
      </c>
      <c r="T177">
        <f>LOOKUP($D177&amp;$G177,FFEPSilvCosts!$A:$A,FFEPSilvCosts!AJ:AJ)</f>
        <v>0</v>
      </c>
      <c r="U177">
        <f>LOOKUP($D177&amp;$G177,FFEPSilvCosts!$A:$A,FFEPSilvCosts!AK:AK)</f>
        <v>0</v>
      </c>
      <c r="V177">
        <f>LOOKUP($D177&amp;$G177,FFEPSilvCosts!$A:$A,FFEPSilvCosts!K:K)</f>
        <v>0</v>
      </c>
      <c r="W177">
        <v>12.5</v>
      </c>
      <c r="X177">
        <v>15</v>
      </c>
      <c r="Y177">
        <v>5</v>
      </c>
      <c r="Z177">
        <f>LOOKUP($D177&amp;$G177,FFEPSilvCosts!$A:$A,FFEPSilvCosts!AL:AL)</f>
        <v>0</v>
      </c>
      <c r="AA177">
        <f>LOOKUP($D177&amp;$G177,FFEPSilvCosts!$A:$A,FFEPSilvCosts!AM:AM)</f>
        <v>0</v>
      </c>
      <c r="AB177">
        <f>LOOKUP($D177&amp;$G177,FFEPSilvCosts!$A:$A,FFEPSilvCosts!AN:AN)</f>
        <v>0</v>
      </c>
      <c r="AC177">
        <f>LOOKUP($D177&amp;$G177,FFEPSilvCosts!$A:$A,FFEPSilvCosts!AO:AO)</f>
        <v>0</v>
      </c>
      <c r="AD177">
        <f>LOOKUP($D177&amp;$G177,FFEPSilvCosts!$A:$A,FFEPSilvCosts!AP:AP)</f>
        <v>0</v>
      </c>
      <c r="AE177">
        <f>LOOKUP($D177&amp;$G177,FFEPSilvCosts!$A:$A,FFEPSilvCosts!AQ:AQ)</f>
        <v>0</v>
      </c>
    </row>
    <row r="178" spans="1:31">
      <c r="A178" t="str">
        <f>LOOKUP($D178&amp;$G178,FFEPSilvCosts!$A:$A,FFEPSilvCosts!H:H)</f>
        <v>n</v>
      </c>
      <c r="B178" t="s">
        <v>204</v>
      </c>
      <c r="C178" t="s">
        <v>138</v>
      </c>
      <c r="D178" t="s">
        <v>41</v>
      </c>
      <c r="E178" t="s">
        <v>97</v>
      </c>
      <c r="F178" t="s">
        <v>195</v>
      </c>
      <c r="G178" t="s">
        <v>36</v>
      </c>
      <c r="H178" t="str">
        <f t="shared" si="5"/>
        <v>ICHwk2.CC.Horsefly.E.FFEP.N</v>
      </c>
      <c r="I178" t="str">
        <f>LOOKUP($D178&amp;$G178,FFEPSilvCosts!A:A,FFEPSilvCosts!G:G)</f>
        <v>N</v>
      </c>
      <c r="J178">
        <f>LOOKUP($D178&amp;$E178&amp;$G178,FFEPSilvCosts!C:C,FFEPSilvCosts!J:J)</f>
        <v>0</v>
      </c>
      <c r="K178">
        <f>LOOKUP($C178&amp;$D178&amp;$E178&amp;$F178,InventoryLU_Blk!$A$2:$A$118,InventoryLU_Blk!$J$2:$J$118)</f>
        <v>21.4</v>
      </c>
      <c r="L178">
        <f>LOOKUP($D178&amp;$G178,FFEPSilvCosts!$A:$A,FFEPSilvCosts!AB:AB)</f>
        <v>0</v>
      </c>
      <c r="M178">
        <f>LOOKUP($D178&amp;$G178,FFEPSilvCosts!$A:$A,FFEPSilvCosts!AC:AC)</f>
        <v>0</v>
      </c>
      <c r="N178">
        <f>LOOKUP($D178&amp;$G178,FFEPSilvCosts!$A:$A,FFEPSilvCosts!AD:AD)</f>
        <v>0</v>
      </c>
      <c r="O178">
        <f>LOOKUP($D178&amp;$G178,FFEPSilvCosts!$A:$A,FFEPSilvCosts!AE:AE)</f>
        <v>0</v>
      </c>
      <c r="P178">
        <f>LOOKUP($D178&amp;$G178,FFEPSilvCosts!$A:$A,FFEPSilvCosts!AF:AF)</f>
        <v>0</v>
      </c>
      <c r="Q178">
        <f>LOOKUP($D178&amp;$G178,FFEPSilvCosts!$A:$A,FFEPSilvCosts!AG:AG)</f>
        <v>0</v>
      </c>
      <c r="R178">
        <f>LOOKUP($D178&amp;$G178,FFEPSilvCosts!$A:$A,FFEPSilvCosts!AH:AH)</f>
        <v>0</v>
      </c>
      <c r="S178">
        <f>LOOKUP($D178&amp;$G178,FFEPSilvCosts!$A:$A,FFEPSilvCosts!AI:AI)</f>
        <v>0</v>
      </c>
      <c r="T178">
        <f>LOOKUP($D178&amp;$G178,FFEPSilvCosts!$A:$A,FFEPSilvCosts!AJ:AJ)</f>
        <v>0</v>
      </c>
      <c r="U178">
        <f>LOOKUP($D178&amp;$G178,FFEPSilvCosts!$A:$A,FFEPSilvCosts!AK:AK)</f>
        <v>0</v>
      </c>
      <c r="V178">
        <f>LOOKUP($D178&amp;$G178,FFEPSilvCosts!$A:$A,FFEPSilvCosts!K:K)</f>
        <v>0</v>
      </c>
      <c r="W178">
        <v>12.5</v>
      </c>
      <c r="X178">
        <v>15</v>
      </c>
      <c r="Y178">
        <v>5</v>
      </c>
      <c r="Z178">
        <f>LOOKUP($D178&amp;$G178,FFEPSilvCosts!$A:$A,FFEPSilvCosts!AL:AL)</f>
        <v>0</v>
      </c>
      <c r="AA178">
        <f>LOOKUP($D178&amp;$G178,FFEPSilvCosts!$A:$A,FFEPSilvCosts!AM:AM)</f>
        <v>0</v>
      </c>
      <c r="AB178">
        <f>LOOKUP($D178&amp;$G178,FFEPSilvCosts!$A:$A,FFEPSilvCosts!AN:AN)</f>
        <v>0</v>
      </c>
      <c r="AC178">
        <f>LOOKUP($D178&amp;$G178,FFEPSilvCosts!$A:$A,FFEPSilvCosts!AO:AO)</f>
        <v>0</v>
      </c>
      <c r="AD178">
        <f>LOOKUP($D178&amp;$G178,FFEPSilvCosts!$A:$A,FFEPSilvCosts!AP:AP)</f>
        <v>0</v>
      </c>
      <c r="AE178">
        <f>LOOKUP($D178&amp;$G178,FFEPSilvCosts!$A:$A,FFEPSilvCosts!AQ:AQ)</f>
        <v>0</v>
      </c>
    </row>
    <row r="179" spans="1:31">
      <c r="A179" t="str">
        <f>LOOKUP($D179&amp;$G179,FFEPSilvCosts!$A:$A,FFEPSilvCosts!H:H)</f>
        <v>n</v>
      </c>
      <c r="B179" t="s">
        <v>204</v>
      </c>
      <c r="C179" t="s">
        <v>138</v>
      </c>
      <c r="D179" t="s">
        <v>41</v>
      </c>
      <c r="E179" t="s">
        <v>97</v>
      </c>
      <c r="F179" t="s">
        <v>196</v>
      </c>
      <c r="G179" t="s">
        <v>36</v>
      </c>
      <c r="H179" t="str">
        <f t="shared" si="5"/>
        <v>ICHwk2.CC.Horsefly.F.FFEP.N</v>
      </c>
      <c r="I179" t="str">
        <f>LOOKUP($D179&amp;$G179,FFEPSilvCosts!A:A,FFEPSilvCosts!G:G)</f>
        <v>N</v>
      </c>
      <c r="J179">
        <f>LOOKUP($D179&amp;$E179&amp;$G179,FFEPSilvCosts!C:C,FFEPSilvCosts!J:J)</f>
        <v>0</v>
      </c>
      <c r="K179">
        <f>LOOKUP($C179&amp;$D179&amp;$E179&amp;$F179,InventoryLU_Blk!$A$2:$A$118,InventoryLU_Blk!$J$2:$J$118)</f>
        <v>21.2</v>
      </c>
      <c r="L179">
        <f>LOOKUP($D179&amp;$G179,FFEPSilvCosts!$A:$A,FFEPSilvCosts!AB:AB)</f>
        <v>0</v>
      </c>
      <c r="M179">
        <f>LOOKUP($D179&amp;$G179,FFEPSilvCosts!$A:$A,FFEPSilvCosts!AC:AC)</f>
        <v>0</v>
      </c>
      <c r="N179">
        <f>LOOKUP($D179&amp;$G179,FFEPSilvCosts!$A:$A,FFEPSilvCosts!AD:AD)</f>
        <v>0</v>
      </c>
      <c r="O179">
        <f>LOOKUP($D179&amp;$G179,FFEPSilvCosts!$A:$A,FFEPSilvCosts!AE:AE)</f>
        <v>0</v>
      </c>
      <c r="P179">
        <f>LOOKUP($D179&amp;$G179,FFEPSilvCosts!$A:$A,FFEPSilvCosts!AF:AF)</f>
        <v>0</v>
      </c>
      <c r="Q179">
        <f>LOOKUP($D179&amp;$G179,FFEPSilvCosts!$A:$A,FFEPSilvCosts!AG:AG)</f>
        <v>0</v>
      </c>
      <c r="R179">
        <f>LOOKUP($D179&amp;$G179,FFEPSilvCosts!$A:$A,FFEPSilvCosts!AH:AH)</f>
        <v>0</v>
      </c>
      <c r="S179">
        <f>LOOKUP($D179&amp;$G179,FFEPSilvCosts!$A:$A,FFEPSilvCosts!AI:AI)</f>
        <v>0</v>
      </c>
      <c r="T179">
        <f>LOOKUP($D179&amp;$G179,FFEPSilvCosts!$A:$A,FFEPSilvCosts!AJ:AJ)</f>
        <v>0</v>
      </c>
      <c r="U179">
        <f>LOOKUP($D179&amp;$G179,FFEPSilvCosts!$A:$A,FFEPSilvCosts!AK:AK)</f>
        <v>0</v>
      </c>
      <c r="V179">
        <f>LOOKUP($D179&amp;$G179,FFEPSilvCosts!$A:$A,FFEPSilvCosts!K:K)</f>
        <v>0</v>
      </c>
      <c r="W179">
        <v>12.5</v>
      </c>
      <c r="X179">
        <v>15</v>
      </c>
      <c r="Y179">
        <v>5</v>
      </c>
      <c r="Z179">
        <f>LOOKUP($D179&amp;$G179,FFEPSilvCosts!$A:$A,FFEPSilvCosts!AL:AL)</f>
        <v>0</v>
      </c>
      <c r="AA179">
        <f>LOOKUP($D179&amp;$G179,FFEPSilvCosts!$A:$A,FFEPSilvCosts!AM:AM)</f>
        <v>0</v>
      </c>
      <c r="AB179">
        <f>LOOKUP($D179&amp;$G179,FFEPSilvCosts!$A:$A,FFEPSilvCosts!AN:AN)</f>
        <v>0</v>
      </c>
      <c r="AC179">
        <f>LOOKUP($D179&amp;$G179,FFEPSilvCosts!$A:$A,FFEPSilvCosts!AO:AO)</f>
        <v>0</v>
      </c>
      <c r="AD179">
        <f>LOOKUP($D179&amp;$G179,FFEPSilvCosts!$A:$A,FFEPSilvCosts!AP:AP)</f>
        <v>0</v>
      </c>
      <c r="AE179">
        <f>LOOKUP($D179&amp;$G179,FFEPSilvCosts!$A:$A,FFEPSilvCosts!AQ:AQ)</f>
        <v>0</v>
      </c>
    </row>
    <row r="180" spans="1:31">
      <c r="A180" t="str">
        <f>LOOKUP($D180&amp;$G180,FFEPSilvCosts!$A:$A,FFEPSilvCosts!H:H)</f>
        <v>n</v>
      </c>
      <c r="B180" t="s">
        <v>204</v>
      </c>
      <c r="C180" t="s">
        <v>138</v>
      </c>
      <c r="D180" t="s">
        <v>28</v>
      </c>
      <c r="E180" t="s">
        <v>97</v>
      </c>
      <c r="F180" t="s">
        <v>191</v>
      </c>
      <c r="G180" t="s">
        <v>36</v>
      </c>
      <c r="H180" t="str">
        <f t="shared" si="5"/>
        <v>SBSdw1.CC.Horsefly.A.FFEP.N</v>
      </c>
      <c r="I180" t="str">
        <f>LOOKUP($D180&amp;$G180,FFEPSilvCosts!A:A,FFEPSilvCosts!G:G)</f>
        <v>N</v>
      </c>
      <c r="J180">
        <f>LOOKUP($D180&amp;$E180&amp;$G180,FFEPSilvCosts!C:C,FFEPSilvCosts!J:J)</f>
        <v>0</v>
      </c>
      <c r="K180">
        <f>LOOKUP($C180&amp;$D180&amp;$E180&amp;$F180,InventoryLU_Blk!$A$2:$A$118,InventoryLU_Blk!$J$2:$J$118)</f>
        <v>20.2</v>
      </c>
      <c r="L180">
        <f>LOOKUP($D180&amp;$G180,FFEPSilvCosts!$A:$A,FFEPSilvCosts!AB:AB)</f>
        <v>0</v>
      </c>
      <c r="M180">
        <f>LOOKUP($D180&amp;$G180,FFEPSilvCosts!$A:$A,FFEPSilvCosts!AC:AC)</f>
        <v>0</v>
      </c>
      <c r="N180">
        <f>LOOKUP($D180&amp;$G180,FFEPSilvCosts!$A:$A,FFEPSilvCosts!AD:AD)</f>
        <v>0</v>
      </c>
      <c r="O180">
        <f>LOOKUP($D180&amp;$G180,FFEPSilvCosts!$A:$A,FFEPSilvCosts!AE:AE)</f>
        <v>0</v>
      </c>
      <c r="P180">
        <f>LOOKUP($D180&amp;$G180,FFEPSilvCosts!$A:$A,FFEPSilvCosts!AF:AF)</f>
        <v>0</v>
      </c>
      <c r="Q180">
        <f>LOOKUP($D180&amp;$G180,FFEPSilvCosts!$A:$A,FFEPSilvCosts!AG:AG)</f>
        <v>0</v>
      </c>
      <c r="R180">
        <f>LOOKUP($D180&amp;$G180,FFEPSilvCosts!$A:$A,FFEPSilvCosts!AH:AH)</f>
        <v>0</v>
      </c>
      <c r="S180">
        <f>LOOKUP($D180&amp;$G180,FFEPSilvCosts!$A:$A,FFEPSilvCosts!AI:AI)</f>
        <v>0</v>
      </c>
      <c r="T180">
        <f>LOOKUP($D180&amp;$G180,FFEPSilvCosts!$A:$A,FFEPSilvCosts!AJ:AJ)</f>
        <v>0</v>
      </c>
      <c r="U180">
        <f>LOOKUP($D180&amp;$G180,FFEPSilvCosts!$A:$A,FFEPSilvCosts!AK:AK)</f>
        <v>0</v>
      </c>
      <c r="V180">
        <f>LOOKUP($D180&amp;$G180,FFEPSilvCosts!$A:$A,FFEPSilvCosts!K:K)</f>
        <v>0</v>
      </c>
      <c r="W180">
        <v>12.5</v>
      </c>
      <c r="X180">
        <v>15</v>
      </c>
      <c r="Y180">
        <v>5</v>
      </c>
      <c r="Z180">
        <f>LOOKUP($D180&amp;$G180,FFEPSilvCosts!$A:$A,FFEPSilvCosts!AL:AL)</f>
        <v>0</v>
      </c>
      <c r="AA180">
        <f>LOOKUP($D180&amp;$G180,FFEPSilvCosts!$A:$A,FFEPSilvCosts!AM:AM)</f>
        <v>0</v>
      </c>
      <c r="AB180">
        <f>LOOKUP($D180&amp;$G180,FFEPSilvCosts!$A:$A,FFEPSilvCosts!AN:AN)</f>
        <v>0</v>
      </c>
      <c r="AC180">
        <f>LOOKUP($D180&amp;$G180,FFEPSilvCosts!$A:$A,FFEPSilvCosts!AO:AO)</f>
        <v>0</v>
      </c>
      <c r="AD180">
        <f>LOOKUP($D180&amp;$G180,FFEPSilvCosts!$A:$A,FFEPSilvCosts!AP:AP)</f>
        <v>0</v>
      </c>
      <c r="AE180">
        <f>LOOKUP($D180&amp;$G180,FFEPSilvCosts!$A:$A,FFEPSilvCosts!AQ:AQ)</f>
        <v>0</v>
      </c>
    </row>
    <row r="181" spans="1:31">
      <c r="A181" t="str">
        <f>LOOKUP($D181&amp;$G181,FFEPSilvCosts!$A:$A,FFEPSilvCosts!H:H)</f>
        <v>n</v>
      </c>
      <c r="B181" t="s">
        <v>204</v>
      </c>
      <c r="C181" t="s">
        <v>138</v>
      </c>
      <c r="D181" t="s">
        <v>28</v>
      </c>
      <c r="E181" t="s">
        <v>97</v>
      </c>
      <c r="F181" t="s">
        <v>192</v>
      </c>
      <c r="G181" t="s">
        <v>36</v>
      </c>
      <c r="H181" t="str">
        <f t="shared" si="5"/>
        <v>SBSdw1.CC.Horsefly.B.FFEP.N</v>
      </c>
      <c r="I181" t="str">
        <f>LOOKUP($D181&amp;$G181,FFEPSilvCosts!A:A,FFEPSilvCosts!G:G)</f>
        <v>N</v>
      </c>
      <c r="J181">
        <f>LOOKUP($D181&amp;$E181&amp;$G181,FFEPSilvCosts!C:C,FFEPSilvCosts!J:J)</f>
        <v>0</v>
      </c>
      <c r="K181">
        <f>LOOKUP($C181&amp;$D181&amp;$E181&amp;$F181,InventoryLU_Blk!$A$2:$A$118,InventoryLU_Blk!$J$2:$J$118)</f>
        <v>20.6</v>
      </c>
      <c r="L181">
        <f>LOOKUP($D181&amp;$G181,FFEPSilvCosts!$A:$A,FFEPSilvCosts!AB:AB)</f>
        <v>0</v>
      </c>
      <c r="M181">
        <f>LOOKUP($D181&amp;$G181,FFEPSilvCosts!$A:$A,FFEPSilvCosts!AC:AC)</f>
        <v>0</v>
      </c>
      <c r="N181">
        <f>LOOKUP($D181&amp;$G181,FFEPSilvCosts!$A:$A,FFEPSilvCosts!AD:AD)</f>
        <v>0</v>
      </c>
      <c r="O181">
        <f>LOOKUP($D181&amp;$G181,FFEPSilvCosts!$A:$A,FFEPSilvCosts!AE:AE)</f>
        <v>0</v>
      </c>
      <c r="P181">
        <f>LOOKUP($D181&amp;$G181,FFEPSilvCosts!$A:$A,FFEPSilvCosts!AF:AF)</f>
        <v>0</v>
      </c>
      <c r="Q181">
        <f>LOOKUP($D181&amp;$G181,FFEPSilvCosts!$A:$A,FFEPSilvCosts!AG:AG)</f>
        <v>0</v>
      </c>
      <c r="R181">
        <f>LOOKUP($D181&amp;$G181,FFEPSilvCosts!$A:$A,FFEPSilvCosts!AH:AH)</f>
        <v>0</v>
      </c>
      <c r="S181">
        <f>LOOKUP($D181&amp;$G181,FFEPSilvCosts!$A:$A,FFEPSilvCosts!AI:AI)</f>
        <v>0</v>
      </c>
      <c r="T181">
        <f>LOOKUP($D181&amp;$G181,FFEPSilvCosts!$A:$A,FFEPSilvCosts!AJ:AJ)</f>
        <v>0</v>
      </c>
      <c r="U181">
        <f>LOOKUP($D181&amp;$G181,FFEPSilvCosts!$A:$A,FFEPSilvCosts!AK:AK)</f>
        <v>0</v>
      </c>
      <c r="V181">
        <f>LOOKUP($D181&amp;$G181,FFEPSilvCosts!$A:$A,FFEPSilvCosts!K:K)</f>
        <v>0</v>
      </c>
      <c r="W181">
        <v>12.5</v>
      </c>
      <c r="X181">
        <v>15</v>
      </c>
      <c r="Y181">
        <v>5</v>
      </c>
      <c r="Z181">
        <f>LOOKUP($D181&amp;$G181,FFEPSilvCosts!$A:$A,FFEPSilvCosts!AL:AL)</f>
        <v>0</v>
      </c>
      <c r="AA181">
        <f>LOOKUP($D181&amp;$G181,FFEPSilvCosts!$A:$A,FFEPSilvCosts!AM:AM)</f>
        <v>0</v>
      </c>
      <c r="AB181">
        <f>LOOKUP($D181&amp;$G181,FFEPSilvCosts!$A:$A,FFEPSilvCosts!AN:AN)</f>
        <v>0</v>
      </c>
      <c r="AC181">
        <f>LOOKUP($D181&amp;$G181,FFEPSilvCosts!$A:$A,FFEPSilvCosts!AO:AO)</f>
        <v>0</v>
      </c>
      <c r="AD181">
        <f>LOOKUP($D181&amp;$G181,FFEPSilvCosts!$A:$A,FFEPSilvCosts!AP:AP)</f>
        <v>0</v>
      </c>
      <c r="AE181">
        <f>LOOKUP($D181&amp;$G181,FFEPSilvCosts!$A:$A,FFEPSilvCosts!AQ:AQ)</f>
        <v>0</v>
      </c>
    </row>
    <row r="182" spans="1:31">
      <c r="A182" t="str">
        <f>LOOKUP($D182&amp;$G182,FFEPSilvCosts!$A:$A,FFEPSilvCosts!H:H)</f>
        <v>n</v>
      </c>
      <c r="B182" t="s">
        <v>204</v>
      </c>
      <c r="C182" t="s">
        <v>138</v>
      </c>
      <c r="D182" t="s">
        <v>28</v>
      </c>
      <c r="E182" t="s">
        <v>97</v>
      </c>
      <c r="F182" t="s">
        <v>193</v>
      </c>
      <c r="G182" t="s">
        <v>36</v>
      </c>
      <c r="H182" t="str">
        <f t="shared" si="5"/>
        <v>SBSdw1.CC.Horsefly.C.FFEP.N</v>
      </c>
      <c r="I182" t="str">
        <f>LOOKUP($D182&amp;$G182,FFEPSilvCosts!A:A,FFEPSilvCosts!G:G)</f>
        <v>N</v>
      </c>
      <c r="J182">
        <f>LOOKUP($D182&amp;$E182&amp;$G182,FFEPSilvCosts!C:C,FFEPSilvCosts!J:J)</f>
        <v>0</v>
      </c>
      <c r="K182">
        <f>LOOKUP($C182&amp;$D182&amp;$E182&amp;$F182,InventoryLU_Blk!$A$2:$A$118,InventoryLU_Blk!$J$2:$J$118)</f>
        <v>21</v>
      </c>
      <c r="L182">
        <f>LOOKUP($D182&amp;$G182,FFEPSilvCosts!$A:$A,FFEPSilvCosts!AB:AB)</f>
        <v>0</v>
      </c>
      <c r="M182">
        <f>LOOKUP($D182&amp;$G182,FFEPSilvCosts!$A:$A,FFEPSilvCosts!AC:AC)</f>
        <v>0</v>
      </c>
      <c r="N182">
        <f>LOOKUP($D182&amp;$G182,FFEPSilvCosts!$A:$A,FFEPSilvCosts!AD:AD)</f>
        <v>0</v>
      </c>
      <c r="O182">
        <f>LOOKUP($D182&amp;$G182,FFEPSilvCosts!$A:$A,FFEPSilvCosts!AE:AE)</f>
        <v>0</v>
      </c>
      <c r="P182">
        <f>LOOKUP($D182&amp;$G182,FFEPSilvCosts!$A:$A,FFEPSilvCosts!AF:AF)</f>
        <v>0</v>
      </c>
      <c r="Q182">
        <f>LOOKUP($D182&amp;$G182,FFEPSilvCosts!$A:$A,FFEPSilvCosts!AG:AG)</f>
        <v>0</v>
      </c>
      <c r="R182">
        <f>LOOKUP($D182&amp;$G182,FFEPSilvCosts!$A:$A,FFEPSilvCosts!AH:AH)</f>
        <v>0</v>
      </c>
      <c r="S182">
        <f>LOOKUP($D182&amp;$G182,FFEPSilvCosts!$A:$A,FFEPSilvCosts!AI:AI)</f>
        <v>0</v>
      </c>
      <c r="T182">
        <f>LOOKUP($D182&amp;$G182,FFEPSilvCosts!$A:$A,FFEPSilvCosts!AJ:AJ)</f>
        <v>0</v>
      </c>
      <c r="U182">
        <f>LOOKUP($D182&amp;$G182,FFEPSilvCosts!$A:$A,FFEPSilvCosts!AK:AK)</f>
        <v>0</v>
      </c>
      <c r="V182">
        <f>LOOKUP($D182&amp;$G182,FFEPSilvCosts!$A:$A,FFEPSilvCosts!K:K)</f>
        <v>0</v>
      </c>
      <c r="W182">
        <v>12.5</v>
      </c>
      <c r="X182">
        <v>15</v>
      </c>
      <c r="Y182">
        <v>5</v>
      </c>
      <c r="Z182">
        <f>LOOKUP($D182&amp;$G182,FFEPSilvCosts!$A:$A,FFEPSilvCosts!AL:AL)</f>
        <v>0</v>
      </c>
      <c r="AA182">
        <f>LOOKUP($D182&amp;$G182,FFEPSilvCosts!$A:$A,FFEPSilvCosts!AM:AM)</f>
        <v>0</v>
      </c>
      <c r="AB182">
        <f>LOOKUP($D182&amp;$G182,FFEPSilvCosts!$A:$A,FFEPSilvCosts!AN:AN)</f>
        <v>0</v>
      </c>
      <c r="AC182">
        <f>LOOKUP($D182&amp;$G182,FFEPSilvCosts!$A:$A,FFEPSilvCosts!AO:AO)</f>
        <v>0</v>
      </c>
      <c r="AD182">
        <f>LOOKUP($D182&amp;$G182,FFEPSilvCosts!$A:$A,FFEPSilvCosts!AP:AP)</f>
        <v>0</v>
      </c>
      <c r="AE182">
        <f>LOOKUP($D182&amp;$G182,FFEPSilvCosts!$A:$A,FFEPSilvCosts!AQ:AQ)</f>
        <v>0</v>
      </c>
    </row>
    <row r="183" spans="1:31">
      <c r="A183" t="str">
        <f>LOOKUP($D183&amp;$G183,FFEPSilvCosts!$A:$A,FFEPSilvCosts!H:H)</f>
        <v>n</v>
      </c>
      <c r="B183" t="s">
        <v>204</v>
      </c>
      <c r="C183" t="s">
        <v>153</v>
      </c>
      <c r="D183" t="s">
        <v>17</v>
      </c>
      <c r="E183" t="s">
        <v>97</v>
      </c>
      <c r="F183" t="s">
        <v>191</v>
      </c>
      <c r="G183" t="s">
        <v>37</v>
      </c>
      <c r="H183" t="str">
        <f t="shared" si="5"/>
        <v>IDFdk4.CC.Minton.A.FFEP.P</v>
      </c>
      <c r="I183" t="str">
        <f>LOOKUP($D183&amp;$G183,FFEPSilvCosts!A:A,FFEPSilvCosts!G:G)</f>
        <v>P</v>
      </c>
      <c r="J183">
        <f>LOOKUP($D183&amp;$E183&amp;$G183,FFEPSilvCosts!C:C,FFEPSilvCosts!J:J)</f>
        <v>0</v>
      </c>
      <c r="K183">
        <f>LOOKUP($C183&amp;$D183&amp;$E183&amp;$F183,InventoryLU_Blk!$A$2:$A$118,InventoryLU_Blk!$J$2:$J$118)</f>
        <v>12.2</v>
      </c>
      <c r="L183">
        <f>LOOKUP($D183&amp;$G183,FFEPSilvCosts!$A:$A,FFEPSilvCosts!AB:AB)</f>
        <v>0</v>
      </c>
      <c r="M183">
        <f>LOOKUP($D183&amp;$G183,FFEPSilvCosts!$A:$A,FFEPSilvCosts!AC:AC)</f>
        <v>0</v>
      </c>
      <c r="N183">
        <f>LOOKUP($D183&amp;$G183,FFEPSilvCosts!$A:$A,FFEPSilvCosts!AD:AD)</f>
        <v>0</v>
      </c>
      <c r="O183">
        <f>LOOKUP($D183&amp;$G183,FFEPSilvCosts!$A:$A,FFEPSilvCosts!AE:AE)</f>
        <v>0</v>
      </c>
      <c r="P183">
        <f>LOOKUP($D183&amp;$G183,FFEPSilvCosts!$A:$A,FFEPSilvCosts!AF:AF)</f>
        <v>0</v>
      </c>
      <c r="Q183">
        <f>LOOKUP($D183&amp;$G183,FFEPSilvCosts!$A:$A,FFEPSilvCosts!AG:AG)</f>
        <v>0</v>
      </c>
      <c r="R183">
        <f>LOOKUP($D183&amp;$G183,FFEPSilvCosts!$A:$A,FFEPSilvCosts!AH:AH)</f>
        <v>0</v>
      </c>
      <c r="S183">
        <f>LOOKUP($D183&amp;$G183,FFEPSilvCosts!$A:$A,FFEPSilvCosts!AI:AI)</f>
        <v>0</v>
      </c>
      <c r="T183">
        <f>LOOKUP($D183&amp;$G183,FFEPSilvCosts!$A:$A,FFEPSilvCosts!AJ:AJ)</f>
        <v>0</v>
      </c>
      <c r="U183">
        <f>LOOKUP($D183&amp;$G183,FFEPSilvCosts!$A:$A,FFEPSilvCosts!AK:AK)</f>
        <v>0</v>
      </c>
      <c r="V183">
        <f>LOOKUP($D183&amp;$G183,FFEPSilvCosts!$A:$A,FFEPSilvCosts!K:K)</f>
        <v>0</v>
      </c>
      <c r="W183">
        <v>12.5</v>
      </c>
      <c r="X183">
        <v>15</v>
      </c>
      <c r="Y183">
        <v>5</v>
      </c>
      <c r="Z183">
        <f>LOOKUP($D183&amp;$G183,FFEPSilvCosts!$A:$A,FFEPSilvCosts!AL:AL)</f>
        <v>0</v>
      </c>
      <c r="AA183">
        <f>LOOKUP($D183&amp;$G183,FFEPSilvCosts!$A:$A,FFEPSilvCosts!AM:AM)</f>
        <v>0</v>
      </c>
      <c r="AB183">
        <f>LOOKUP($D183&amp;$G183,FFEPSilvCosts!$A:$A,FFEPSilvCosts!AN:AN)</f>
        <v>0</v>
      </c>
      <c r="AC183">
        <f>LOOKUP($D183&amp;$G183,FFEPSilvCosts!$A:$A,FFEPSilvCosts!AO:AO)</f>
        <v>0</v>
      </c>
      <c r="AD183">
        <f>LOOKUP($D183&amp;$G183,FFEPSilvCosts!$A:$A,FFEPSilvCosts!AP:AP)</f>
        <v>0</v>
      </c>
      <c r="AE183">
        <f>LOOKUP($D183&amp;$G183,FFEPSilvCosts!$A:$A,FFEPSilvCosts!AQ:AQ)</f>
        <v>0</v>
      </c>
    </row>
    <row r="184" spans="1:31">
      <c r="A184" t="str">
        <f>LOOKUP($D184&amp;$G184,FFEPSilvCosts!$A:$A,FFEPSilvCosts!H:H)</f>
        <v>n</v>
      </c>
      <c r="B184" t="s">
        <v>204</v>
      </c>
      <c r="C184" t="s">
        <v>153</v>
      </c>
      <c r="D184" t="s">
        <v>17</v>
      </c>
      <c r="E184" t="s">
        <v>97</v>
      </c>
      <c r="F184" t="s">
        <v>192</v>
      </c>
      <c r="G184" t="s">
        <v>37</v>
      </c>
      <c r="H184" t="str">
        <f t="shared" si="5"/>
        <v>IDFdk4.CC.Minton.B.FFEP.P</v>
      </c>
      <c r="I184" t="str">
        <f>LOOKUP($D184&amp;$G184,FFEPSilvCosts!A:A,FFEPSilvCosts!G:G)</f>
        <v>P</v>
      </c>
      <c r="J184">
        <f>LOOKUP($D184&amp;$E184&amp;$G184,FFEPSilvCosts!C:C,FFEPSilvCosts!J:J)</f>
        <v>0</v>
      </c>
      <c r="K184">
        <f>LOOKUP($C184&amp;$D184&amp;$E184&amp;$F184,InventoryLU_Blk!$A$2:$A$118,InventoryLU_Blk!$J$2:$J$118)</f>
        <v>12.2</v>
      </c>
      <c r="L184">
        <f>LOOKUP($D184&amp;$G184,FFEPSilvCosts!$A:$A,FFEPSilvCosts!AB:AB)</f>
        <v>0</v>
      </c>
      <c r="M184">
        <f>LOOKUP($D184&amp;$G184,FFEPSilvCosts!$A:$A,FFEPSilvCosts!AC:AC)</f>
        <v>0</v>
      </c>
      <c r="N184">
        <f>LOOKUP($D184&amp;$G184,FFEPSilvCosts!$A:$A,FFEPSilvCosts!AD:AD)</f>
        <v>0</v>
      </c>
      <c r="O184">
        <f>LOOKUP($D184&amp;$G184,FFEPSilvCosts!$A:$A,FFEPSilvCosts!AE:AE)</f>
        <v>0</v>
      </c>
      <c r="P184">
        <f>LOOKUP($D184&amp;$G184,FFEPSilvCosts!$A:$A,FFEPSilvCosts!AF:AF)</f>
        <v>0</v>
      </c>
      <c r="Q184">
        <f>LOOKUP($D184&amp;$G184,FFEPSilvCosts!$A:$A,FFEPSilvCosts!AG:AG)</f>
        <v>0</v>
      </c>
      <c r="R184">
        <f>LOOKUP($D184&amp;$G184,FFEPSilvCosts!$A:$A,FFEPSilvCosts!AH:AH)</f>
        <v>0</v>
      </c>
      <c r="S184">
        <f>LOOKUP($D184&amp;$G184,FFEPSilvCosts!$A:$A,FFEPSilvCosts!AI:AI)</f>
        <v>0</v>
      </c>
      <c r="T184">
        <f>LOOKUP($D184&amp;$G184,FFEPSilvCosts!$A:$A,FFEPSilvCosts!AJ:AJ)</f>
        <v>0</v>
      </c>
      <c r="U184">
        <f>LOOKUP($D184&amp;$G184,FFEPSilvCosts!$A:$A,FFEPSilvCosts!AK:AK)</f>
        <v>0</v>
      </c>
      <c r="V184">
        <f>LOOKUP($D184&amp;$G184,FFEPSilvCosts!$A:$A,FFEPSilvCosts!K:K)</f>
        <v>0</v>
      </c>
      <c r="W184">
        <v>12.5</v>
      </c>
      <c r="X184">
        <v>15</v>
      </c>
      <c r="Y184">
        <v>5</v>
      </c>
      <c r="Z184">
        <f>LOOKUP($D184&amp;$G184,FFEPSilvCosts!$A:$A,FFEPSilvCosts!AL:AL)</f>
        <v>0</v>
      </c>
      <c r="AA184">
        <f>LOOKUP($D184&amp;$G184,FFEPSilvCosts!$A:$A,FFEPSilvCosts!AM:AM)</f>
        <v>0</v>
      </c>
      <c r="AB184">
        <f>LOOKUP($D184&amp;$G184,FFEPSilvCosts!$A:$A,FFEPSilvCosts!AN:AN)</f>
        <v>0</v>
      </c>
      <c r="AC184">
        <f>LOOKUP($D184&amp;$G184,FFEPSilvCosts!$A:$A,FFEPSilvCosts!AO:AO)</f>
        <v>0</v>
      </c>
      <c r="AD184">
        <f>LOOKUP($D184&amp;$G184,FFEPSilvCosts!$A:$A,FFEPSilvCosts!AP:AP)</f>
        <v>0</v>
      </c>
      <c r="AE184">
        <f>LOOKUP($D184&amp;$G184,FFEPSilvCosts!$A:$A,FFEPSilvCosts!AQ:AQ)</f>
        <v>0</v>
      </c>
    </row>
    <row r="185" spans="1:31">
      <c r="A185" t="str">
        <f>LOOKUP($D185&amp;$G185,FFEPSilvCosts!$A:$A,FFEPSilvCosts!H:H)</f>
        <v>n</v>
      </c>
      <c r="B185" t="s">
        <v>204</v>
      </c>
      <c r="C185" t="s">
        <v>153</v>
      </c>
      <c r="D185" t="s">
        <v>17</v>
      </c>
      <c r="E185" t="s">
        <v>97</v>
      </c>
      <c r="F185" t="s">
        <v>194</v>
      </c>
      <c r="G185" t="s">
        <v>37</v>
      </c>
      <c r="H185" t="str">
        <f t="shared" si="5"/>
        <v>IDFdk4.CC.Minton.D.FFEP.P</v>
      </c>
      <c r="I185" t="str">
        <f>LOOKUP($D185&amp;$G185,FFEPSilvCosts!A:A,FFEPSilvCosts!G:G)</f>
        <v>P</v>
      </c>
      <c r="J185">
        <f>LOOKUP($D185&amp;$E185&amp;$G185,FFEPSilvCosts!C:C,FFEPSilvCosts!J:J)</f>
        <v>0</v>
      </c>
      <c r="K185">
        <f>LOOKUP($C185&amp;$D185&amp;$E185&amp;$F185,InventoryLU_Blk!$A$2:$A$118,InventoryLU_Blk!$J$2:$J$118)</f>
        <v>12.3</v>
      </c>
      <c r="L185">
        <f>LOOKUP($D185&amp;$G185,FFEPSilvCosts!$A:$A,FFEPSilvCosts!AB:AB)</f>
        <v>0</v>
      </c>
      <c r="M185">
        <f>LOOKUP($D185&amp;$G185,FFEPSilvCosts!$A:$A,FFEPSilvCosts!AC:AC)</f>
        <v>0</v>
      </c>
      <c r="N185">
        <f>LOOKUP($D185&amp;$G185,FFEPSilvCosts!$A:$A,FFEPSilvCosts!AD:AD)</f>
        <v>0</v>
      </c>
      <c r="O185">
        <f>LOOKUP($D185&amp;$G185,FFEPSilvCosts!$A:$A,FFEPSilvCosts!AE:AE)</f>
        <v>0</v>
      </c>
      <c r="P185">
        <f>LOOKUP($D185&amp;$G185,FFEPSilvCosts!$A:$A,FFEPSilvCosts!AF:AF)</f>
        <v>0</v>
      </c>
      <c r="Q185">
        <f>LOOKUP($D185&amp;$G185,FFEPSilvCosts!$A:$A,FFEPSilvCosts!AG:AG)</f>
        <v>0</v>
      </c>
      <c r="R185">
        <f>LOOKUP($D185&amp;$G185,FFEPSilvCosts!$A:$A,FFEPSilvCosts!AH:AH)</f>
        <v>0</v>
      </c>
      <c r="S185">
        <f>LOOKUP($D185&amp;$G185,FFEPSilvCosts!$A:$A,FFEPSilvCosts!AI:AI)</f>
        <v>0</v>
      </c>
      <c r="T185">
        <f>LOOKUP($D185&amp;$G185,FFEPSilvCosts!$A:$A,FFEPSilvCosts!AJ:AJ)</f>
        <v>0</v>
      </c>
      <c r="U185">
        <f>LOOKUP($D185&amp;$G185,FFEPSilvCosts!$A:$A,FFEPSilvCosts!AK:AK)</f>
        <v>0</v>
      </c>
      <c r="V185">
        <f>LOOKUP($D185&amp;$G185,FFEPSilvCosts!$A:$A,FFEPSilvCosts!K:K)</f>
        <v>0</v>
      </c>
      <c r="W185">
        <v>12.5</v>
      </c>
      <c r="X185">
        <v>15</v>
      </c>
      <c r="Y185">
        <v>5</v>
      </c>
      <c r="Z185">
        <f>LOOKUP($D185&amp;$G185,FFEPSilvCosts!$A:$A,FFEPSilvCosts!AL:AL)</f>
        <v>0</v>
      </c>
      <c r="AA185">
        <f>LOOKUP($D185&amp;$G185,FFEPSilvCosts!$A:$A,FFEPSilvCosts!AM:AM)</f>
        <v>0</v>
      </c>
      <c r="AB185">
        <f>LOOKUP($D185&amp;$G185,FFEPSilvCosts!$A:$A,FFEPSilvCosts!AN:AN)</f>
        <v>0</v>
      </c>
      <c r="AC185">
        <f>LOOKUP($D185&amp;$G185,FFEPSilvCosts!$A:$A,FFEPSilvCosts!AO:AO)</f>
        <v>0</v>
      </c>
      <c r="AD185">
        <f>LOOKUP($D185&amp;$G185,FFEPSilvCosts!$A:$A,FFEPSilvCosts!AP:AP)</f>
        <v>0</v>
      </c>
      <c r="AE185">
        <f>LOOKUP($D185&amp;$G185,FFEPSilvCosts!$A:$A,FFEPSilvCosts!AQ:AQ)</f>
        <v>0</v>
      </c>
    </row>
    <row r="186" spans="1:31">
      <c r="A186" t="str">
        <f>LOOKUP($D186&amp;$G186,FFEPSilvCosts!$A:$A,FFEPSilvCosts!H:H)</f>
        <v>n</v>
      </c>
      <c r="B186" t="s">
        <v>204</v>
      </c>
      <c r="C186" t="s">
        <v>153</v>
      </c>
      <c r="D186" t="s">
        <v>19</v>
      </c>
      <c r="E186" t="s">
        <v>97</v>
      </c>
      <c r="F186" t="s">
        <v>194</v>
      </c>
      <c r="G186" t="s">
        <v>37</v>
      </c>
      <c r="H186" t="str">
        <f t="shared" si="5"/>
        <v>IDFxm.CC.Minton.D.FFEP.P</v>
      </c>
      <c r="I186" t="str">
        <f>LOOKUP($D186&amp;$G186,FFEPSilvCosts!A:A,FFEPSilvCosts!G:G)</f>
        <v>P</v>
      </c>
      <c r="J186">
        <f>LOOKUP($D186&amp;$E186&amp;$G186,FFEPSilvCosts!C:C,FFEPSilvCosts!J:J)</f>
        <v>0</v>
      </c>
      <c r="K186">
        <f>LOOKUP($C186&amp;$D186&amp;$E186&amp;$F186,InventoryLU_Blk!$A$2:$A$118,InventoryLU_Blk!$J$2:$J$118)</f>
        <v>15.6</v>
      </c>
      <c r="L186">
        <f>LOOKUP($D186&amp;$G186,FFEPSilvCosts!$A:$A,FFEPSilvCosts!AB:AB)</f>
        <v>0</v>
      </c>
      <c r="M186">
        <f>LOOKUP($D186&amp;$G186,FFEPSilvCosts!$A:$A,FFEPSilvCosts!AC:AC)</f>
        <v>0</v>
      </c>
      <c r="N186">
        <f>LOOKUP($D186&amp;$G186,FFEPSilvCosts!$A:$A,FFEPSilvCosts!AD:AD)</f>
        <v>0</v>
      </c>
      <c r="O186">
        <f>LOOKUP($D186&amp;$G186,FFEPSilvCosts!$A:$A,FFEPSilvCosts!AE:AE)</f>
        <v>0</v>
      </c>
      <c r="P186">
        <f>LOOKUP($D186&amp;$G186,FFEPSilvCosts!$A:$A,FFEPSilvCosts!AF:AF)</f>
        <v>0</v>
      </c>
      <c r="Q186">
        <f>LOOKUP($D186&amp;$G186,FFEPSilvCosts!$A:$A,FFEPSilvCosts!AG:AG)</f>
        <v>0</v>
      </c>
      <c r="R186">
        <f>LOOKUP($D186&amp;$G186,FFEPSilvCosts!$A:$A,FFEPSilvCosts!AH:AH)</f>
        <v>0</v>
      </c>
      <c r="S186">
        <f>LOOKUP($D186&amp;$G186,FFEPSilvCosts!$A:$A,FFEPSilvCosts!AI:AI)</f>
        <v>0</v>
      </c>
      <c r="T186">
        <f>LOOKUP($D186&amp;$G186,FFEPSilvCosts!$A:$A,FFEPSilvCosts!AJ:AJ)</f>
        <v>0</v>
      </c>
      <c r="U186">
        <f>LOOKUP($D186&amp;$G186,FFEPSilvCosts!$A:$A,FFEPSilvCosts!AK:AK)</f>
        <v>0</v>
      </c>
      <c r="V186">
        <f>LOOKUP($D186&amp;$G186,FFEPSilvCosts!$A:$A,FFEPSilvCosts!K:K)</f>
        <v>0</v>
      </c>
      <c r="W186">
        <v>12.5</v>
      </c>
      <c r="X186">
        <v>15</v>
      </c>
      <c r="Y186">
        <v>5</v>
      </c>
      <c r="Z186">
        <f>LOOKUP($D186&amp;$G186,FFEPSilvCosts!$A:$A,FFEPSilvCosts!AL:AL)</f>
        <v>0</v>
      </c>
      <c r="AA186">
        <f>LOOKUP($D186&amp;$G186,FFEPSilvCosts!$A:$A,FFEPSilvCosts!AM:AM)</f>
        <v>0</v>
      </c>
      <c r="AB186">
        <f>LOOKUP($D186&amp;$G186,FFEPSilvCosts!$A:$A,FFEPSilvCosts!AN:AN)</f>
        <v>0</v>
      </c>
      <c r="AC186">
        <f>LOOKUP($D186&amp;$G186,FFEPSilvCosts!$A:$A,FFEPSilvCosts!AO:AO)</f>
        <v>0</v>
      </c>
      <c r="AD186">
        <f>LOOKUP($D186&amp;$G186,FFEPSilvCosts!$A:$A,FFEPSilvCosts!AP:AP)</f>
        <v>0</v>
      </c>
      <c r="AE186">
        <f>LOOKUP($D186&amp;$G186,FFEPSilvCosts!$A:$A,FFEPSilvCosts!AQ:AQ)</f>
        <v>0</v>
      </c>
    </row>
    <row r="187" spans="1:31">
      <c r="A187" t="str">
        <f>LOOKUP($D187&amp;$G187,FFEPSilvCosts!$A:$A,FFEPSilvCosts!H:H)</f>
        <v>n</v>
      </c>
      <c r="B187" t="s">
        <v>204</v>
      </c>
      <c r="C187" t="s">
        <v>153</v>
      </c>
      <c r="D187" t="s">
        <v>27</v>
      </c>
      <c r="E187" t="s">
        <v>97</v>
      </c>
      <c r="F187" t="s">
        <v>191</v>
      </c>
      <c r="G187" t="s">
        <v>37</v>
      </c>
      <c r="H187" t="str">
        <f t="shared" si="5"/>
        <v>SBPSxc.CC.Minton.A.FFEP.P</v>
      </c>
      <c r="I187" t="str">
        <f>LOOKUP($D187&amp;$G187,FFEPSilvCosts!A:A,FFEPSilvCosts!G:G)</f>
        <v>P</v>
      </c>
      <c r="J187">
        <f>LOOKUP($D187&amp;$E187&amp;$G187,FFEPSilvCosts!C:C,FFEPSilvCosts!J:J)</f>
        <v>0</v>
      </c>
      <c r="K187">
        <f>LOOKUP($C187&amp;$D187&amp;$E187&amp;$F187,InventoryLU_Blk!$A$2:$A$118,InventoryLU_Blk!$J$2:$J$118)</f>
        <v>13.6</v>
      </c>
      <c r="L187">
        <f>LOOKUP($D187&amp;$G187,FFEPSilvCosts!$A:$A,FFEPSilvCosts!AB:AB)</f>
        <v>0</v>
      </c>
      <c r="M187">
        <f>LOOKUP($D187&amp;$G187,FFEPSilvCosts!$A:$A,FFEPSilvCosts!AC:AC)</f>
        <v>0</v>
      </c>
      <c r="N187">
        <f>LOOKUP($D187&amp;$G187,FFEPSilvCosts!$A:$A,FFEPSilvCosts!AD:AD)</f>
        <v>0</v>
      </c>
      <c r="O187">
        <f>LOOKUP($D187&amp;$G187,FFEPSilvCosts!$A:$A,FFEPSilvCosts!AE:AE)</f>
        <v>0</v>
      </c>
      <c r="P187">
        <f>LOOKUP($D187&amp;$G187,FFEPSilvCosts!$A:$A,FFEPSilvCosts!AF:AF)</f>
        <v>0</v>
      </c>
      <c r="Q187">
        <f>LOOKUP($D187&amp;$G187,FFEPSilvCosts!$A:$A,FFEPSilvCosts!AG:AG)</f>
        <v>0</v>
      </c>
      <c r="R187">
        <f>LOOKUP($D187&amp;$G187,FFEPSilvCosts!$A:$A,FFEPSilvCosts!AH:AH)</f>
        <v>0</v>
      </c>
      <c r="S187">
        <f>LOOKUP($D187&amp;$G187,FFEPSilvCosts!$A:$A,FFEPSilvCosts!AI:AI)</f>
        <v>0</v>
      </c>
      <c r="T187">
        <f>LOOKUP($D187&amp;$G187,FFEPSilvCosts!$A:$A,FFEPSilvCosts!AJ:AJ)</f>
        <v>0</v>
      </c>
      <c r="U187">
        <f>LOOKUP($D187&amp;$G187,FFEPSilvCosts!$A:$A,FFEPSilvCosts!AK:AK)</f>
        <v>0</v>
      </c>
      <c r="V187">
        <f>LOOKUP($D187&amp;$G187,FFEPSilvCosts!$A:$A,FFEPSilvCosts!K:K)</f>
        <v>0</v>
      </c>
      <c r="W187">
        <v>12.5</v>
      </c>
      <c r="X187">
        <v>15</v>
      </c>
      <c r="Y187">
        <v>5</v>
      </c>
      <c r="Z187">
        <f>LOOKUP($D187&amp;$G187,FFEPSilvCosts!$A:$A,FFEPSilvCosts!AL:AL)</f>
        <v>0</v>
      </c>
      <c r="AA187">
        <f>LOOKUP($D187&amp;$G187,FFEPSilvCosts!$A:$A,FFEPSilvCosts!AM:AM)</f>
        <v>0</v>
      </c>
      <c r="AB187">
        <f>LOOKUP($D187&amp;$G187,FFEPSilvCosts!$A:$A,FFEPSilvCosts!AN:AN)</f>
        <v>0</v>
      </c>
      <c r="AC187">
        <f>LOOKUP($D187&amp;$G187,FFEPSilvCosts!$A:$A,FFEPSilvCosts!AO:AO)</f>
        <v>0</v>
      </c>
      <c r="AD187">
        <f>LOOKUP($D187&amp;$G187,FFEPSilvCosts!$A:$A,FFEPSilvCosts!AP:AP)</f>
        <v>0</v>
      </c>
      <c r="AE187">
        <f>LOOKUP($D187&amp;$G187,FFEPSilvCosts!$A:$A,FFEPSilvCosts!AQ:AQ)</f>
        <v>0</v>
      </c>
    </row>
    <row r="188" spans="1:31">
      <c r="A188" t="str">
        <f>LOOKUP($D188&amp;$G188,FFEPSilvCosts!$A:$A,FFEPSilvCosts!H:H)</f>
        <v>n</v>
      </c>
      <c r="B188" t="s">
        <v>204</v>
      </c>
      <c r="C188" t="s">
        <v>153</v>
      </c>
      <c r="D188" t="s">
        <v>27</v>
      </c>
      <c r="E188" t="s">
        <v>97</v>
      </c>
      <c r="F188" t="s">
        <v>192</v>
      </c>
      <c r="G188" t="s">
        <v>37</v>
      </c>
      <c r="H188" t="str">
        <f t="shared" si="5"/>
        <v>SBPSxc.CC.Minton.B.FFEP.P</v>
      </c>
      <c r="I188" t="str">
        <f>LOOKUP($D188&amp;$G188,FFEPSilvCosts!A:A,FFEPSilvCosts!G:G)</f>
        <v>P</v>
      </c>
      <c r="J188">
        <f>LOOKUP($D188&amp;$E188&amp;$G188,FFEPSilvCosts!C:C,FFEPSilvCosts!J:J)</f>
        <v>0</v>
      </c>
      <c r="K188">
        <f>LOOKUP($C188&amp;$D188&amp;$E188&amp;$F188,InventoryLU_Blk!$A$2:$A$118,InventoryLU_Blk!$J$2:$J$118)</f>
        <v>13.8</v>
      </c>
      <c r="L188">
        <f>LOOKUP($D188&amp;$G188,FFEPSilvCosts!$A:$A,FFEPSilvCosts!AB:AB)</f>
        <v>0</v>
      </c>
      <c r="M188">
        <f>LOOKUP($D188&amp;$G188,FFEPSilvCosts!$A:$A,FFEPSilvCosts!AC:AC)</f>
        <v>0</v>
      </c>
      <c r="N188">
        <f>LOOKUP($D188&amp;$G188,FFEPSilvCosts!$A:$A,FFEPSilvCosts!AD:AD)</f>
        <v>0</v>
      </c>
      <c r="O188">
        <f>LOOKUP($D188&amp;$G188,FFEPSilvCosts!$A:$A,FFEPSilvCosts!AE:AE)</f>
        <v>0</v>
      </c>
      <c r="P188">
        <f>LOOKUP($D188&amp;$G188,FFEPSilvCosts!$A:$A,FFEPSilvCosts!AF:AF)</f>
        <v>0</v>
      </c>
      <c r="Q188">
        <f>LOOKUP($D188&amp;$G188,FFEPSilvCosts!$A:$A,FFEPSilvCosts!AG:AG)</f>
        <v>0</v>
      </c>
      <c r="R188">
        <f>LOOKUP($D188&amp;$G188,FFEPSilvCosts!$A:$A,FFEPSilvCosts!AH:AH)</f>
        <v>0</v>
      </c>
      <c r="S188">
        <f>LOOKUP($D188&amp;$G188,FFEPSilvCosts!$A:$A,FFEPSilvCosts!AI:AI)</f>
        <v>0</v>
      </c>
      <c r="T188">
        <f>LOOKUP($D188&amp;$G188,FFEPSilvCosts!$A:$A,FFEPSilvCosts!AJ:AJ)</f>
        <v>0</v>
      </c>
      <c r="U188">
        <f>LOOKUP($D188&amp;$G188,FFEPSilvCosts!$A:$A,FFEPSilvCosts!AK:AK)</f>
        <v>0</v>
      </c>
      <c r="V188">
        <f>LOOKUP($D188&amp;$G188,FFEPSilvCosts!$A:$A,FFEPSilvCosts!K:K)</f>
        <v>0</v>
      </c>
      <c r="W188">
        <v>12.5</v>
      </c>
      <c r="X188">
        <v>15</v>
      </c>
      <c r="Y188">
        <v>5</v>
      </c>
      <c r="Z188">
        <f>LOOKUP($D188&amp;$G188,FFEPSilvCosts!$A:$A,FFEPSilvCosts!AL:AL)</f>
        <v>0</v>
      </c>
      <c r="AA188">
        <f>LOOKUP($D188&amp;$G188,FFEPSilvCosts!$A:$A,FFEPSilvCosts!AM:AM)</f>
        <v>0</v>
      </c>
      <c r="AB188">
        <f>LOOKUP($D188&amp;$G188,FFEPSilvCosts!$A:$A,FFEPSilvCosts!AN:AN)</f>
        <v>0</v>
      </c>
      <c r="AC188">
        <f>LOOKUP($D188&amp;$G188,FFEPSilvCosts!$A:$A,FFEPSilvCosts!AO:AO)</f>
        <v>0</v>
      </c>
      <c r="AD188">
        <f>LOOKUP($D188&amp;$G188,FFEPSilvCosts!$A:$A,FFEPSilvCosts!AP:AP)</f>
        <v>0</v>
      </c>
      <c r="AE188">
        <f>LOOKUP($D188&amp;$G188,FFEPSilvCosts!$A:$A,FFEPSilvCosts!AQ:AQ)</f>
        <v>0</v>
      </c>
    </row>
    <row r="189" spans="1:31">
      <c r="A189" t="str">
        <f>LOOKUP($D189&amp;$G189,FFEPSilvCosts!$A:$A,FFEPSilvCosts!H:H)</f>
        <v>n</v>
      </c>
      <c r="B189" t="s">
        <v>204</v>
      </c>
      <c r="C189" t="s">
        <v>169</v>
      </c>
      <c r="D189" t="s">
        <v>17</v>
      </c>
      <c r="E189" t="s">
        <v>97</v>
      </c>
      <c r="F189" t="s">
        <v>191</v>
      </c>
      <c r="G189" t="s">
        <v>37</v>
      </c>
      <c r="H189" t="str">
        <f t="shared" si="5"/>
        <v>IDFdk4.CC.Pyper.A.FFEP.P</v>
      </c>
      <c r="I189" t="str">
        <f>LOOKUP($D189&amp;$G189,FFEPSilvCosts!A:A,FFEPSilvCosts!G:G)</f>
        <v>P</v>
      </c>
      <c r="J189">
        <f>LOOKUP($D189&amp;$E189&amp;$G189,FFEPSilvCosts!C:C,FFEPSilvCosts!J:J)</f>
        <v>0</v>
      </c>
      <c r="K189">
        <f>LOOKUP($C189&amp;$D189&amp;$E189&amp;$F189,InventoryLU_Blk!$A$2:$A$118,InventoryLU_Blk!$J$2:$J$118)</f>
        <v>9.5</v>
      </c>
      <c r="L189">
        <f>LOOKUP($D189&amp;$G189,FFEPSilvCosts!$A:$A,FFEPSilvCosts!AB:AB)</f>
        <v>0</v>
      </c>
      <c r="M189">
        <f>LOOKUP($D189&amp;$G189,FFEPSilvCosts!$A:$A,FFEPSilvCosts!AC:AC)</f>
        <v>0</v>
      </c>
      <c r="N189">
        <f>LOOKUP($D189&amp;$G189,FFEPSilvCosts!$A:$A,FFEPSilvCosts!AD:AD)</f>
        <v>0</v>
      </c>
      <c r="O189">
        <f>LOOKUP($D189&amp;$G189,FFEPSilvCosts!$A:$A,FFEPSilvCosts!AE:AE)</f>
        <v>0</v>
      </c>
      <c r="P189">
        <f>LOOKUP($D189&amp;$G189,FFEPSilvCosts!$A:$A,FFEPSilvCosts!AF:AF)</f>
        <v>0</v>
      </c>
      <c r="Q189">
        <f>LOOKUP($D189&amp;$G189,FFEPSilvCosts!$A:$A,FFEPSilvCosts!AG:AG)</f>
        <v>0</v>
      </c>
      <c r="R189">
        <f>LOOKUP($D189&amp;$G189,FFEPSilvCosts!$A:$A,FFEPSilvCosts!AH:AH)</f>
        <v>0</v>
      </c>
      <c r="S189">
        <f>LOOKUP($D189&amp;$G189,FFEPSilvCosts!$A:$A,FFEPSilvCosts!AI:AI)</f>
        <v>0</v>
      </c>
      <c r="T189">
        <f>LOOKUP($D189&amp;$G189,FFEPSilvCosts!$A:$A,FFEPSilvCosts!AJ:AJ)</f>
        <v>0</v>
      </c>
      <c r="U189">
        <f>LOOKUP($D189&amp;$G189,FFEPSilvCosts!$A:$A,FFEPSilvCosts!AK:AK)</f>
        <v>0</v>
      </c>
      <c r="V189">
        <f>LOOKUP($D189&amp;$G189,FFEPSilvCosts!$A:$A,FFEPSilvCosts!K:K)</f>
        <v>0</v>
      </c>
      <c r="W189">
        <v>12.5</v>
      </c>
      <c r="X189">
        <v>15</v>
      </c>
      <c r="Y189">
        <v>5</v>
      </c>
      <c r="Z189">
        <f>LOOKUP($D189&amp;$G189,FFEPSilvCosts!$A:$A,FFEPSilvCosts!AL:AL)</f>
        <v>0</v>
      </c>
      <c r="AA189">
        <f>LOOKUP($D189&amp;$G189,FFEPSilvCosts!$A:$A,FFEPSilvCosts!AM:AM)</f>
        <v>0</v>
      </c>
      <c r="AB189">
        <f>LOOKUP($D189&amp;$G189,FFEPSilvCosts!$A:$A,FFEPSilvCosts!AN:AN)</f>
        <v>0</v>
      </c>
      <c r="AC189">
        <f>LOOKUP($D189&amp;$G189,FFEPSilvCosts!$A:$A,FFEPSilvCosts!AO:AO)</f>
        <v>0</v>
      </c>
      <c r="AD189">
        <f>LOOKUP($D189&amp;$G189,FFEPSilvCosts!$A:$A,FFEPSilvCosts!AP:AP)</f>
        <v>0</v>
      </c>
      <c r="AE189">
        <f>LOOKUP($D189&amp;$G189,FFEPSilvCosts!$A:$A,FFEPSilvCosts!AQ:AQ)</f>
        <v>0</v>
      </c>
    </row>
    <row r="190" spans="1:31">
      <c r="A190" t="str">
        <f>LOOKUP($D190&amp;$G190,FFEPSilvCosts!$A:$A,FFEPSilvCosts!H:H)</f>
        <v>n</v>
      </c>
      <c r="B190" t="s">
        <v>204</v>
      </c>
      <c r="C190" t="s">
        <v>169</v>
      </c>
      <c r="D190" t="s">
        <v>17</v>
      </c>
      <c r="E190" t="s">
        <v>97</v>
      </c>
      <c r="F190" t="s">
        <v>192</v>
      </c>
      <c r="G190" t="s">
        <v>37</v>
      </c>
      <c r="H190" t="str">
        <f t="shared" si="5"/>
        <v>IDFdk4.CC.Pyper.B.FFEP.P</v>
      </c>
      <c r="I190" t="str">
        <f>LOOKUP($D190&amp;$G190,FFEPSilvCosts!A:A,FFEPSilvCosts!G:G)</f>
        <v>P</v>
      </c>
      <c r="J190">
        <f>LOOKUP($D190&amp;$E190&amp;$G190,FFEPSilvCosts!C:C,FFEPSilvCosts!J:J)</f>
        <v>0</v>
      </c>
      <c r="K190">
        <f>LOOKUP($C190&amp;$D190&amp;$E190&amp;$F190,InventoryLU_Blk!$A$2:$A$118,InventoryLU_Blk!$J$2:$J$118)</f>
        <v>11.6</v>
      </c>
      <c r="L190">
        <f>LOOKUP($D190&amp;$G190,FFEPSilvCosts!$A:$A,FFEPSilvCosts!AB:AB)</f>
        <v>0</v>
      </c>
      <c r="M190">
        <f>LOOKUP($D190&amp;$G190,FFEPSilvCosts!$A:$A,FFEPSilvCosts!AC:AC)</f>
        <v>0</v>
      </c>
      <c r="N190">
        <f>LOOKUP($D190&amp;$G190,FFEPSilvCosts!$A:$A,FFEPSilvCosts!AD:AD)</f>
        <v>0</v>
      </c>
      <c r="O190">
        <f>LOOKUP($D190&amp;$G190,FFEPSilvCosts!$A:$A,FFEPSilvCosts!AE:AE)</f>
        <v>0</v>
      </c>
      <c r="P190">
        <f>LOOKUP($D190&amp;$G190,FFEPSilvCosts!$A:$A,FFEPSilvCosts!AF:AF)</f>
        <v>0</v>
      </c>
      <c r="Q190">
        <f>LOOKUP($D190&amp;$G190,FFEPSilvCosts!$A:$A,FFEPSilvCosts!AG:AG)</f>
        <v>0</v>
      </c>
      <c r="R190">
        <f>LOOKUP($D190&amp;$G190,FFEPSilvCosts!$A:$A,FFEPSilvCosts!AH:AH)</f>
        <v>0</v>
      </c>
      <c r="S190">
        <f>LOOKUP($D190&amp;$G190,FFEPSilvCosts!$A:$A,FFEPSilvCosts!AI:AI)</f>
        <v>0</v>
      </c>
      <c r="T190">
        <f>LOOKUP($D190&amp;$G190,FFEPSilvCosts!$A:$A,FFEPSilvCosts!AJ:AJ)</f>
        <v>0</v>
      </c>
      <c r="U190">
        <f>LOOKUP($D190&amp;$G190,FFEPSilvCosts!$A:$A,FFEPSilvCosts!AK:AK)</f>
        <v>0</v>
      </c>
      <c r="V190">
        <f>LOOKUP($D190&amp;$G190,FFEPSilvCosts!$A:$A,FFEPSilvCosts!K:K)</f>
        <v>0</v>
      </c>
      <c r="W190">
        <v>12.5</v>
      </c>
      <c r="X190">
        <v>15</v>
      </c>
      <c r="Y190">
        <v>5</v>
      </c>
      <c r="Z190">
        <f>LOOKUP($D190&amp;$G190,FFEPSilvCosts!$A:$A,FFEPSilvCosts!AL:AL)</f>
        <v>0</v>
      </c>
      <c r="AA190">
        <f>LOOKUP($D190&amp;$G190,FFEPSilvCosts!$A:$A,FFEPSilvCosts!AM:AM)</f>
        <v>0</v>
      </c>
      <c r="AB190">
        <f>LOOKUP($D190&amp;$G190,FFEPSilvCosts!$A:$A,FFEPSilvCosts!AN:AN)</f>
        <v>0</v>
      </c>
      <c r="AC190">
        <f>LOOKUP($D190&amp;$G190,FFEPSilvCosts!$A:$A,FFEPSilvCosts!AO:AO)</f>
        <v>0</v>
      </c>
      <c r="AD190">
        <f>LOOKUP($D190&amp;$G190,FFEPSilvCosts!$A:$A,FFEPSilvCosts!AP:AP)</f>
        <v>0</v>
      </c>
      <c r="AE190">
        <f>LOOKUP($D190&amp;$G190,FFEPSilvCosts!$A:$A,FFEPSilvCosts!AQ:AQ)</f>
        <v>0</v>
      </c>
    </row>
    <row r="191" spans="1:31">
      <c r="A191" t="str">
        <f>LOOKUP($D191&amp;$G191,FFEPSilvCosts!$A:$A,FFEPSilvCosts!H:H)</f>
        <v>n</v>
      </c>
      <c r="B191" t="s">
        <v>204</v>
      </c>
      <c r="C191" t="s">
        <v>169</v>
      </c>
      <c r="D191" t="s">
        <v>17</v>
      </c>
      <c r="E191" t="s">
        <v>97</v>
      </c>
      <c r="F191" t="s">
        <v>193</v>
      </c>
      <c r="G191" t="s">
        <v>37</v>
      </c>
      <c r="H191" t="str">
        <f t="shared" si="5"/>
        <v>IDFdk4.CC.Pyper.C.FFEP.P</v>
      </c>
      <c r="I191" t="str">
        <f>LOOKUP($D191&amp;$G191,FFEPSilvCosts!A:A,FFEPSilvCosts!G:G)</f>
        <v>P</v>
      </c>
      <c r="J191">
        <f>LOOKUP($D191&amp;$E191&amp;$G191,FFEPSilvCosts!C:C,FFEPSilvCosts!J:J)</f>
        <v>0</v>
      </c>
      <c r="K191">
        <f>LOOKUP($C191&amp;$D191&amp;$E191&amp;$F191,InventoryLU_Blk!$A$2:$A$118,InventoryLU_Blk!$J$2:$J$118)</f>
        <v>12.2</v>
      </c>
      <c r="L191">
        <f>LOOKUP($D191&amp;$G191,FFEPSilvCosts!$A:$A,FFEPSilvCosts!AB:AB)</f>
        <v>0</v>
      </c>
      <c r="M191">
        <f>LOOKUP($D191&amp;$G191,FFEPSilvCosts!$A:$A,FFEPSilvCosts!AC:AC)</f>
        <v>0</v>
      </c>
      <c r="N191">
        <f>LOOKUP($D191&amp;$G191,FFEPSilvCosts!$A:$A,FFEPSilvCosts!AD:AD)</f>
        <v>0</v>
      </c>
      <c r="O191">
        <f>LOOKUP($D191&amp;$G191,FFEPSilvCosts!$A:$A,FFEPSilvCosts!AE:AE)</f>
        <v>0</v>
      </c>
      <c r="P191">
        <f>LOOKUP($D191&amp;$G191,FFEPSilvCosts!$A:$A,FFEPSilvCosts!AF:AF)</f>
        <v>0</v>
      </c>
      <c r="Q191">
        <f>LOOKUP($D191&amp;$G191,FFEPSilvCosts!$A:$A,FFEPSilvCosts!AG:AG)</f>
        <v>0</v>
      </c>
      <c r="R191">
        <f>LOOKUP($D191&amp;$G191,FFEPSilvCosts!$A:$A,FFEPSilvCosts!AH:AH)</f>
        <v>0</v>
      </c>
      <c r="S191">
        <f>LOOKUP($D191&amp;$G191,FFEPSilvCosts!$A:$A,FFEPSilvCosts!AI:AI)</f>
        <v>0</v>
      </c>
      <c r="T191">
        <f>LOOKUP($D191&amp;$G191,FFEPSilvCosts!$A:$A,FFEPSilvCosts!AJ:AJ)</f>
        <v>0</v>
      </c>
      <c r="U191">
        <f>LOOKUP($D191&amp;$G191,FFEPSilvCosts!$A:$A,FFEPSilvCosts!AK:AK)</f>
        <v>0</v>
      </c>
      <c r="V191">
        <f>LOOKUP($D191&amp;$G191,FFEPSilvCosts!$A:$A,FFEPSilvCosts!K:K)</f>
        <v>0</v>
      </c>
      <c r="W191">
        <v>12.5</v>
      </c>
      <c r="X191">
        <v>15</v>
      </c>
      <c r="Y191">
        <v>5</v>
      </c>
      <c r="Z191">
        <f>LOOKUP($D191&amp;$G191,FFEPSilvCosts!$A:$A,FFEPSilvCosts!AL:AL)</f>
        <v>0</v>
      </c>
      <c r="AA191">
        <f>LOOKUP($D191&amp;$G191,FFEPSilvCosts!$A:$A,FFEPSilvCosts!AM:AM)</f>
        <v>0</v>
      </c>
      <c r="AB191">
        <f>LOOKUP($D191&amp;$G191,FFEPSilvCosts!$A:$A,FFEPSilvCosts!AN:AN)</f>
        <v>0</v>
      </c>
      <c r="AC191">
        <f>LOOKUP($D191&amp;$G191,FFEPSilvCosts!$A:$A,FFEPSilvCosts!AO:AO)</f>
        <v>0</v>
      </c>
      <c r="AD191">
        <f>LOOKUP($D191&amp;$G191,FFEPSilvCosts!$A:$A,FFEPSilvCosts!AP:AP)</f>
        <v>0</v>
      </c>
      <c r="AE191">
        <f>LOOKUP($D191&amp;$G191,FFEPSilvCosts!$A:$A,FFEPSilvCosts!AQ:AQ)</f>
        <v>0</v>
      </c>
    </row>
    <row r="192" spans="1:31">
      <c r="A192" t="str">
        <f>LOOKUP($D192&amp;$G192,FFEPSilvCosts!$A:$A,FFEPSilvCosts!H:H)</f>
        <v>n</v>
      </c>
      <c r="B192" t="s">
        <v>204</v>
      </c>
      <c r="C192" t="s">
        <v>169</v>
      </c>
      <c r="D192" t="s">
        <v>17</v>
      </c>
      <c r="E192" t="s">
        <v>97</v>
      </c>
      <c r="F192" t="s">
        <v>194</v>
      </c>
      <c r="G192" t="s">
        <v>37</v>
      </c>
      <c r="H192" t="str">
        <f t="shared" si="5"/>
        <v>IDFdk4.CC.Pyper.D.FFEP.P</v>
      </c>
      <c r="I192" t="str">
        <f>LOOKUP($D192&amp;$G192,FFEPSilvCosts!A:A,FFEPSilvCosts!G:G)</f>
        <v>P</v>
      </c>
      <c r="J192">
        <f>LOOKUP($D192&amp;$E192&amp;$G192,FFEPSilvCosts!C:C,FFEPSilvCosts!J:J)</f>
        <v>0</v>
      </c>
      <c r="K192">
        <f>LOOKUP($C192&amp;$D192&amp;$E192&amp;$F192,InventoryLU_Blk!$A$2:$A$118,InventoryLU_Blk!$J$2:$J$118)</f>
        <v>11.2</v>
      </c>
      <c r="L192">
        <f>LOOKUP($D192&amp;$G192,FFEPSilvCosts!$A:$A,FFEPSilvCosts!AB:AB)</f>
        <v>0</v>
      </c>
      <c r="M192">
        <f>LOOKUP($D192&amp;$G192,FFEPSilvCosts!$A:$A,FFEPSilvCosts!AC:AC)</f>
        <v>0</v>
      </c>
      <c r="N192">
        <f>LOOKUP($D192&amp;$G192,FFEPSilvCosts!$A:$A,FFEPSilvCosts!AD:AD)</f>
        <v>0</v>
      </c>
      <c r="O192">
        <f>LOOKUP($D192&amp;$G192,FFEPSilvCosts!$A:$A,FFEPSilvCosts!AE:AE)</f>
        <v>0</v>
      </c>
      <c r="P192">
        <f>LOOKUP($D192&amp;$G192,FFEPSilvCosts!$A:$A,FFEPSilvCosts!AF:AF)</f>
        <v>0</v>
      </c>
      <c r="Q192">
        <f>LOOKUP($D192&amp;$G192,FFEPSilvCosts!$A:$A,FFEPSilvCosts!AG:AG)</f>
        <v>0</v>
      </c>
      <c r="R192">
        <f>LOOKUP($D192&amp;$G192,FFEPSilvCosts!$A:$A,FFEPSilvCosts!AH:AH)</f>
        <v>0</v>
      </c>
      <c r="S192">
        <f>LOOKUP($D192&amp;$G192,FFEPSilvCosts!$A:$A,FFEPSilvCosts!AI:AI)</f>
        <v>0</v>
      </c>
      <c r="T192">
        <f>LOOKUP($D192&amp;$G192,FFEPSilvCosts!$A:$A,FFEPSilvCosts!AJ:AJ)</f>
        <v>0</v>
      </c>
      <c r="U192">
        <f>LOOKUP($D192&amp;$G192,FFEPSilvCosts!$A:$A,FFEPSilvCosts!AK:AK)</f>
        <v>0</v>
      </c>
      <c r="V192">
        <f>LOOKUP($D192&amp;$G192,FFEPSilvCosts!$A:$A,FFEPSilvCosts!K:K)</f>
        <v>0</v>
      </c>
      <c r="W192">
        <v>12.5</v>
      </c>
      <c r="X192">
        <v>15</v>
      </c>
      <c r="Y192">
        <v>5</v>
      </c>
      <c r="Z192">
        <f>LOOKUP($D192&amp;$G192,FFEPSilvCosts!$A:$A,FFEPSilvCosts!AL:AL)</f>
        <v>0</v>
      </c>
      <c r="AA192">
        <f>LOOKUP($D192&amp;$G192,FFEPSilvCosts!$A:$A,FFEPSilvCosts!AM:AM)</f>
        <v>0</v>
      </c>
      <c r="AB192">
        <f>LOOKUP($D192&amp;$G192,FFEPSilvCosts!$A:$A,FFEPSilvCosts!AN:AN)</f>
        <v>0</v>
      </c>
      <c r="AC192">
        <f>LOOKUP($D192&amp;$G192,FFEPSilvCosts!$A:$A,FFEPSilvCosts!AO:AO)</f>
        <v>0</v>
      </c>
      <c r="AD192">
        <f>LOOKUP($D192&amp;$G192,FFEPSilvCosts!$A:$A,FFEPSilvCosts!AP:AP)</f>
        <v>0</v>
      </c>
      <c r="AE192">
        <f>LOOKUP($D192&amp;$G192,FFEPSilvCosts!$A:$A,FFEPSilvCosts!AQ:AQ)</f>
        <v>0</v>
      </c>
    </row>
    <row r="193" spans="1:31">
      <c r="A193" t="str">
        <f>LOOKUP($D193&amp;$G193,FFEPSilvCosts!$A:$A,FFEPSilvCosts!H:H)</f>
        <v>n</v>
      </c>
      <c r="B193" t="s">
        <v>204</v>
      </c>
      <c r="C193" t="s">
        <v>169</v>
      </c>
      <c r="D193" t="s">
        <v>17</v>
      </c>
      <c r="E193" t="s">
        <v>97</v>
      </c>
      <c r="F193" t="s">
        <v>195</v>
      </c>
      <c r="G193" t="s">
        <v>37</v>
      </c>
      <c r="H193" t="str">
        <f t="shared" si="5"/>
        <v>IDFdk4.CC.Pyper.E.FFEP.P</v>
      </c>
      <c r="I193" t="str">
        <f>LOOKUP($D193&amp;$G193,FFEPSilvCosts!A:A,FFEPSilvCosts!G:G)</f>
        <v>P</v>
      </c>
      <c r="J193">
        <f>LOOKUP($D193&amp;$E193&amp;$G193,FFEPSilvCosts!C:C,FFEPSilvCosts!J:J)</f>
        <v>0</v>
      </c>
      <c r="K193">
        <f>LOOKUP($C193&amp;$D193&amp;$E193&amp;$F193,InventoryLU_Blk!$A$2:$A$118,InventoryLU_Blk!$J$2:$J$118)</f>
        <v>11.4</v>
      </c>
      <c r="L193">
        <f>LOOKUP($D193&amp;$G193,FFEPSilvCosts!$A:$A,FFEPSilvCosts!AB:AB)</f>
        <v>0</v>
      </c>
      <c r="M193">
        <f>LOOKUP($D193&amp;$G193,FFEPSilvCosts!$A:$A,FFEPSilvCosts!AC:AC)</f>
        <v>0</v>
      </c>
      <c r="N193">
        <f>LOOKUP($D193&amp;$G193,FFEPSilvCosts!$A:$A,FFEPSilvCosts!AD:AD)</f>
        <v>0</v>
      </c>
      <c r="O193">
        <f>LOOKUP($D193&amp;$G193,FFEPSilvCosts!$A:$A,FFEPSilvCosts!AE:AE)</f>
        <v>0</v>
      </c>
      <c r="P193">
        <f>LOOKUP($D193&amp;$G193,FFEPSilvCosts!$A:$A,FFEPSilvCosts!AF:AF)</f>
        <v>0</v>
      </c>
      <c r="Q193">
        <f>LOOKUP($D193&amp;$G193,FFEPSilvCosts!$A:$A,FFEPSilvCosts!AG:AG)</f>
        <v>0</v>
      </c>
      <c r="R193">
        <f>LOOKUP($D193&amp;$G193,FFEPSilvCosts!$A:$A,FFEPSilvCosts!AH:AH)</f>
        <v>0</v>
      </c>
      <c r="S193">
        <f>LOOKUP($D193&amp;$G193,FFEPSilvCosts!$A:$A,FFEPSilvCosts!AI:AI)</f>
        <v>0</v>
      </c>
      <c r="T193">
        <f>LOOKUP($D193&amp;$G193,FFEPSilvCosts!$A:$A,FFEPSilvCosts!AJ:AJ)</f>
        <v>0</v>
      </c>
      <c r="U193">
        <f>LOOKUP($D193&amp;$G193,FFEPSilvCosts!$A:$A,FFEPSilvCosts!AK:AK)</f>
        <v>0</v>
      </c>
      <c r="V193">
        <f>LOOKUP($D193&amp;$G193,FFEPSilvCosts!$A:$A,FFEPSilvCosts!K:K)</f>
        <v>0</v>
      </c>
      <c r="W193">
        <v>12.5</v>
      </c>
      <c r="X193">
        <v>15</v>
      </c>
      <c r="Y193">
        <v>5</v>
      </c>
      <c r="Z193">
        <f>LOOKUP($D193&amp;$G193,FFEPSilvCosts!$A:$A,FFEPSilvCosts!AL:AL)</f>
        <v>0</v>
      </c>
      <c r="AA193">
        <f>LOOKUP($D193&amp;$G193,FFEPSilvCosts!$A:$A,FFEPSilvCosts!AM:AM)</f>
        <v>0</v>
      </c>
      <c r="AB193">
        <f>LOOKUP($D193&amp;$G193,FFEPSilvCosts!$A:$A,FFEPSilvCosts!AN:AN)</f>
        <v>0</v>
      </c>
      <c r="AC193">
        <f>LOOKUP($D193&amp;$G193,FFEPSilvCosts!$A:$A,FFEPSilvCosts!AO:AO)</f>
        <v>0</v>
      </c>
      <c r="AD193">
        <f>LOOKUP($D193&amp;$G193,FFEPSilvCosts!$A:$A,FFEPSilvCosts!AP:AP)</f>
        <v>0</v>
      </c>
      <c r="AE193">
        <f>LOOKUP($D193&amp;$G193,FFEPSilvCosts!$A:$A,FFEPSilvCosts!AQ:AQ)</f>
        <v>0</v>
      </c>
    </row>
    <row r="194" spans="1:31">
      <c r="A194" t="str">
        <f>LOOKUP($D194&amp;$G194,FFEPSilvCosts!$A:$A,FFEPSilvCosts!H:H)</f>
        <v>n</v>
      </c>
      <c r="B194" t="s">
        <v>204</v>
      </c>
      <c r="C194" t="s">
        <v>169</v>
      </c>
      <c r="D194" t="s">
        <v>17</v>
      </c>
      <c r="E194" t="s">
        <v>97</v>
      </c>
      <c r="F194" t="s">
        <v>196</v>
      </c>
      <c r="G194" t="s">
        <v>37</v>
      </c>
      <c r="H194" t="str">
        <f t="shared" si="5"/>
        <v>IDFdk4.CC.Pyper.F.FFEP.P</v>
      </c>
      <c r="I194" t="str">
        <f>LOOKUP($D194&amp;$G194,FFEPSilvCosts!A:A,FFEPSilvCosts!G:G)</f>
        <v>P</v>
      </c>
      <c r="J194">
        <f>LOOKUP($D194&amp;$E194&amp;$G194,FFEPSilvCosts!C:C,FFEPSilvCosts!J:J)</f>
        <v>0</v>
      </c>
      <c r="K194">
        <f>LOOKUP($C194&amp;$D194&amp;$E194&amp;$F194,InventoryLU_Blk!$A$2:$A$118,InventoryLU_Blk!$J$2:$J$118)</f>
        <v>10.7</v>
      </c>
      <c r="L194">
        <f>LOOKUP($D194&amp;$G194,FFEPSilvCosts!$A:$A,FFEPSilvCosts!AB:AB)</f>
        <v>0</v>
      </c>
      <c r="M194">
        <f>LOOKUP($D194&amp;$G194,FFEPSilvCosts!$A:$A,FFEPSilvCosts!AC:AC)</f>
        <v>0</v>
      </c>
      <c r="N194">
        <f>LOOKUP($D194&amp;$G194,FFEPSilvCosts!$A:$A,FFEPSilvCosts!AD:AD)</f>
        <v>0</v>
      </c>
      <c r="O194">
        <f>LOOKUP($D194&amp;$G194,FFEPSilvCosts!$A:$A,FFEPSilvCosts!AE:AE)</f>
        <v>0</v>
      </c>
      <c r="P194">
        <f>LOOKUP($D194&amp;$G194,FFEPSilvCosts!$A:$A,FFEPSilvCosts!AF:AF)</f>
        <v>0</v>
      </c>
      <c r="Q194">
        <f>LOOKUP($D194&amp;$G194,FFEPSilvCosts!$A:$A,FFEPSilvCosts!AG:AG)</f>
        <v>0</v>
      </c>
      <c r="R194">
        <f>LOOKUP($D194&amp;$G194,FFEPSilvCosts!$A:$A,FFEPSilvCosts!AH:AH)</f>
        <v>0</v>
      </c>
      <c r="S194">
        <f>LOOKUP($D194&amp;$G194,FFEPSilvCosts!$A:$A,FFEPSilvCosts!AI:AI)</f>
        <v>0</v>
      </c>
      <c r="T194">
        <f>LOOKUP($D194&amp;$G194,FFEPSilvCosts!$A:$A,FFEPSilvCosts!AJ:AJ)</f>
        <v>0</v>
      </c>
      <c r="U194">
        <f>LOOKUP($D194&amp;$G194,FFEPSilvCosts!$A:$A,FFEPSilvCosts!AK:AK)</f>
        <v>0</v>
      </c>
      <c r="V194">
        <f>LOOKUP($D194&amp;$G194,FFEPSilvCosts!$A:$A,FFEPSilvCosts!K:K)</f>
        <v>0</v>
      </c>
      <c r="W194">
        <v>12.5</v>
      </c>
      <c r="X194">
        <v>15</v>
      </c>
      <c r="Y194">
        <v>5</v>
      </c>
      <c r="Z194">
        <f>LOOKUP($D194&amp;$G194,FFEPSilvCosts!$A:$A,FFEPSilvCosts!AL:AL)</f>
        <v>0</v>
      </c>
      <c r="AA194">
        <f>LOOKUP($D194&amp;$G194,FFEPSilvCosts!$A:$A,FFEPSilvCosts!AM:AM)</f>
        <v>0</v>
      </c>
      <c r="AB194">
        <f>LOOKUP($D194&amp;$G194,FFEPSilvCosts!$A:$A,FFEPSilvCosts!AN:AN)</f>
        <v>0</v>
      </c>
      <c r="AC194">
        <f>LOOKUP($D194&amp;$G194,FFEPSilvCosts!$A:$A,FFEPSilvCosts!AO:AO)</f>
        <v>0</v>
      </c>
      <c r="AD194">
        <f>LOOKUP($D194&amp;$G194,FFEPSilvCosts!$A:$A,FFEPSilvCosts!AP:AP)</f>
        <v>0</v>
      </c>
      <c r="AE194">
        <f>LOOKUP($D194&amp;$G194,FFEPSilvCosts!$A:$A,FFEPSilvCosts!AQ:AQ)</f>
        <v>0</v>
      </c>
    </row>
    <row r="195" spans="1:31">
      <c r="A195" t="str">
        <f>LOOKUP($D195&amp;$G195,FFEPSilvCosts!$A:$A,FFEPSilvCosts!H:H)</f>
        <v>n</v>
      </c>
      <c r="B195" t="s">
        <v>204</v>
      </c>
      <c r="C195" t="s">
        <v>169</v>
      </c>
      <c r="D195" t="s">
        <v>19</v>
      </c>
      <c r="E195" t="s">
        <v>97</v>
      </c>
      <c r="F195" t="s">
        <v>192</v>
      </c>
      <c r="G195" t="s">
        <v>37</v>
      </c>
      <c r="H195" t="str">
        <f t="shared" ref="H195:H202" si="6">D195&amp;"."&amp;E195&amp;"."&amp;C195&amp;"."&amp;RIGHT(F195,1)&amp;"."&amp;B195&amp;"."&amp;G195</f>
        <v>IDFxm.CC.Pyper.B.FFEP.P</v>
      </c>
      <c r="I195" t="str">
        <f>LOOKUP($D195&amp;$G195,FFEPSilvCosts!A:A,FFEPSilvCosts!G:G)</f>
        <v>P</v>
      </c>
      <c r="J195">
        <f>LOOKUP($D195&amp;$E195&amp;$G195,FFEPSilvCosts!C:C,FFEPSilvCosts!J:J)</f>
        <v>0</v>
      </c>
      <c r="K195">
        <f>LOOKUP($C195&amp;$D195&amp;$E195&amp;$F195,InventoryLU_Blk!$A$2:$A$118,InventoryLU_Blk!$J$2:$J$118)</f>
        <v>14.6</v>
      </c>
      <c r="L195">
        <f>LOOKUP($D195&amp;$G195,FFEPSilvCosts!$A:$A,FFEPSilvCosts!AB:AB)</f>
        <v>0</v>
      </c>
      <c r="M195">
        <f>LOOKUP($D195&amp;$G195,FFEPSilvCosts!$A:$A,FFEPSilvCosts!AC:AC)</f>
        <v>0</v>
      </c>
      <c r="N195">
        <f>LOOKUP($D195&amp;$G195,FFEPSilvCosts!$A:$A,FFEPSilvCosts!AD:AD)</f>
        <v>0</v>
      </c>
      <c r="O195">
        <f>LOOKUP($D195&amp;$G195,FFEPSilvCosts!$A:$A,FFEPSilvCosts!AE:AE)</f>
        <v>0</v>
      </c>
      <c r="P195">
        <f>LOOKUP($D195&amp;$G195,FFEPSilvCosts!$A:$A,FFEPSilvCosts!AF:AF)</f>
        <v>0</v>
      </c>
      <c r="Q195">
        <f>LOOKUP($D195&amp;$G195,FFEPSilvCosts!$A:$A,FFEPSilvCosts!AG:AG)</f>
        <v>0</v>
      </c>
      <c r="R195">
        <f>LOOKUP($D195&amp;$G195,FFEPSilvCosts!$A:$A,FFEPSilvCosts!AH:AH)</f>
        <v>0</v>
      </c>
      <c r="S195">
        <f>LOOKUP($D195&amp;$G195,FFEPSilvCosts!$A:$A,FFEPSilvCosts!AI:AI)</f>
        <v>0</v>
      </c>
      <c r="T195">
        <f>LOOKUP($D195&amp;$G195,FFEPSilvCosts!$A:$A,FFEPSilvCosts!AJ:AJ)</f>
        <v>0</v>
      </c>
      <c r="U195">
        <f>LOOKUP($D195&amp;$G195,FFEPSilvCosts!$A:$A,FFEPSilvCosts!AK:AK)</f>
        <v>0</v>
      </c>
      <c r="V195">
        <f>LOOKUP($D195&amp;$G195,FFEPSilvCosts!$A:$A,FFEPSilvCosts!K:K)</f>
        <v>0</v>
      </c>
      <c r="W195">
        <v>12.5</v>
      </c>
      <c r="X195">
        <v>15</v>
      </c>
      <c r="Y195">
        <v>5</v>
      </c>
      <c r="Z195">
        <f>LOOKUP($D195&amp;$G195,FFEPSilvCosts!$A:$A,FFEPSilvCosts!AL:AL)</f>
        <v>0</v>
      </c>
      <c r="AA195">
        <f>LOOKUP($D195&amp;$G195,FFEPSilvCosts!$A:$A,FFEPSilvCosts!AM:AM)</f>
        <v>0</v>
      </c>
      <c r="AB195">
        <f>LOOKUP($D195&amp;$G195,FFEPSilvCosts!$A:$A,FFEPSilvCosts!AN:AN)</f>
        <v>0</v>
      </c>
      <c r="AC195">
        <f>LOOKUP($D195&amp;$G195,FFEPSilvCosts!$A:$A,FFEPSilvCosts!AO:AO)</f>
        <v>0</v>
      </c>
      <c r="AD195">
        <f>LOOKUP($D195&amp;$G195,FFEPSilvCosts!$A:$A,FFEPSilvCosts!AP:AP)</f>
        <v>0</v>
      </c>
      <c r="AE195">
        <f>LOOKUP($D195&amp;$G195,FFEPSilvCosts!$A:$A,FFEPSilvCosts!AQ:AQ)</f>
        <v>0</v>
      </c>
    </row>
    <row r="196" spans="1:31">
      <c r="A196" t="str">
        <f>LOOKUP($D196&amp;$G196,FFEPSilvCosts!$A:$A,FFEPSilvCosts!H:H)</f>
        <v>n</v>
      </c>
      <c r="B196" t="s">
        <v>204</v>
      </c>
      <c r="C196" t="s">
        <v>169</v>
      </c>
      <c r="D196" t="s">
        <v>19</v>
      </c>
      <c r="E196" t="s">
        <v>97</v>
      </c>
      <c r="F196" t="s">
        <v>194</v>
      </c>
      <c r="G196" t="s">
        <v>37</v>
      </c>
      <c r="H196" t="str">
        <f t="shared" si="6"/>
        <v>IDFxm.CC.Pyper.D.FFEP.P</v>
      </c>
      <c r="I196" t="str">
        <f>LOOKUP($D196&amp;$G196,FFEPSilvCosts!A:A,FFEPSilvCosts!G:G)</f>
        <v>P</v>
      </c>
      <c r="J196">
        <f>LOOKUP($D196&amp;$E196&amp;$G196,FFEPSilvCosts!C:C,FFEPSilvCosts!J:J)</f>
        <v>0</v>
      </c>
      <c r="K196">
        <f>LOOKUP($C196&amp;$D196&amp;$E196&amp;$F196,InventoryLU_Blk!$A$2:$A$118,InventoryLU_Blk!$J$2:$J$118)</f>
        <v>14.7</v>
      </c>
      <c r="L196">
        <f>LOOKUP($D196&amp;$G196,FFEPSilvCosts!$A:$A,FFEPSilvCosts!AB:AB)</f>
        <v>0</v>
      </c>
      <c r="M196">
        <f>LOOKUP($D196&amp;$G196,FFEPSilvCosts!$A:$A,FFEPSilvCosts!AC:AC)</f>
        <v>0</v>
      </c>
      <c r="N196">
        <f>LOOKUP($D196&amp;$G196,FFEPSilvCosts!$A:$A,FFEPSilvCosts!AD:AD)</f>
        <v>0</v>
      </c>
      <c r="O196">
        <f>LOOKUP($D196&amp;$G196,FFEPSilvCosts!$A:$A,FFEPSilvCosts!AE:AE)</f>
        <v>0</v>
      </c>
      <c r="P196">
        <f>LOOKUP($D196&amp;$G196,FFEPSilvCosts!$A:$A,FFEPSilvCosts!AF:AF)</f>
        <v>0</v>
      </c>
      <c r="Q196">
        <f>LOOKUP($D196&amp;$G196,FFEPSilvCosts!$A:$A,FFEPSilvCosts!AG:AG)</f>
        <v>0</v>
      </c>
      <c r="R196">
        <f>LOOKUP($D196&amp;$G196,FFEPSilvCosts!$A:$A,FFEPSilvCosts!AH:AH)</f>
        <v>0</v>
      </c>
      <c r="S196">
        <f>LOOKUP($D196&amp;$G196,FFEPSilvCosts!$A:$A,FFEPSilvCosts!AI:AI)</f>
        <v>0</v>
      </c>
      <c r="T196">
        <f>LOOKUP($D196&amp;$G196,FFEPSilvCosts!$A:$A,FFEPSilvCosts!AJ:AJ)</f>
        <v>0</v>
      </c>
      <c r="U196">
        <f>LOOKUP($D196&amp;$G196,FFEPSilvCosts!$A:$A,FFEPSilvCosts!AK:AK)</f>
        <v>0</v>
      </c>
      <c r="V196">
        <f>LOOKUP($D196&amp;$G196,FFEPSilvCosts!$A:$A,FFEPSilvCosts!K:K)</f>
        <v>0</v>
      </c>
      <c r="W196">
        <v>12.5</v>
      </c>
      <c r="X196">
        <v>15</v>
      </c>
      <c r="Y196">
        <v>5</v>
      </c>
      <c r="Z196">
        <f>LOOKUP($D196&amp;$G196,FFEPSilvCosts!$A:$A,FFEPSilvCosts!AL:AL)</f>
        <v>0</v>
      </c>
      <c r="AA196">
        <f>LOOKUP($D196&amp;$G196,FFEPSilvCosts!$A:$A,FFEPSilvCosts!AM:AM)</f>
        <v>0</v>
      </c>
      <c r="AB196">
        <f>LOOKUP($D196&amp;$G196,FFEPSilvCosts!$A:$A,FFEPSilvCosts!AN:AN)</f>
        <v>0</v>
      </c>
      <c r="AC196">
        <f>LOOKUP($D196&amp;$G196,FFEPSilvCosts!$A:$A,FFEPSilvCosts!AO:AO)</f>
        <v>0</v>
      </c>
      <c r="AD196">
        <f>LOOKUP($D196&amp;$G196,FFEPSilvCosts!$A:$A,FFEPSilvCosts!AP:AP)</f>
        <v>0</v>
      </c>
      <c r="AE196">
        <f>LOOKUP($D196&amp;$G196,FFEPSilvCosts!$A:$A,FFEPSilvCosts!AQ:AQ)</f>
        <v>0</v>
      </c>
    </row>
    <row r="197" spans="1:31">
      <c r="A197" t="str">
        <f>LOOKUP($D197&amp;$G197,FFEPSilvCosts!$A:$A,FFEPSilvCosts!H:H)</f>
        <v>n</v>
      </c>
      <c r="B197" t="s">
        <v>204</v>
      </c>
      <c r="C197" t="s">
        <v>169</v>
      </c>
      <c r="D197" t="s">
        <v>27</v>
      </c>
      <c r="E197" t="s">
        <v>97</v>
      </c>
      <c r="F197" t="s">
        <v>191</v>
      </c>
      <c r="G197" t="s">
        <v>37</v>
      </c>
      <c r="H197" t="str">
        <f t="shared" si="6"/>
        <v>SBPSxc.CC.Pyper.A.FFEP.P</v>
      </c>
      <c r="I197" t="str">
        <f>LOOKUP($D197&amp;$G197,FFEPSilvCosts!A:A,FFEPSilvCosts!G:G)</f>
        <v>P</v>
      </c>
      <c r="J197">
        <f>LOOKUP($D197&amp;$E197&amp;$G197,FFEPSilvCosts!C:C,FFEPSilvCosts!J:J)</f>
        <v>0</v>
      </c>
      <c r="K197">
        <f>LOOKUP($C197&amp;$D197&amp;$E197&amp;$F197,InventoryLU_Blk!$A$2:$A$118,InventoryLU_Blk!$J$2:$J$118)</f>
        <v>12.4</v>
      </c>
      <c r="L197">
        <f>LOOKUP($D197&amp;$G197,FFEPSilvCosts!$A:$A,FFEPSilvCosts!AB:AB)</f>
        <v>0</v>
      </c>
      <c r="M197">
        <f>LOOKUP($D197&amp;$G197,FFEPSilvCosts!$A:$A,FFEPSilvCosts!AC:AC)</f>
        <v>0</v>
      </c>
      <c r="N197">
        <f>LOOKUP($D197&amp;$G197,FFEPSilvCosts!$A:$A,FFEPSilvCosts!AD:AD)</f>
        <v>0</v>
      </c>
      <c r="O197">
        <f>LOOKUP($D197&amp;$G197,FFEPSilvCosts!$A:$A,FFEPSilvCosts!AE:AE)</f>
        <v>0</v>
      </c>
      <c r="P197">
        <f>LOOKUP($D197&amp;$G197,FFEPSilvCosts!$A:$A,FFEPSilvCosts!AF:AF)</f>
        <v>0</v>
      </c>
      <c r="Q197">
        <f>LOOKUP($D197&amp;$G197,FFEPSilvCosts!$A:$A,FFEPSilvCosts!AG:AG)</f>
        <v>0</v>
      </c>
      <c r="R197">
        <f>LOOKUP($D197&amp;$G197,FFEPSilvCosts!$A:$A,FFEPSilvCosts!AH:AH)</f>
        <v>0</v>
      </c>
      <c r="S197">
        <f>LOOKUP($D197&amp;$G197,FFEPSilvCosts!$A:$A,FFEPSilvCosts!AI:AI)</f>
        <v>0</v>
      </c>
      <c r="T197">
        <f>LOOKUP($D197&amp;$G197,FFEPSilvCosts!$A:$A,FFEPSilvCosts!AJ:AJ)</f>
        <v>0</v>
      </c>
      <c r="U197">
        <f>LOOKUP($D197&amp;$G197,FFEPSilvCosts!$A:$A,FFEPSilvCosts!AK:AK)</f>
        <v>0</v>
      </c>
      <c r="V197">
        <f>LOOKUP($D197&amp;$G197,FFEPSilvCosts!$A:$A,FFEPSilvCosts!K:K)</f>
        <v>0</v>
      </c>
      <c r="W197">
        <v>12.5</v>
      </c>
      <c r="X197">
        <v>15</v>
      </c>
      <c r="Y197">
        <v>5</v>
      </c>
      <c r="Z197">
        <f>LOOKUP($D197&amp;$G197,FFEPSilvCosts!$A:$A,FFEPSilvCosts!AL:AL)</f>
        <v>0</v>
      </c>
      <c r="AA197">
        <f>LOOKUP($D197&amp;$G197,FFEPSilvCosts!$A:$A,FFEPSilvCosts!AM:AM)</f>
        <v>0</v>
      </c>
      <c r="AB197">
        <f>LOOKUP($D197&amp;$G197,FFEPSilvCosts!$A:$A,FFEPSilvCosts!AN:AN)</f>
        <v>0</v>
      </c>
      <c r="AC197">
        <f>LOOKUP($D197&amp;$G197,FFEPSilvCosts!$A:$A,FFEPSilvCosts!AO:AO)</f>
        <v>0</v>
      </c>
      <c r="AD197">
        <f>LOOKUP($D197&amp;$G197,FFEPSilvCosts!$A:$A,FFEPSilvCosts!AP:AP)</f>
        <v>0</v>
      </c>
      <c r="AE197">
        <f>LOOKUP($D197&amp;$G197,FFEPSilvCosts!$A:$A,FFEPSilvCosts!AQ:AQ)</f>
        <v>0</v>
      </c>
    </row>
    <row r="198" spans="1:31">
      <c r="A198" t="str">
        <f>LOOKUP($D198&amp;$G198,FFEPSilvCosts!$A:$A,FFEPSilvCosts!H:H)</f>
        <v>n</v>
      </c>
      <c r="B198" t="s">
        <v>204</v>
      </c>
      <c r="C198" t="s">
        <v>169</v>
      </c>
      <c r="D198" t="s">
        <v>27</v>
      </c>
      <c r="E198" t="s">
        <v>97</v>
      </c>
      <c r="F198" t="s">
        <v>192</v>
      </c>
      <c r="G198" t="s">
        <v>37</v>
      </c>
      <c r="H198" t="str">
        <f t="shared" si="6"/>
        <v>SBPSxc.CC.Pyper.B.FFEP.P</v>
      </c>
      <c r="I198" t="str">
        <f>LOOKUP($D198&amp;$G198,FFEPSilvCosts!A:A,FFEPSilvCosts!G:G)</f>
        <v>P</v>
      </c>
      <c r="J198">
        <f>LOOKUP($D198&amp;$E198&amp;$G198,FFEPSilvCosts!C:C,FFEPSilvCosts!J:J)</f>
        <v>0</v>
      </c>
      <c r="K198">
        <f>LOOKUP($C198&amp;$D198&amp;$E198&amp;$F198,InventoryLU_Blk!$A$2:$A$118,InventoryLU_Blk!$J$2:$J$118)</f>
        <v>13.2</v>
      </c>
      <c r="L198">
        <f>LOOKUP($D198&amp;$G198,FFEPSilvCosts!$A:$A,FFEPSilvCosts!AB:AB)</f>
        <v>0</v>
      </c>
      <c r="M198">
        <f>LOOKUP($D198&amp;$G198,FFEPSilvCosts!$A:$A,FFEPSilvCosts!AC:AC)</f>
        <v>0</v>
      </c>
      <c r="N198">
        <f>LOOKUP($D198&amp;$G198,FFEPSilvCosts!$A:$A,FFEPSilvCosts!AD:AD)</f>
        <v>0</v>
      </c>
      <c r="O198">
        <f>LOOKUP($D198&amp;$G198,FFEPSilvCosts!$A:$A,FFEPSilvCosts!AE:AE)</f>
        <v>0</v>
      </c>
      <c r="P198">
        <f>LOOKUP($D198&amp;$G198,FFEPSilvCosts!$A:$A,FFEPSilvCosts!AF:AF)</f>
        <v>0</v>
      </c>
      <c r="Q198">
        <f>LOOKUP($D198&amp;$G198,FFEPSilvCosts!$A:$A,FFEPSilvCosts!AG:AG)</f>
        <v>0</v>
      </c>
      <c r="R198">
        <f>LOOKUP($D198&amp;$G198,FFEPSilvCosts!$A:$A,FFEPSilvCosts!AH:AH)</f>
        <v>0</v>
      </c>
      <c r="S198">
        <f>LOOKUP($D198&amp;$G198,FFEPSilvCosts!$A:$A,FFEPSilvCosts!AI:AI)</f>
        <v>0</v>
      </c>
      <c r="T198">
        <f>LOOKUP($D198&amp;$G198,FFEPSilvCosts!$A:$A,FFEPSilvCosts!AJ:AJ)</f>
        <v>0</v>
      </c>
      <c r="U198">
        <f>LOOKUP($D198&amp;$G198,FFEPSilvCosts!$A:$A,FFEPSilvCosts!AK:AK)</f>
        <v>0</v>
      </c>
      <c r="V198">
        <f>LOOKUP($D198&amp;$G198,FFEPSilvCosts!$A:$A,FFEPSilvCosts!K:K)</f>
        <v>0</v>
      </c>
      <c r="W198">
        <v>12.5</v>
      </c>
      <c r="X198">
        <v>15</v>
      </c>
      <c r="Y198">
        <v>5</v>
      </c>
      <c r="Z198">
        <f>LOOKUP($D198&amp;$G198,FFEPSilvCosts!$A:$A,FFEPSilvCosts!AL:AL)</f>
        <v>0</v>
      </c>
      <c r="AA198">
        <f>LOOKUP($D198&amp;$G198,FFEPSilvCosts!$A:$A,FFEPSilvCosts!AM:AM)</f>
        <v>0</v>
      </c>
      <c r="AB198">
        <f>LOOKUP($D198&amp;$G198,FFEPSilvCosts!$A:$A,FFEPSilvCosts!AN:AN)</f>
        <v>0</v>
      </c>
      <c r="AC198">
        <f>LOOKUP($D198&amp;$G198,FFEPSilvCosts!$A:$A,FFEPSilvCosts!AO:AO)</f>
        <v>0</v>
      </c>
      <c r="AD198">
        <f>LOOKUP($D198&amp;$G198,FFEPSilvCosts!$A:$A,FFEPSilvCosts!AP:AP)</f>
        <v>0</v>
      </c>
      <c r="AE198">
        <f>LOOKUP($D198&amp;$G198,FFEPSilvCosts!$A:$A,FFEPSilvCosts!AQ:AQ)</f>
        <v>0</v>
      </c>
    </row>
    <row r="199" spans="1:31">
      <c r="A199" t="str">
        <f>LOOKUP($D199&amp;$G199,FFEPSilvCosts!$A:$A,FFEPSilvCosts!H:H)</f>
        <v>n</v>
      </c>
      <c r="B199" t="s">
        <v>204</v>
      </c>
      <c r="C199" t="s">
        <v>169</v>
      </c>
      <c r="D199" t="s">
        <v>27</v>
      </c>
      <c r="E199" t="s">
        <v>97</v>
      </c>
      <c r="F199" t="s">
        <v>193</v>
      </c>
      <c r="G199" t="s">
        <v>37</v>
      </c>
      <c r="H199" t="str">
        <f t="shared" si="6"/>
        <v>SBPSxc.CC.Pyper.C.FFEP.P</v>
      </c>
      <c r="I199" t="str">
        <f>LOOKUP($D199&amp;$G199,FFEPSilvCosts!A:A,FFEPSilvCosts!G:G)</f>
        <v>P</v>
      </c>
      <c r="J199">
        <f>LOOKUP($D199&amp;$E199&amp;$G199,FFEPSilvCosts!C:C,FFEPSilvCosts!J:J)</f>
        <v>0</v>
      </c>
      <c r="K199">
        <f>LOOKUP($C199&amp;$D199&amp;$E199&amp;$F199,InventoryLU_Blk!$A$2:$A$118,InventoryLU_Blk!$J$2:$J$118)</f>
        <v>12.7</v>
      </c>
      <c r="L199">
        <f>LOOKUP($D199&amp;$G199,FFEPSilvCosts!$A:$A,FFEPSilvCosts!AB:AB)</f>
        <v>0</v>
      </c>
      <c r="M199">
        <f>LOOKUP($D199&amp;$G199,FFEPSilvCosts!$A:$A,FFEPSilvCosts!AC:AC)</f>
        <v>0</v>
      </c>
      <c r="N199">
        <f>LOOKUP($D199&amp;$G199,FFEPSilvCosts!$A:$A,FFEPSilvCosts!AD:AD)</f>
        <v>0</v>
      </c>
      <c r="O199">
        <f>LOOKUP($D199&amp;$G199,FFEPSilvCosts!$A:$A,FFEPSilvCosts!AE:AE)</f>
        <v>0</v>
      </c>
      <c r="P199">
        <f>LOOKUP($D199&amp;$G199,FFEPSilvCosts!$A:$A,FFEPSilvCosts!AF:AF)</f>
        <v>0</v>
      </c>
      <c r="Q199">
        <f>LOOKUP($D199&amp;$G199,FFEPSilvCosts!$A:$A,FFEPSilvCosts!AG:AG)</f>
        <v>0</v>
      </c>
      <c r="R199">
        <f>LOOKUP($D199&amp;$G199,FFEPSilvCosts!$A:$A,FFEPSilvCosts!AH:AH)</f>
        <v>0</v>
      </c>
      <c r="S199">
        <f>LOOKUP($D199&amp;$G199,FFEPSilvCosts!$A:$A,FFEPSilvCosts!AI:AI)</f>
        <v>0</v>
      </c>
      <c r="T199">
        <f>LOOKUP($D199&amp;$G199,FFEPSilvCosts!$A:$A,FFEPSilvCosts!AJ:AJ)</f>
        <v>0</v>
      </c>
      <c r="U199">
        <f>LOOKUP($D199&amp;$G199,FFEPSilvCosts!$A:$A,FFEPSilvCosts!AK:AK)</f>
        <v>0</v>
      </c>
      <c r="V199">
        <f>LOOKUP($D199&amp;$G199,FFEPSilvCosts!$A:$A,FFEPSilvCosts!K:K)</f>
        <v>0</v>
      </c>
      <c r="W199">
        <v>12.5</v>
      </c>
      <c r="X199">
        <v>15</v>
      </c>
      <c r="Y199">
        <v>5</v>
      </c>
      <c r="Z199">
        <f>LOOKUP($D199&amp;$G199,FFEPSilvCosts!$A:$A,FFEPSilvCosts!AL:AL)</f>
        <v>0</v>
      </c>
      <c r="AA199">
        <f>LOOKUP($D199&amp;$G199,FFEPSilvCosts!$A:$A,FFEPSilvCosts!AM:AM)</f>
        <v>0</v>
      </c>
      <c r="AB199">
        <f>LOOKUP($D199&amp;$G199,FFEPSilvCosts!$A:$A,FFEPSilvCosts!AN:AN)</f>
        <v>0</v>
      </c>
      <c r="AC199">
        <f>LOOKUP($D199&amp;$G199,FFEPSilvCosts!$A:$A,FFEPSilvCosts!AO:AO)</f>
        <v>0</v>
      </c>
      <c r="AD199">
        <f>LOOKUP($D199&amp;$G199,FFEPSilvCosts!$A:$A,FFEPSilvCosts!AP:AP)</f>
        <v>0</v>
      </c>
      <c r="AE199">
        <f>LOOKUP($D199&amp;$G199,FFEPSilvCosts!$A:$A,FFEPSilvCosts!AQ:AQ)</f>
        <v>0</v>
      </c>
    </row>
    <row r="200" spans="1:31">
      <c r="A200" t="str">
        <f>LOOKUP($D200&amp;$G200,FFEPSilvCosts!$A:$A,FFEPSilvCosts!H:H)</f>
        <v>n</v>
      </c>
      <c r="B200" t="s">
        <v>204</v>
      </c>
      <c r="C200" t="s">
        <v>169</v>
      </c>
      <c r="D200" t="s">
        <v>27</v>
      </c>
      <c r="E200" t="s">
        <v>97</v>
      </c>
      <c r="F200" t="s">
        <v>194</v>
      </c>
      <c r="G200" t="s">
        <v>37</v>
      </c>
      <c r="H200" t="str">
        <f t="shared" si="6"/>
        <v>SBPSxc.CC.Pyper.D.FFEP.P</v>
      </c>
      <c r="I200" t="str">
        <f>LOOKUP($D200&amp;$G200,FFEPSilvCosts!A:A,FFEPSilvCosts!G:G)</f>
        <v>P</v>
      </c>
      <c r="J200">
        <f>LOOKUP($D200&amp;$E200&amp;$G200,FFEPSilvCosts!C:C,FFEPSilvCosts!J:J)</f>
        <v>0</v>
      </c>
      <c r="K200">
        <f>LOOKUP($C200&amp;$D200&amp;$E200&amp;$F200,InventoryLU_Blk!$A$2:$A$118,InventoryLU_Blk!$J$2:$J$118)</f>
        <v>13.9</v>
      </c>
      <c r="L200">
        <f>LOOKUP($D200&amp;$G200,FFEPSilvCosts!$A:$A,FFEPSilvCosts!AB:AB)</f>
        <v>0</v>
      </c>
      <c r="M200">
        <f>LOOKUP($D200&amp;$G200,FFEPSilvCosts!$A:$A,FFEPSilvCosts!AC:AC)</f>
        <v>0</v>
      </c>
      <c r="N200">
        <f>LOOKUP($D200&amp;$G200,FFEPSilvCosts!$A:$A,FFEPSilvCosts!AD:AD)</f>
        <v>0</v>
      </c>
      <c r="O200">
        <f>LOOKUP($D200&amp;$G200,FFEPSilvCosts!$A:$A,FFEPSilvCosts!AE:AE)</f>
        <v>0</v>
      </c>
      <c r="P200">
        <f>LOOKUP($D200&amp;$G200,FFEPSilvCosts!$A:$A,FFEPSilvCosts!AF:AF)</f>
        <v>0</v>
      </c>
      <c r="Q200">
        <f>LOOKUP($D200&amp;$G200,FFEPSilvCosts!$A:$A,FFEPSilvCosts!AG:AG)</f>
        <v>0</v>
      </c>
      <c r="R200">
        <f>LOOKUP($D200&amp;$G200,FFEPSilvCosts!$A:$A,FFEPSilvCosts!AH:AH)</f>
        <v>0</v>
      </c>
      <c r="S200">
        <f>LOOKUP($D200&amp;$G200,FFEPSilvCosts!$A:$A,FFEPSilvCosts!AI:AI)</f>
        <v>0</v>
      </c>
      <c r="T200">
        <f>LOOKUP($D200&amp;$G200,FFEPSilvCosts!$A:$A,FFEPSilvCosts!AJ:AJ)</f>
        <v>0</v>
      </c>
      <c r="U200">
        <f>LOOKUP($D200&amp;$G200,FFEPSilvCosts!$A:$A,FFEPSilvCosts!AK:AK)</f>
        <v>0</v>
      </c>
      <c r="V200">
        <f>LOOKUP($D200&amp;$G200,FFEPSilvCosts!$A:$A,FFEPSilvCosts!K:K)</f>
        <v>0</v>
      </c>
      <c r="W200">
        <v>12.5</v>
      </c>
      <c r="X200">
        <v>15</v>
      </c>
      <c r="Y200">
        <v>5</v>
      </c>
      <c r="Z200">
        <f>LOOKUP($D200&amp;$G200,FFEPSilvCosts!$A:$A,FFEPSilvCosts!AL:AL)</f>
        <v>0</v>
      </c>
      <c r="AA200">
        <f>LOOKUP($D200&amp;$G200,FFEPSilvCosts!$A:$A,FFEPSilvCosts!AM:AM)</f>
        <v>0</v>
      </c>
      <c r="AB200">
        <f>LOOKUP($D200&amp;$G200,FFEPSilvCosts!$A:$A,FFEPSilvCosts!AN:AN)</f>
        <v>0</v>
      </c>
      <c r="AC200">
        <f>LOOKUP($D200&amp;$G200,FFEPSilvCosts!$A:$A,FFEPSilvCosts!AO:AO)</f>
        <v>0</v>
      </c>
      <c r="AD200">
        <f>LOOKUP($D200&amp;$G200,FFEPSilvCosts!$A:$A,FFEPSilvCosts!AP:AP)</f>
        <v>0</v>
      </c>
      <c r="AE200">
        <f>LOOKUP($D200&amp;$G200,FFEPSilvCosts!$A:$A,FFEPSilvCosts!AQ:AQ)</f>
        <v>0</v>
      </c>
    </row>
    <row r="201" spans="1:31">
      <c r="A201" t="str">
        <f>LOOKUP($D201&amp;$G201,FFEPSilvCosts!$A:$A,FFEPSilvCosts!H:H)</f>
        <v>n</v>
      </c>
      <c r="B201" t="s">
        <v>204</v>
      </c>
      <c r="C201" t="s">
        <v>169</v>
      </c>
      <c r="D201" t="s">
        <v>27</v>
      </c>
      <c r="E201" t="s">
        <v>97</v>
      </c>
      <c r="F201" t="s">
        <v>195</v>
      </c>
      <c r="G201" t="s">
        <v>37</v>
      </c>
      <c r="H201" t="str">
        <f t="shared" si="6"/>
        <v>SBPSxc.CC.Pyper.E.FFEP.P</v>
      </c>
      <c r="I201" t="str">
        <f>LOOKUP($D201&amp;$G201,FFEPSilvCosts!A:A,FFEPSilvCosts!G:G)</f>
        <v>P</v>
      </c>
      <c r="J201">
        <f>LOOKUP($D201&amp;$E201&amp;$G201,FFEPSilvCosts!C:C,FFEPSilvCosts!J:J)</f>
        <v>0</v>
      </c>
      <c r="K201">
        <f>LOOKUP($C201&amp;$D201&amp;$E201&amp;$F201,InventoryLU_Blk!$A$2:$A$118,InventoryLU_Blk!$J$2:$J$118)</f>
        <v>13.4</v>
      </c>
      <c r="L201">
        <f>LOOKUP($D201&amp;$G201,FFEPSilvCosts!$A:$A,FFEPSilvCosts!AB:AB)</f>
        <v>0</v>
      </c>
      <c r="M201">
        <f>LOOKUP($D201&amp;$G201,FFEPSilvCosts!$A:$A,FFEPSilvCosts!AC:AC)</f>
        <v>0</v>
      </c>
      <c r="N201">
        <f>LOOKUP($D201&amp;$G201,FFEPSilvCosts!$A:$A,FFEPSilvCosts!AD:AD)</f>
        <v>0</v>
      </c>
      <c r="O201">
        <f>LOOKUP($D201&amp;$G201,FFEPSilvCosts!$A:$A,FFEPSilvCosts!AE:AE)</f>
        <v>0</v>
      </c>
      <c r="P201">
        <f>LOOKUP($D201&amp;$G201,FFEPSilvCosts!$A:$A,FFEPSilvCosts!AF:AF)</f>
        <v>0</v>
      </c>
      <c r="Q201">
        <f>LOOKUP($D201&amp;$G201,FFEPSilvCosts!$A:$A,FFEPSilvCosts!AG:AG)</f>
        <v>0</v>
      </c>
      <c r="R201">
        <f>LOOKUP($D201&amp;$G201,FFEPSilvCosts!$A:$A,FFEPSilvCosts!AH:AH)</f>
        <v>0</v>
      </c>
      <c r="S201">
        <f>LOOKUP($D201&amp;$G201,FFEPSilvCosts!$A:$A,FFEPSilvCosts!AI:AI)</f>
        <v>0</v>
      </c>
      <c r="T201">
        <f>LOOKUP($D201&amp;$G201,FFEPSilvCosts!$A:$A,FFEPSilvCosts!AJ:AJ)</f>
        <v>0</v>
      </c>
      <c r="U201">
        <f>LOOKUP($D201&amp;$G201,FFEPSilvCosts!$A:$A,FFEPSilvCosts!AK:AK)</f>
        <v>0</v>
      </c>
      <c r="V201">
        <f>LOOKUP($D201&amp;$G201,FFEPSilvCosts!$A:$A,FFEPSilvCosts!K:K)</f>
        <v>0</v>
      </c>
      <c r="W201">
        <v>12.5</v>
      </c>
      <c r="X201">
        <v>15</v>
      </c>
      <c r="Y201">
        <v>5</v>
      </c>
      <c r="Z201">
        <f>LOOKUP($D201&amp;$G201,FFEPSilvCosts!$A:$A,FFEPSilvCosts!AL:AL)</f>
        <v>0</v>
      </c>
      <c r="AA201">
        <f>LOOKUP($D201&amp;$G201,FFEPSilvCosts!$A:$A,FFEPSilvCosts!AM:AM)</f>
        <v>0</v>
      </c>
      <c r="AB201">
        <f>LOOKUP($D201&amp;$G201,FFEPSilvCosts!$A:$A,FFEPSilvCosts!AN:AN)</f>
        <v>0</v>
      </c>
      <c r="AC201">
        <f>LOOKUP($D201&amp;$G201,FFEPSilvCosts!$A:$A,FFEPSilvCosts!AO:AO)</f>
        <v>0</v>
      </c>
      <c r="AD201">
        <f>LOOKUP($D201&amp;$G201,FFEPSilvCosts!$A:$A,FFEPSilvCosts!AP:AP)</f>
        <v>0</v>
      </c>
      <c r="AE201">
        <f>LOOKUP($D201&amp;$G201,FFEPSilvCosts!$A:$A,FFEPSilvCosts!AQ:AQ)</f>
        <v>0</v>
      </c>
    </row>
    <row r="202" spans="1:31">
      <c r="A202" t="str">
        <f>LOOKUP($D202&amp;$G202,FFEPSilvCosts!$A:$A,FFEPSilvCosts!H:H)</f>
        <v>n</v>
      </c>
      <c r="B202" t="s">
        <v>204</v>
      </c>
      <c r="C202" t="s">
        <v>169</v>
      </c>
      <c r="D202" t="s">
        <v>27</v>
      </c>
      <c r="E202" t="s">
        <v>97</v>
      </c>
      <c r="F202" t="s">
        <v>196</v>
      </c>
      <c r="G202" t="s">
        <v>37</v>
      </c>
      <c r="H202" t="str">
        <f t="shared" si="6"/>
        <v>SBPSxc.CC.Pyper.F.FFEP.P</v>
      </c>
      <c r="I202" t="str">
        <f>LOOKUP($D202&amp;$G202,FFEPSilvCosts!A:A,FFEPSilvCosts!G:G)</f>
        <v>P</v>
      </c>
      <c r="J202">
        <f>LOOKUP($D202&amp;$E202&amp;$G202,FFEPSilvCosts!C:C,FFEPSilvCosts!J:J)</f>
        <v>0</v>
      </c>
      <c r="K202">
        <f>LOOKUP($C202&amp;$D202&amp;$E202&amp;$F202,InventoryLU_Blk!$A$2:$A$118,InventoryLU_Blk!$J$2:$J$118)</f>
        <v>13.3</v>
      </c>
      <c r="L202">
        <f>LOOKUP($D202&amp;$G202,FFEPSilvCosts!$A:$A,FFEPSilvCosts!AB:AB)</f>
        <v>0</v>
      </c>
      <c r="M202">
        <f>LOOKUP($D202&amp;$G202,FFEPSilvCosts!$A:$A,FFEPSilvCosts!AC:AC)</f>
        <v>0</v>
      </c>
      <c r="N202">
        <f>LOOKUP($D202&amp;$G202,FFEPSilvCosts!$A:$A,FFEPSilvCosts!AD:AD)</f>
        <v>0</v>
      </c>
      <c r="O202">
        <f>LOOKUP($D202&amp;$G202,FFEPSilvCosts!$A:$A,FFEPSilvCosts!AE:AE)</f>
        <v>0</v>
      </c>
      <c r="P202">
        <f>LOOKUP($D202&amp;$G202,FFEPSilvCosts!$A:$A,FFEPSilvCosts!AF:AF)</f>
        <v>0</v>
      </c>
      <c r="Q202">
        <f>LOOKUP($D202&amp;$G202,FFEPSilvCosts!$A:$A,FFEPSilvCosts!AG:AG)</f>
        <v>0</v>
      </c>
      <c r="R202">
        <f>LOOKUP($D202&amp;$G202,FFEPSilvCosts!$A:$A,FFEPSilvCosts!AH:AH)</f>
        <v>0</v>
      </c>
      <c r="S202">
        <f>LOOKUP($D202&amp;$G202,FFEPSilvCosts!$A:$A,FFEPSilvCosts!AI:AI)</f>
        <v>0</v>
      </c>
      <c r="T202">
        <f>LOOKUP($D202&amp;$G202,FFEPSilvCosts!$A:$A,FFEPSilvCosts!AJ:AJ)</f>
        <v>0</v>
      </c>
      <c r="U202">
        <f>LOOKUP($D202&amp;$G202,FFEPSilvCosts!$A:$A,FFEPSilvCosts!AK:AK)</f>
        <v>0</v>
      </c>
      <c r="V202">
        <f>LOOKUP($D202&amp;$G202,FFEPSilvCosts!$A:$A,FFEPSilvCosts!K:K)</f>
        <v>0</v>
      </c>
      <c r="W202">
        <v>12.5</v>
      </c>
      <c r="X202">
        <v>15</v>
      </c>
      <c r="Y202">
        <v>5</v>
      </c>
      <c r="Z202">
        <f>LOOKUP($D202&amp;$G202,FFEPSilvCosts!$A:$A,FFEPSilvCosts!AL:AL)</f>
        <v>0</v>
      </c>
      <c r="AA202">
        <f>LOOKUP($D202&amp;$G202,FFEPSilvCosts!$A:$A,FFEPSilvCosts!AM:AM)</f>
        <v>0</v>
      </c>
      <c r="AB202">
        <f>LOOKUP($D202&amp;$G202,FFEPSilvCosts!$A:$A,FFEPSilvCosts!AN:AN)</f>
        <v>0</v>
      </c>
      <c r="AC202">
        <f>LOOKUP($D202&amp;$G202,FFEPSilvCosts!$A:$A,FFEPSilvCosts!AO:AO)</f>
        <v>0</v>
      </c>
      <c r="AD202">
        <f>LOOKUP($D202&amp;$G202,FFEPSilvCosts!$A:$A,FFEPSilvCosts!AP:AP)</f>
        <v>0</v>
      </c>
      <c r="AE202">
        <f>LOOKUP($D202&amp;$G202,FFEPSilvCosts!$A:$A,FFEPSilvCosts!AQ:AQ)</f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07"/>
  <sheetViews>
    <sheetView topLeftCell="A331" zoomScale="75" workbookViewId="0">
      <selection activeCell="H3" sqref="H3"/>
    </sheetView>
  </sheetViews>
  <sheetFormatPr defaultRowHeight="12.75"/>
  <cols>
    <col min="1" max="1" width="47.28515625" customWidth="1"/>
  </cols>
  <sheetData>
    <row r="1" spans="1:24">
      <c r="A1">
        <v>50</v>
      </c>
      <c r="B1">
        <v>2</v>
      </c>
      <c r="C1">
        <v>2</v>
      </c>
      <c r="D1">
        <v>4</v>
      </c>
      <c r="E1">
        <v>4</v>
      </c>
      <c r="F1">
        <v>4</v>
      </c>
      <c r="G1">
        <v>4</v>
      </c>
      <c r="H1">
        <v>4</v>
      </c>
      <c r="I1">
        <v>4</v>
      </c>
      <c r="J1">
        <v>4</v>
      </c>
      <c r="K1">
        <v>4</v>
      </c>
      <c r="L1">
        <v>4</v>
      </c>
      <c r="M1">
        <v>4</v>
      </c>
      <c r="N1">
        <v>4</v>
      </c>
      <c r="O1">
        <v>6</v>
      </c>
      <c r="P1">
        <v>4</v>
      </c>
      <c r="Q1">
        <v>4</v>
      </c>
      <c r="R1">
        <v>4</v>
      </c>
      <c r="S1">
        <v>4</v>
      </c>
      <c r="T1">
        <v>2</v>
      </c>
      <c r="U1">
        <v>3</v>
      </c>
      <c r="V1">
        <v>3</v>
      </c>
      <c r="W1">
        <v>3</v>
      </c>
      <c r="X1">
        <v>3</v>
      </c>
    </row>
    <row r="2" spans="1:24">
      <c r="A2" t="s">
        <v>214</v>
      </c>
      <c r="B2" t="s">
        <v>3</v>
      </c>
      <c r="C2" t="s">
        <v>87</v>
      </c>
      <c r="D2" t="s">
        <v>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200</v>
      </c>
      <c r="P2" t="s">
        <v>201</v>
      </c>
      <c r="Q2" t="s">
        <v>202</v>
      </c>
      <c r="R2" t="s">
        <v>203</v>
      </c>
      <c r="S2" t="s">
        <v>81</v>
      </c>
      <c r="T2" t="s">
        <v>82</v>
      </c>
      <c r="U2" t="s">
        <v>83</v>
      </c>
      <c r="V2" t="s">
        <v>84</v>
      </c>
      <c r="W2" t="s">
        <v>205</v>
      </c>
      <c r="X2" t="s">
        <v>88</v>
      </c>
    </row>
    <row r="3" spans="1:24">
      <c r="A3" t="s">
        <v>595</v>
      </c>
      <c r="B3" t="s">
        <v>36</v>
      </c>
      <c r="C3">
        <v>10</v>
      </c>
      <c r="D3">
        <v>10.6</v>
      </c>
      <c r="E3" t="s">
        <v>63</v>
      </c>
      <c r="F3">
        <v>79</v>
      </c>
      <c r="G3" t="s">
        <v>64</v>
      </c>
      <c r="H3">
        <v>21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2187</v>
      </c>
      <c r="P3">
        <v>12.5</v>
      </c>
      <c r="Q3">
        <v>15</v>
      </c>
      <c r="R3">
        <v>5</v>
      </c>
    </row>
    <row r="4" spans="1:24">
      <c r="A4" t="s">
        <v>596</v>
      </c>
      <c r="B4" t="s">
        <v>36</v>
      </c>
      <c r="C4">
        <v>10</v>
      </c>
      <c r="D4">
        <v>9.3000000000000007</v>
      </c>
      <c r="E4" t="s">
        <v>63</v>
      </c>
      <c r="F4">
        <v>79</v>
      </c>
      <c r="G4" t="s">
        <v>64</v>
      </c>
      <c r="H4">
        <v>21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2187</v>
      </c>
      <c r="P4">
        <v>12.5</v>
      </c>
      <c r="Q4">
        <v>15</v>
      </c>
      <c r="R4">
        <v>5</v>
      </c>
    </row>
    <row r="5" spans="1:24">
      <c r="A5" t="s">
        <v>597</v>
      </c>
      <c r="B5" t="s">
        <v>36</v>
      </c>
      <c r="C5">
        <v>10</v>
      </c>
      <c r="D5">
        <v>11.1</v>
      </c>
      <c r="E5" t="s">
        <v>63</v>
      </c>
      <c r="F5">
        <v>100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8728</v>
      </c>
      <c r="P5">
        <v>12.5</v>
      </c>
      <c r="Q5">
        <v>15</v>
      </c>
      <c r="R5">
        <v>5</v>
      </c>
    </row>
    <row r="6" spans="1:24">
      <c r="A6" t="s">
        <v>598</v>
      </c>
      <c r="B6" t="s">
        <v>36</v>
      </c>
      <c r="C6">
        <v>10</v>
      </c>
      <c r="D6">
        <v>10.6</v>
      </c>
      <c r="E6" t="s">
        <v>63</v>
      </c>
      <c r="F6">
        <v>100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8728</v>
      </c>
      <c r="P6">
        <v>12.5</v>
      </c>
      <c r="Q6">
        <v>15</v>
      </c>
      <c r="R6">
        <v>5</v>
      </c>
    </row>
    <row r="7" spans="1:24">
      <c r="A7" t="s">
        <v>599</v>
      </c>
      <c r="B7" t="s">
        <v>36</v>
      </c>
      <c r="C7">
        <v>10</v>
      </c>
      <c r="D7">
        <v>10.7</v>
      </c>
      <c r="E7" t="s">
        <v>66</v>
      </c>
      <c r="F7">
        <v>87</v>
      </c>
      <c r="G7" t="s">
        <v>63</v>
      </c>
      <c r="H7">
        <v>13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8728</v>
      </c>
      <c r="P7">
        <v>12.5</v>
      </c>
      <c r="Q7">
        <v>15</v>
      </c>
      <c r="R7">
        <v>5</v>
      </c>
    </row>
    <row r="8" spans="1:24">
      <c r="A8" t="s">
        <v>600</v>
      </c>
      <c r="B8" t="s">
        <v>36</v>
      </c>
      <c r="C8">
        <v>10</v>
      </c>
      <c r="D8">
        <v>9.3000000000000007</v>
      </c>
      <c r="E8" t="s">
        <v>63</v>
      </c>
      <c r="F8">
        <v>92</v>
      </c>
      <c r="G8" t="s">
        <v>64</v>
      </c>
      <c r="H8">
        <v>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8947</v>
      </c>
      <c r="P8">
        <v>12.5</v>
      </c>
      <c r="Q8">
        <v>15</v>
      </c>
      <c r="R8">
        <v>5</v>
      </c>
    </row>
    <row r="9" spans="1:24">
      <c r="A9" t="s">
        <v>601</v>
      </c>
      <c r="B9" t="s">
        <v>36</v>
      </c>
      <c r="C9">
        <v>10</v>
      </c>
      <c r="D9">
        <v>9.1</v>
      </c>
      <c r="E9" t="s">
        <v>63</v>
      </c>
      <c r="F9">
        <v>92</v>
      </c>
      <c r="G9" t="s">
        <v>64</v>
      </c>
      <c r="H9">
        <v>8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8947</v>
      </c>
      <c r="P9">
        <v>12.5</v>
      </c>
      <c r="Q9">
        <v>15</v>
      </c>
      <c r="R9">
        <v>5</v>
      </c>
    </row>
    <row r="10" spans="1:24">
      <c r="A10" t="s">
        <v>602</v>
      </c>
      <c r="B10" t="s">
        <v>36</v>
      </c>
      <c r="C10">
        <v>10</v>
      </c>
      <c r="D10">
        <v>9</v>
      </c>
      <c r="E10" t="s">
        <v>63</v>
      </c>
      <c r="F10">
        <v>92</v>
      </c>
      <c r="G10" t="s">
        <v>64</v>
      </c>
      <c r="H10">
        <v>8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8947</v>
      </c>
      <c r="P10">
        <v>12.5</v>
      </c>
      <c r="Q10">
        <v>15</v>
      </c>
      <c r="R10">
        <v>5</v>
      </c>
    </row>
    <row r="11" spans="1:24">
      <c r="A11" t="s">
        <v>603</v>
      </c>
      <c r="B11" t="s">
        <v>36</v>
      </c>
      <c r="C11">
        <v>10</v>
      </c>
      <c r="D11">
        <v>9.9</v>
      </c>
      <c r="E11" t="s">
        <v>63</v>
      </c>
      <c r="F11">
        <v>100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9022</v>
      </c>
      <c r="P11">
        <v>12.5</v>
      </c>
      <c r="Q11">
        <v>15</v>
      </c>
      <c r="R11">
        <v>5</v>
      </c>
    </row>
    <row r="12" spans="1:24">
      <c r="A12" t="s">
        <v>604</v>
      </c>
      <c r="B12" t="s">
        <v>36</v>
      </c>
      <c r="C12">
        <v>10</v>
      </c>
      <c r="D12">
        <v>9.5</v>
      </c>
      <c r="E12" t="s">
        <v>63</v>
      </c>
      <c r="F12">
        <v>100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9022</v>
      </c>
      <c r="P12">
        <v>12.5</v>
      </c>
      <c r="Q12">
        <v>15</v>
      </c>
      <c r="R12">
        <v>5</v>
      </c>
    </row>
    <row r="13" spans="1:24">
      <c r="A13" t="s">
        <v>605</v>
      </c>
      <c r="B13" t="s">
        <v>36</v>
      </c>
      <c r="C13">
        <v>30</v>
      </c>
      <c r="D13">
        <v>6.6</v>
      </c>
      <c r="E13" t="s">
        <v>63</v>
      </c>
      <c r="F13">
        <v>100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75000</v>
      </c>
      <c r="P13">
        <v>12.5</v>
      </c>
      <c r="Q13">
        <v>15</v>
      </c>
      <c r="R13">
        <v>5</v>
      </c>
    </row>
    <row r="14" spans="1:24">
      <c r="A14" t="s">
        <v>606</v>
      </c>
      <c r="B14" t="s">
        <v>36</v>
      </c>
      <c r="C14">
        <v>30</v>
      </c>
      <c r="D14">
        <v>6</v>
      </c>
      <c r="E14" t="s">
        <v>63</v>
      </c>
      <c r="F14">
        <v>100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75000</v>
      </c>
      <c r="P14">
        <v>12.5</v>
      </c>
      <c r="Q14">
        <v>15</v>
      </c>
      <c r="R14">
        <v>5</v>
      </c>
    </row>
    <row r="15" spans="1:24">
      <c r="A15" t="s">
        <v>607</v>
      </c>
      <c r="B15" t="s">
        <v>36</v>
      </c>
      <c r="C15">
        <v>30</v>
      </c>
      <c r="D15">
        <v>6.4</v>
      </c>
      <c r="E15" t="s">
        <v>63</v>
      </c>
      <c r="F15">
        <v>100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75000</v>
      </c>
      <c r="P15">
        <v>12.5</v>
      </c>
      <c r="Q15">
        <v>15</v>
      </c>
      <c r="R15">
        <v>5</v>
      </c>
    </row>
    <row r="16" spans="1:24">
      <c r="A16" t="s">
        <v>235</v>
      </c>
      <c r="B16" t="s">
        <v>36</v>
      </c>
      <c r="C16">
        <v>10</v>
      </c>
      <c r="D16">
        <v>10.1</v>
      </c>
      <c r="E16" t="s">
        <v>63</v>
      </c>
      <c r="F16">
        <v>74</v>
      </c>
      <c r="G16" t="s">
        <v>64</v>
      </c>
      <c r="H16">
        <v>14</v>
      </c>
      <c r="I16" t="s">
        <v>65</v>
      </c>
      <c r="J16">
        <v>12</v>
      </c>
      <c r="K16">
        <v>0</v>
      </c>
      <c r="L16">
        <v>0</v>
      </c>
      <c r="M16">
        <v>0</v>
      </c>
      <c r="N16">
        <v>0</v>
      </c>
      <c r="O16">
        <v>4474</v>
      </c>
      <c r="P16">
        <v>12.5</v>
      </c>
      <c r="Q16">
        <v>15</v>
      </c>
      <c r="R16">
        <v>5</v>
      </c>
    </row>
    <row r="17" spans="1:18">
      <c r="A17" t="s">
        <v>236</v>
      </c>
      <c r="B17" t="s">
        <v>36</v>
      </c>
      <c r="C17">
        <v>10</v>
      </c>
      <c r="D17">
        <v>11</v>
      </c>
      <c r="E17" t="s">
        <v>63</v>
      </c>
      <c r="F17">
        <v>100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8728</v>
      </c>
      <c r="P17">
        <v>12.5</v>
      </c>
      <c r="Q17">
        <v>15</v>
      </c>
      <c r="R17">
        <v>5</v>
      </c>
    </row>
    <row r="18" spans="1:18">
      <c r="A18" t="s">
        <v>237</v>
      </c>
      <c r="B18" t="s">
        <v>36</v>
      </c>
      <c r="C18">
        <v>10</v>
      </c>
      <c r="D18">
        <v>11.2</v>
      </c>
      <c r="E18" t="s">
        <v>63</v>
      </c>
      <c r="F18">
        <v>100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8728</v>
      </c>
      <c r="P18">
        <v>12.5</v>
      </c>
      <c r="Q18">
        <v>15</v>
      </c>
      <c r="R18">
        <v>5</v>
      </c>
    </row>
    <row r="19" spans="1:18">
      <c r="A19" t="s">
        <v>238</v>
      </c>
      <c r="B19" t="s">
        <v>36</v>
      </c>
      <c r="C19">
        <v>10</v>
      </c>
      <c r="D19">
        <v>10.199999999999999</v>
      </c>
      <c r="E19" t="s">
        <v>63</v>
      </c>
      <c r="F19">
        <v>100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8728</v>
      </c>
      <c r="P19">
        <v>12.5</v>
      </c>
      <c r="Q19">
        <v>15</v>
      </c>
      <c r="R19">
        <v>5</v>
      </c>
    </row>
    <row r="20" spans="1:18">
      <c r="A20" t="s">
        <v>239</v>
      </c>
      <c r="B20" t="s">
        <v>36</v>
      </c>
      <c r="C20">
        <v>10</v>
      </c>
      <c r="D20">
        <v>10.6</v>
      </c>
      <c r="E20" t="s">
        <v>66</v>
      </c>
      <c r="F20">
        <v>87</v>
      </c>
      <c r="G20" t="s">
        <v>63</v>
      </c>
      <c r="H20">
        <v>13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8728</v>
      </c>
      <c r="P20">
        <v>12.5</v>
      </c>
      <c r="Q20">
        <v>15</v>
      </c>
      <c r="R20">
        <v>5</v>
      </c>
    </row>
    <row r="21" spans="1:18">
      <c r="A21" t="s">
        <v>240</v>
      </c>
      <c r="B21" t="s">
        <v>36</v>
      </c>
      <c r="C21">
        <v>10</v>
      </c>
      <c r="D21">
        <v>10.6</v>
      </c>
      <c r="E21" t="s">
        <v>66</v>
      </c>
      <c r="F21">
        <v>87</v>
      </c>
      <c r="G21" t="s">
        <v>63</v>
      </c>
      <c r="H21">
        <v>13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8728</v>
      </c>
      <c r="P21">
        <v>12.5</v>
      </c>
      <c r="Q21">
        <v>15</v>
      </c>
      <c r="R21">
        <v>5</v>
      </c>
    </row>
    <row r="22" spans="1:18">
      <c r="A22" t="s">
        <v>241</v>
      </c>
      <c r="B22" t="s">
        <v>36</v>
      </c>
      <c r="C22">
        <v>10</v>
      </c>
      <c r="D22">
        <v>10.6</v>
      </c>
      <c r="E22" t="s">
        <v>63</v>
      </c>
      <c r="F22">
        <v>95</v>
      </c>
      <c r="G22" t="s">
        <v>66</v>
      </c>
      <c r="H22">
        <v>5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4988</v>
      </c>
      <c r="P22">
        <v>12.5</v>
      </c>
      <c r="Q22">
        <v>15</v>
      </c>
      <c r="R22">
        <v>5</v>
      </c>
    </row>
    <row r="23" spans="1:18">
      <c r="A23" t="s">
        <v>242</v>
      </c>
      <c r="B23" t="s">
        <v>36</v>
      </c>
      <c r="C23">
        <v>10</v>
      </c>
      <c r="D23">
        <v>11.9</v>
      </c>
      <c r="E23" t="s">
        <v>63</v>
      </c>
      <c r="F23">
        <v>92</v>
      </c>
      <c r="G23" t="s">
        <v>64</v>
      </c>
      <c r="H23">
        <v>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8947</v>
      </c>
      <c r="P23">
        <v>12.5</v>
      </c>
      <c r="Q23">
        <v>15</v>
      </c>
      <c r="R23">
        <v>5</v>
      </c>
    </row>
    <row r="24" spans="1:18">
      <c r="A24" t="s">
        <v>243</v>
      </c>
      <c r="B24" t="s">
        <v>36</v>
      </c>
      <c r="C24">
        <v>10</v>
      </c>
      <c r="D24">
        <v>9.6999999999999993</v>
      </c>
      <c r="E24" t="s">
        <v>63</v>
      </c>
      <c r="F24">
        <v>92</v>
      </c>
      <c r="G24" t="s">
        <v>64</v>
      </c>
      <c r="H24">
        <v>8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8947</v>
      </c>
      <c r="P24">
        <v>12.5</v>
      </c>
      <c r="Q24">
        <v>15</v>
      </c>
      <c r="R24">
        <v>5</v>
      </c>
    </row>
    <row r="25" spans="1:18">
      <c r="A25" t="s">
        <v>244</v>
      </c>
      <c r="B25" t="s">
        <v>36</v>
      </c>
      <c r="C25">
        <v>10</v>
      </c>
      <c r="D25">
        <v>8.8000000000000007</v>
      </c>
      <c r="E25" t="s">
        <v>63</v>
      </c>
      <c r="F25">
        <v>92</v>
      </c>
      <c r="G25" t="s">
        <v>64</v>
      </c>
      <c r="H25">
        <v>8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8947</v>
      </c>
      <c r="P25">
        <v>12.5</v>
      </c>
      <c r="Q25">
        <v>15</v>
      </c>
      <c r="R25">
        <v>5</v>
      </c>
    </row>
    <row r="26" spans="1:18">
      <c r="A26" t="s">
        <v>245</v>
      </c>
      <c r="B26" t="s">
        <v>36</v>
      </c>
      <c r="C26">
        <v>10</v>
      </c>
      <c r="D26">
        <v>10.5</v>
      </c>
      <c r="E26" t="s">
        <v>63</v>
      </c>
      <c r="F26">
        <v>100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9022</v>
      </c>
      <c r="P26">
        <v>12.5</v>
      </c>
      <c r="Q26">
        <v>15</v>
      </c>
      <c r="R26">
        <v>5</v>
      </c>
    </row>
    <row r="27" spans="1:18">
      <c r="A27" t="s">
        <v>246</v>
      </c>
      <c r="B27" t="s">
        <v>36</v>
      </c>
      <c r="C27">
        <v>10</v>
      </c>
      <c r="D27">
        <v>10.199999999999999</v>
      </c>
      <c r="E27" t="s">
        <v>63</v>
      </c>
      <c r="F27">
        <v>100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10000</v>
      </c>
      <c r="P27">
        <v>12.5</v>
      </c>
      <c r="Q27">
        <v>15</v>
      </c>
      <c r="R27">
        <v>5</v>
      </c>
    </row>
    <row r="28" spans="1:18">
      <c r="A28" t="s">
        <v>247</v>
      </c>
      <c r="B28" t="s">
        <v>36</v>
      </c>
      <c r="C28">
        <v>10</v>
      </c>
      <c r="D28">
        <v>9.6999999999999993</v>
      </c>
      <c r="E28" t="s">
        <v>63</v>
      </c>
      <c r="F28">
        <v>100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10000</v>
      </c>
      <c r="P28">
        <v>12.5</v>
      </c>
      <c r="Q28">
        <v>15</v>
      </c>
      <c r="R28">
        <v>5</v>
      </c>
    </row>
    <row r="29" spans="1:18">
      <c r="A29" t="s">
        <v>248</v>
      </c>
      <c r="B29" t="s">
        <v>36</v>
      </c>
      <c r="C29">
        <v>10</v>
      </c>
      <c r="D29">
        <v>10.6</v>
      </c>
      <c r="E29" t="s">
        <v>63</v>
      </c>
      <c r="F29">
        <v>100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10000</v>
      </c>
      <c r="P29">
        <v>12.5</v>
      </c>
      <c r="Q29">
        <v>15</v>
      </c>
      <c r="R29">
        <v>5</v>
      </c>
    </row>
    <row r="30" spans="1:18">
      <c r="A30" t="s">
        <v>249</v>
      </c>
      <c r="B30" t="s">
        <v>36</v>
      </c>
      <c r="C30">
        <v>30</v>
      </c>
      <c r="D30">
        <v>5.3</v>
      </c>
      <c r="E30" t="s">
        <v>63</v>
      </c>
      <c r="F30">
        <v>100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75000</v>
      </c>
      <c r="P30">
        <v>12.5</v>
      </c>
      <c r="Q30">
        <v>15</v>
      </c>
      <c r="R30">
        <v>5</v>
      </c>
    </row>
    <row r="31" spans="1:18">
      <c r="A31" t="s">
        <v>250</v>
      </c>
      <c r="B31" t="s">
        <v>36</v>
      </c>
      <c r="C31">
        <v>30</v>
      </c>
      <c r="D31">
        <v>5.6</v>
      </c>
      <c r="E31" t="s">
        <v>63</v>
      </c>
      <c r="F31">
        <v>100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75000</v>
      </c>
      <c r="P31">
        <v>12.5</v>
      </c>
      <c r="Q31">
        <v>15</v>
      </c>
      <c r="R31">
        <v>5</v>
      </c>
    </row>
    <row r="32" spans="1:18">
      <c r="A32" t="s">
        <v>251</v>
      </c>
      <c r="B32" t="s">
        <v>36</v>
      </c>
      <c r="C32">
        <v>30</v>
      </c>
      <c r="D32">
        <v>6</v>
      </c>
      <c r="E32" t="s">
        <v>63</v>
      </c>
      <c r="F32">
        <v>100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75000</v>
      </c>
      <c r="P32">
        <v>12.5</v>
      </c>
      <c r="Q32">
        <v>15</v>
      </c>
      <c r="R32">
        <v>5</v>
      </c>
    </row>
    <row r="33" spans="1:18">
      <c r="A33" t="s">
        <v>252</v>
      </c>
      <c r="B33" t="s">
        <v>36</v>
      </c>
      <c r="C33">
        <v>10</v>
      </c>
      <c r="D33">
        <v>12.1</v>
      </c>
      <c r="E33" t="s">
        <v>64</v>
      </c>
      <c r="F33">
        <v>46</v>
      </c>
      <c r="G33" t="s">
        <v>65</v>
      </c>
      <c r="H33">
        <v>44</v>
      </c>
      <c r="I33" t="s">
        <v>63</v>
      </c>
      <c r="J33">
        <v>10</v>
      </c>
      <c r="K33">
        <v>0</v>
      </c>
      <c r="L33">
        <v>0</v>
      </c>
      <c r="M33">
        <v>0</v>
      </c>
      <c r="N33">
        <v>0</v>
      </c>
      <c r="O33">
        <v>873</v>
      </c>
      <c r="P33">
        <v>12.5</v>
      </c>
      <c r="Q33">
        <v>15</v>
      </c>
      <c r="R33">
        <v>5</v>
      </c>
    </row>
    <row r="34" spans="1:18">
      <c r="A34" t="s">
        <v>253</v>
      </c>
      <c r="B34" t="s">
        <v>36</v>
      </c>
      <c r="C34">
        <v>10</v>
      </c>
      <c r="D34">
        <v>13.6</v>
      </c>
      <c r="E34" t="s">
        <v>64</v>
      </c>
      <c r="F34">
        <v>46</v>
      </c>
      <c r="G34" t="s">
        <v>65</v>
      </c>
      <c r="H34">
        <v>44</v>
      </c>
      <c r="I34" t="s">
        <v>63</v>
      </c>
      <c r="J34">
        <v>10</v>
      </c>
      <c r="K34">
        <v>0</v>
      </c>
      <c r="L34">
        <v>0</v>
      </c>
      <c r="M34">
        <v>0</v>
      </c>
      <c r="N34">
        <v>0</v>
      </c>
      <c r="O34">
        <v>873</v>
      </c>
      <c r="P34">
        <v>12.5</v>
      </c>
      <c r="Q34">
        <v>15</v>
      </c>
      <c r="R34">
        <v>5</v>
      </c>
    </row>
    <row r="35" spans="1:18">
      <c r="A35" t="s">
        <v>254</v>
      </c>
      <c r="B35" t="s">
        <v>36</v>
      </c>
      <c r="C35">
        <v>10</v>
      </c>
      <c r="D35">
        <v>14.1</v>
      </c>
      <c r="E35" t="s">
        <v>64</v>
      </c>
      <c r="F35">
        <v>46</v>
      </c>
      <c r="G35" t="s">
        <v>65</v>
      </c>
      <c r="H35">
        <v>44</v>
      </c>
      <c r="I35" t="s">
        <v>63</v>
      </c>
      <c r="J35">
        <v>10</v>
      </c>
      <c r="K35">
        <v>0</v>
      </c>
      <c r="L35">
        <v>0</v>
      </c>
      <c r="M35">
        <v>0</v>
      </c>
      <c r="N35">
        <v>0</v>
      </c>
      <c r="O35">
        <v>873</v>
      </c>
      <c r="P35">
        <v>12.5</v>
      </c>
      <c r="Q35">
        <v>15</v>
      </c>
      <c r="R35">
        <v>5</v>
      </c>
    </row>
    <row r="36" spans="1:18">
      <c r="A36" t="s">
        <v>255</v>
      </c>
      <c r="B36" t="s">
        <v>36</v>
      </c>
      <c r="C36">
        <v>10</v>
      </c>
      <c r="D36">
        <v>17</v>
      </c>
      <c r="E36" t="s">
        <v>64</v>
      </c>
      <c r="F36">
        <v>53</v>
      </c>
      <c r="G36" t="s">
        <v>63</v>
      </c>
      <c r="H36">
        <v>27</v>
      </c>
      <c r="I36" t="s">
        <v>65</v>
      </c>
      <c r="J36">
        <v>20</v>
      </c>
      <c r="K36">
        <v>0</v>
      </c>
      <c r="L36">
        <v>0</v>
      </c>
      <c r="M36">
        <v>0</v>
      </c>
      <c r="N36">
        <v>0</v>
      </c>
      <c r="O36">
        <v>873</v>
      </c>
      <c r="P36">
        <v>12.5</v>
      </c>
      <c r="Q36">
        <v>15</v>
      </c>
      <c r="R36">
        <v>5</v>
      </c>
    </row>
    <row r="37" spans="1:18">
      <c r="A37" t="s">
        <v>256</v>
      </c>
      <c r="B37" t="s">
        <v>36</v>
      </c>
      <c r="C37">
        <v>10</v>
      </c>
      <c r="D37">
        <v>15.3</v>
      </c>
      <c r="E37" t="s">
        <v>64</v>
      </c>
      <c r="F37">
        <v>53</v>
      </c>
      <c r="G37" t="s">
        <v>63</v>
      </c>
      <c r="H37">
        <v>27</v>
      </c>
      <c r="I37" t="s">
        <v>65</v>
      </c>
      <c r="J37">
        <v>20</v>
      </c>
      <c r="K37">
        <v>0</v>
      </c>
      <c r="L37">
        <v>0</v>
      </c>
      <c r="M37">
        <v>0</v>
      </c>
      <c r="N37">
        <v>0</v>
      </c>
      <c r="O37">
        <v>873</v>
      </c>
      <c r="P37">
        <v>12.5</v>
      </c>
      <c r="Q37">
        <v>15</v>
      </c>
      <c r="R37">
        <v>5</v>
      </c>
    </row>
    <row r="38" spans="1:18">
      <c r="A38" t="s">
        <v>257</v>
      </c>
      <c r="B38" t="s">
        <v>36</v>
      </c>
      <c r="C38">
        <v>10</v>
      </c>
      <c r="D38">
        <v>14.8</v>
      </c>
      <c r="E38" t="s">
        <v>64</v>
      </c>
      <c r="F38">
        <v>53</v>
      </c>
      <c r="G38" t="s">
        <v>63</v>
      </c>
      <c r="H38">
        <v>27</v>
      </c>
      <c r="I38" t="s">
        <v>65</v>
      </c>
      <c r="J38">
        <v>20</v>
      </c>
      <c r="K38">
        <v>0</v>
      </c>
      <c r="L38">
        <v>0</v>
      </c>
      <c r="M38">
        <v>0</v>
      </c>
      <c r="N38">
        <v>0</v>
      </c>
      <c r="O38">
        <v>873</v>
      </c>
      <c r="P38">
        <v>12.5</v>
      </c>
      <c r="Q38">
        <v>15</v>
      </c>
      <c r="R38">
        <v>5</v>
      </c>
    </row>
    <row r="39" spans="1:18">
      <c r="A39" t="s">
        <v>258</v>
      </c>
      <c r="B39" t="s">
        <v>36</v>
      </c>
      <c r="C39">
        <v>10</v>
      </c>
      <c r="D39">
        <v>13.9</v>
      </c>
      <c r="E39" t="s">
        <v>64</v>
      </c>
      <c r="F39">
        <v>53</v>
      </c>
      <c r="G39" t="s">
        <v>63</v>
      </c>
      <c r="H39">
        <v>27</v>
      </c>
      <c r="I39" t="s">
        <v>65</v>
      </c>
      <c r="J39">
        <v>20</v>
      </c>
      <c r="K39">
        <v>0</v>
      </c>
      <c r="L39">
        <v>0</v>
      </c>
      <c r="M39">
        <v>0</v>
      </c>
      <c r="N39">
        <v>0</v>
      </c>
      <c r="O39">
        <v>873</v>
      </c>
      <c r="P39">
        <v>12.5</v>
      </c>
      <c r="Q39">
        <v>15</v>
      </c>
      <c r="R39">
        <v>5</v>
      </c>
    </row>
    <row r="40" spans="1:18">
      <c r="A40" t="s">
        <v>259</v>
      </c>
      <c r="B40" t="s">
        <v>36</v>
      </c>
      <c r="C40">
        <v>10</v>
      </c>
      <c r="D40">
        <v>17.5</v>
      </c>
      <c r="E40" t="s">
        <v>64</v>
      </c>
      <c r="F40">
        <v>34</v>
      </c>
      <c r="G40" t="s">
        <v>66</v>
      </c>
      <c r="H40">
        <v>26</v>
      </c>
      <c r="I40" t="s">
        <v>63</v>
      </c>
      <c r="J40">
        <v>23</v>
      </c>
      <c r="K40" t="s">
        <v>68</v>
      </c>
      <c r="L40">
        <v>11</v>
      </c>
      <c r="M40" t="s">
        <v>67</v>
      </c>
      <c r="N40">
        <v>6</v>
      </c>
      <c r="O40">
        <v>10000</v>
      </c>
      <c r="P40">
        <v>12.5</v>
      </c>
      <c r="Q40">
        <v>15</v>
      </c>
      <c r="R40">
        <v>5</v>
      </c>
    </row>
    <row r="41" spans="1:18">
      <c r="A41" t="s">
        <v>260</v>
      </c>
      <c r="B41" t="s">
        <v>36</v>
      </c>
      <c r="C41">
        <v>10</v>
      </c>
      <c r="D41">
        <v>18.100000000000001</v>
      </c>
      <c r="E41" t="s">
        <v>64</v>
      </c>
      <c r="F41">
        <v>34</v>
      </c>
      <c r="G41" t="s">
        <v>66</v>
      </c>
      <c r="H41">
        <v>26</v>
      </c>
      <c r="I41" t="s">
        <v>63</v>
      </c>
      <c r="J41">
        <v>23</v>
      </c>
      <c r="K41" t="s">
        <v>68</v>
      </c>
      <c r="L41">
        <v>11</v>
      </c>
      <c r="M41" t="s">
        <v>67</v>
      </c>
      <c r="N41">
        <v>6</v>
      </c>
      <c r="O41">
        <v>10000</v>
      </c>
      <c r="P41">
        <v>12.5</v>
      </c>
      <c r="Q41">
        <v>15</v>
      </c>
      <c r="R41">
        <v>5</v>
      </c>
    </row>
    <row r="42" spans="1:18">
      <c r="A42" t="s">
        <v>261</v>
      </c>
      <c r="B42" t="s">
        <v>36</v>
      </c>
      <c r="C42">
        <v>10</v>
      </c>
      <c r="D42">
        <v>16.7</v>
      </c>
      <c r="E42" t="s">
        <v>64</v>
      </c>
      <c r="F42">
        <v>34</v>
      </c>
      <c r="G42" t="s">
        <v>66</v>
      </c>
      <c r="H42">
        <v>26</v>
      </c>
      <c r="I42" t="s">
        <v>63</v>
      </c>
      <c r="J42">
        <v>23</v>
      </c>
      <c r="K42" t="s">
        <v>68</v>
      </c>
      <c r="L42">
        <v>11</v>
      </c>
      <c r="M42" t="s">
        <v>67</v>
      </c>
      <c r="N42">
        <v>6</v>
      </c>
      <c r="O42">
        <v>10000</v>
      </c>
      <c r="P42">
        <v>12.5</v>
      </c>
      <c r="Q42">
        <v>15</v>
      </c>
      <c r="R42">
        <v>5</v>
      </c>
    </row>
    <row r="43" spans="1:18">
      <c r="A43" t="s">
        <v>262</v>
      </c>
      <c r="B43" t="s">
        <v>36</v>
      </c>
      <c r="C43">
        <v>10</v>
      </c>
      <c r="D43">
        <v>15.4</v>
      </c>
      <c r="E43" t="s">
        <v>66</v>
      </c>
      <c r="F43">
        <v>25</v>
      </c>
      <c r="G43" t="s">
        <v>67</v>
      </c>
      <c r="H43">
        <v>22</v>
      </c>
      <c r="I43" t="s">
        <v>64</v>
      </c>
      <c r="J43">
        <v>22</v>
      </c>
      <c r="K43" t="s">
        <v>69</v>
      </c>
      <c r="L43">
        <v>17</v>
      </c>
      <c r="M43" t="s">
        <v>63</v>
      </c>
      <c r="N43">
        <v>14</v>
      </c>
      <c r="O43">
        <v>4444</v>
      </c>
      <c r="P43">
        <v>12.5</v>
      </c>
      <c r="Q43">
        <v>15</v>
      </c>
      <c r="R43">
        <v>5</v>
      </c>
    </row>
    <row r="44" spans="1:18">
      <c r="A44" t="s">
        <v>263</v>
      </c>
      <c r="B44" t="s">
        <v>36</v>
      </c>
      <c r="C44">
        <v>10</v>
      </c>
      <c r="D44">
        <v>17.3</v>
      </c>
      <c r="E44" t="s">
        <v>63</v>
      </c>
      <c r="F44">
        <v>81</v>
      </c>
      <c r="G44" t="s">
        <v>64</v>
      </c>
      <c r="H44">
        <v>13</v>
      </c>
      <c r="I44" t="s">
        <v>68</v>
      </c>
      <c r="J44">
        <v>6</v>
      </c>
      <c r="K44">
        <v>0</v>
      </c>
      <c r="L44">
        <v>0</v>
      </c>
      <c r="M44">
        <v>0</v>
      </c>
      <c r="N44">
        <v>0</v>
      </c>
      <c r="O44">
        <v>7281</v>
      </c>
      <c r="P44">
        <v>12.5</v>
      </c>
      <c r="Q44">
        <v>15</v>
      </c>
      <c r="R44">
        <v>5</v>
      </c>
    </row>
    <row r="45" spans="1:18">
      <c r="A45" t="s">
        <v>264</v>
      </c>
      <c r="B45" t="s">
        <v>36</v>
      </c>
      <c r="C45">
        <v>10</v>
      </c>
      <c r="D45">
        <v>17.600000000000001</v>
      </c>
      <c r="E45" t="s">
        <v>63</v>
      </c>
      <c r="F45">
        <v>42</v>
      </c>
      <c r="G45" t="s">
        <v>68</v>
      </c>
      <c r="H45">
        <v>26</v>
      </c>
      <c r="I45" t="s">
        <v>64</v>
      </c>
      <c r="J45">
        <v>24</v>
      </c>
      <c r="K45" t="s">
        <v>66</v>
      </c>
      <c r="L45">
        <v>8</v>
      </c>
      <c r="M45">
        <v>0</v>
      </c>
      <c r="N45">
        <v>0</v>
      </c>
      <c r="O45">
        <v>5553</v>
      </c>
      <c r="P45">
        <v>12.5</v>
      </c>
      <c r="Q45">
        <v>15</v>
      </c>
      <c r="R45">
        <v>5</v>
      </c>
    </row>
    <row r="46" spans="1:18">
      <c r="A46" t="s">
        <v>265</v>
      </c>
      <c r="B46" t="s">
        <v>36</v>
      </c>
      <c r="C46">
        <v>10</v>
      </c>
      <c r="D46">
        <v>18.2</v>
      </c>
      <c r="E46" t="s">
        <v>63</v>
      </c>
      <c r="F46">
        <v>42</v>
      </c>
      <c r="G46" t="s">
        <v>68</v>
      </c>
      <c r="H46">
        <v>26</v>
      </c>
      <c r="I46" t="s">
        <v>64</v>
      </c>
      <c r="J46">
        <v>24</v>
      </c>
      <c r="K46" t="s">
        <v>66</v>
      </c>
      <c r="L46">
        <v>8</v>
      </c>
      <c r="M46">
        <v>0</v>
      </c>
      <c r="N46">
        <v>0</v>
      </c>
      <c r="O46">
        <v>5553</v>
      </c>
      <c r="P46">
        <v>12.5</v>
      </c>
      <c r="Q46">
        <v>15</v>
      </c>
      <c r="R46">
        <v>5</v>
      </c>
    </row>
    <row r="47" spans="1:18">
      <c r="A47" t="s">
        <v>266</v>
      </c>
      <c r="B47" t="s">
        <v>36</v>
      </c>
      <c r="C47">
        <v>10</v>
      </c>
      <c r="D47">
        <v>19.7</v>
      </c>
      <c r="E47" t="s">
        <v>63</v>
      </c>
      <c r="F47">
        <v>42</v>
      </c>
      <c r="G47" t="s">
        <v>68</v>
      </c>
      <c r="H47">
        <v>26</v>
      </c>
      <c r="I47" t="s">
        <v>64</v>
      </c>
      <c r="J47">
        <v>24</v>
      </c>
      <c r="K47" t="s">
        <v>66</v>
      </c>
      <c r="L47">
        <v>8</v>
      </c>
      <c r="M47">
        <v>0</v>
      </c>
      <c r="N47">
        <v>0</v>
      </c>
      <c r="O47">
        <v>5553</v>
      </c>
      <c r="P47">
        <v>12.5</v>
      </c>
      <c r="Q47">
        <v>15</v>
      </c>
      <c r="R47">
        <v>5</v>
      </c>
    </row>
    <row r="48" spans="1:18">
      <c r="A48" t="s">
        <v>267</v>
      </c>
      <c r="B48" t="s">
        <v>36</v>
      </c>
      <c r="C48">
        <v>10</v>
      </c>
      <c r="D48">
        <v>18.7</v>
      </c>
      <c r="E48" t="s">
        <v>63</v>
      </c>
      <c r="F48">
        <v>42</v>
      </c>
      <c r="G48" t="s">
        <v>68</v>
      </c>
      <c r="H48">
        <v>26</v>
      </c>
      <c r="I48" t="s">
        <v>64</v>
      </c>
      <c r="J48">
        <v>24</v>
      </c>
      <c r="K48" t="s">
        <v>66</v>
      </c>
      <c r="L48">
        <v>8</v>
      </c>
      <c r="M48">
        <v>0</v>
      </c>
      <c r="N48">
        <v>0</v>
      </c>
      <c r="O48">
        <v>5553</v>
      </c>
      <c r="P48">
        <v>12.5</v>
      </c>
      <c r="Q48">
        <v>15</v>
      </c>
      <c r="R48">
        <v>5</v>
      </c>
    </row>
    <row r="49" spans="1:18">
      <c r="A49" t="s">
        <v>268</v>
      </c>
      <c r="B49" t="s">
        <v>36</v>
      </c>
      <c r="C49">
        <v>10</v>
      </c>
      <c r="D49">
        <v>18.8</v>
      </c>
      <c r="E49" t="s">
        <v>63</v>
      </c>
      <c r="F49">
        <v>42</v>
      </c>
      <c r="G49" t="s">
        <v>68</v>
      </c>
      <c r="H49">
        <v>26</v>
      </c>
      <c r="I49" t="s">
        <v>64</v>
      </c>
      <c r="J49">
        <v>24</v>
      </c>
      <c r="K49" t="s">
        <v>66</v>
      </c>
      <c r="L49">
        <v>8</v>
      </c>
      <c r="M49">
        <v>0</v>
      </c>
      <c r="N49">
        <v>0</v>
      </c>
      <c r="O49">
        <v>5553</v>
      </c>
      <c r="P49">
        <v>12.5</v>
      </c>
      <c r="Q49">
        <v>15</v>
      </c>
      <c r="R49">
        <v>5</v>
      </c>
    </row>
    <row r="50" spans="1:18">
      <c r="A50" t="s">
        <v>269</v>
      </c>
      <c r="B50" t="s">
        <v>36</v>
      </c>
      <c r="C50">
        <v>10</v>
      </c>
      <c r="D50">
        <v>16.899999999999999</v>
      </c>
      <c r="E50" t="s">
        <v>66</v>
      </c>
      <c r="F50">
        <v>69</v>
      </c>
      <c r="G50" t="s">
        <v>63</v>
      </c>
      <c r="H50">
        <v>12</v>
      </c>
      <c r="I50" t="s">
        <v>64</v>
      </c>
      <c r="J50">
        <v>10</v>
      </c>
      <c r="K50" t="s">
        <v>68</v>
      </c>
      <c r="L50">
        <v>9</v>
      </c>
      <c r="M50">
        <v>0</v>
      </c>
      <c r="N50">
        <v>0</v>
      </c>
      <c r="O50">
        <v>5553</v>
      </c>
      <c r="P50">
        <v>12.5</v>
      </c>
      <c r="Q50">
        <v>15</v>
      </c>
      <c r="R50">
        <v>5</v>
      </c>
    </row>
    <row r="51" spans="1:18">
      <c r="A51" t="s">
        <v>270</v>
      </c>
      <c r="B51" t="s">
        <v>36</v>
      </c>
      <c r="C51">
        <v>10</v>
      </c>
      <c r="D51">
        <v>19</v>
      </c>
      <c r="E51" t="s">
        <v>66</v>
      </c>
      <c r="F51">
        <v>69</v>
      </c>
      <c r="G51" t="s">
        <v>63</v>
      </c>
      <c r="H51">
        <v>12</v>
      </c>
      <c r="I51" t="s">
        <v>64</v>
      </c>
      <c r="J51">
        <v>10</v>
      </c>
      <c r="K51" t="s">
        <v>68</v>
      </c>
      <c r="L51">
        <v>9</v>
      </c>
      <c r="M51">
        <v>0</v>
      </c>
      <c r="N51">
        <v>0</v>
      </c>
      <c r="O51">
        <v>5553</v>
      </c>
      <c r="P51">
        <v>12.5</v>
      </c>
      <c r="Q51">
        <v>15</v>
      </c>
      <c r="R51">
        <v>5</v>
      </c>
    </row>
    <row r="52" spans="1:18">
      <c r="A52" t="s">
        <v>271</v>
      </c>
      <c r="B52" t="s">
        <v>36</v>
      </c>
      <c r="C52">
        <v>10</v>
      </c>
      <c r="D52">
        <v>15.3</v>
      </c>
      <c r="E52" t="s">
        <v>66</v>
      </c>
      <c r="F52">
        <v>69</v>
      </c>
      <c r="G52" t="s">
        <v>63</v>
      </c>
      <c r="H52">
        <v>12</v>
      </c>
      <c r="I52" t="s">
        <v>64</v>
      </c>
      <c r="J52">
        <v>10</v>
      </c>
      <c r="K52" t="s">
        <v>68</v>
      </c>
      <c r="L52">
        <v>9</v>
      </c>
      <c r="M52">
        <v>0</v>
      </c>
      <c r="N52">
        <v>0</v>
      </c>
      <c r="O52">
        <v>5553</v>
      </c>
      <c r="P52">
        <v>12.5</v>
      </c>
      <c r="Q52">
        <v>15</v>
      </c>
      <c r="R52">
        <v>5</v>
      </c>
    </row>
    <row r="53" spans="1:18">
      <c r="A53" t="s">
        <v>272</v>
      </c>
      <c r="B53" t="s">
        <v>36</v>
      </c>
      <c r="C53">
        <v>10</v>
      </c>
      <c r="D53">
        <v>17.100000000000001</v>
      </c>
      <c r="E53" t="s">
        <v>63</v>
      </c>
      <c r="F53">
        <v>72</v>
      </c>
      <c r="G53" t="s">
        <v>64</v>
      </c>
      <c r="H53">
        <v>23</v>
      </c>
      <c r="I53" t="s">
        <v>66</v>
      </c>
      <c r="J53">
        <v>5</v>
      </c>
      <c r="K53">
        <v>0</v>
      </c>
      <c r="L53">
        <v>0</v>
      </c>
      <c r="M53">
        <v>0</v>
      </c>
      <c r="N53">
        <v>0</v>
      </c>
      <c r="O53">
        <v>5095</v>
      </c>
      <c r="P53">
        <v>12.5</v>
      </c>
      <c r="Q53">
        <v>15</v>
      </c>
      <c r="R53">
        <v>5</v>
      </c>
    </row>
    <row r="54" spans="1:18">
      <c r="A54" t="s">
        <v>273</v>
      </c>
      <c r="B54" t="s">
        <v>36</v>
      </c>
      <c r="C54">
        <v>10</v>
      </c>
      <c r="D54">
        <v>17.7</v>
      </c>
      <c r="E54" t="s">
        <v>63</v>
      </c>
      <c r="F54">
        <v>72</v>
      </c>
      <c r="G54" t="s">
        <v>64</v>
      </c>
      <c r="H54">
        <v>23</v>
      </c>
      <c r="I54" t="s">
        <v>66</v>
      </c>
      <c r="J54">
        <v>5</v>
      </c>
      <c r="K54">
        <v>0</v>
      </c>
      <c r="L54">
        <v>0</v>
      </c>
      <c r="M54">
        <v>0</v>
      </c>
      <c r="N54">
        <v>0</v>
      </c>
      <c r="O54">
        <v>5095</v>
      </c>
      <c r="P54">
        <v>12.5</v>
      </c>
      <c r="Q54">
        <v>15</v>
      </c>
      <c r="R54">
        <v>5</v>
      </c>
    </row>
    <row r="55" spans="1:18">
      <c r="A55" t="s">
        <v>274</v>
      </c>
      <c r="B55" t="s">
        <v>36</v>
      </c>
      <c r="C55">
        <v>10</v>
      </c>
      <c r="D55">
        <v>15.1</v>
      </c>
      <c r="E55" t="s">
        <v>63</v>
      </c>
      <c r="F55">
        <v>85</v>
      </c>
      <c r="G55" t="s">
        <v>66</v>
      </c>
      <c r="H55">
        <v>9</v>
      </c>
      <c r="I55" t="s">
        <v>64</v>
      </c>
      <c r="J55">
        <v>6</v>
      </c>
      <c r="K55">
        <v>0</v>
      </c>
      <c r="L55">
        <v>0</v>
      </c>
      <c r="M55">
        <v>0</v>
      </c>
      <c r="N55">
        <v>0</v>
      </c>
      <c r="O55">
        <v>4988</v>
      </c>
      <c r="P55">
        <v>12.5</v>
      </c>
      <c r="Q55">
        <v>15</v>
      </c>
      <c r="R55">
        <v>5</v>
      </c>
    </row>
    <row r="56" spans="1:18">
      <c r="A56" t="s">
        <v>275</v>
      </c>
      <c r="B56" t="s">
        <v>36</v>
      </c>
      <c r="C56">
        <v>10</v>
      </c>
      <c r="D56">
        <v>13.7</v>
      </c>
      <c r="E56" t="s">
        <v>63</v>
      </c>
      <c r="F56">
        <v>85</v>
      </c>
      <c r="G56" t="s">
        <v>66</v>
      </c>
      <c r="H56">
        <v>9</v>
      </c>
      <c r="I56" t="s">
        <v>64</v>
      </c>
      <c r="J56">
        <v>6</v>
      </c>
      <c r="K56">
        <v>0</v>
      </c>
      <c r="L56">
        <v>0</v>
      </c>
      <c r="M56">
        <v>0</v>
      </c>
      <c r="N56">
        <v>0</v>
      </c>
      <c r="O56">
        <v>4988</v>
      </c>
      <c r="P56">
        <v>12.5</v>
      </c>
      <c r="Q56">
        <v>15</v>
      </c>
      <c r="R56">
        <v>5</v>
      </c>
    </row>
    <row r="57" spans="1:18">
      <c r="A57" t="s">
        <v>276</v>
      </c>
      <c r="B57" t="s">
        <v>36</v>
      </c>
      <c r="C57">
        <v>10</v>
      </c>
      <c r="D57">
        <v>13.9</v>
      </c>
      <c r="E57" t="s">
        <v>66</v>
      </c>
      <c r="F57">
        <v>88</v>
      </c>
      <c r="G57" t="s">
        <v>63</v>
      </c>
      <c r="H57">
        <v>12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4988</v>
      </c>
      <c r="P57">
        <v>12.5</v>
      </c>
      <c r="Q57">
        <v>15</v>
      </c>
      <c r="R57">
        <v>5</v>
      </c>
    </row>
    <row r="58" spans="1:18">
      <c r="A58" t="s">
        <v>277</v>
      </c>
      <c r="B58" t="s">
        <v>36</v>
      </c>
      <c r="C58">
        <v>10</v>
      </c>
      <c r="D58">
        <v>13.5</v>
      </c>
      <c r="E58" t="s">
        <v>66</v>
      </c>
      <c r="F58">
        <v>88</v>
      </c>
      <c r="G58" t="s">
        <v>63</v>
      </c>
      <c r="H58">
        <v>12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4988</v>
      </c>
      <c r="P58">
        <v>12.5</v>
      </c>
      <c r="Q58">
        <v>15</v>
      </c>
      <c r="R58">
        <v>5</v>
      </c>
    </row>
    <row r="59" spans="1:18">
      <c r="A59" t="s">
        <v>278</v>
      </c>
      <c r="B59" t="s">
        <v>36</v>
      </c>
      <c r="C59">
        <v>10</v>
      </c>
      <c r="D59">
        <v>13.9</v>
      </c>
      <c r="E59" t="s">
        <v>66</v>
      </c>
      <c r="F59">
        <v>88</v>
      </c>
      <c r="G59" t="s">
        <v>63</v>
      </c>
      <c r="H59">
        <v>12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4988</v>
      </c>
      <c r="P59">
        <v>12.5</v>
      </c>
      <c r="Q59">
        <v>15</v>
      </c>
      <c r="R59">
        <v>5</v>
      </c>
    </row>
    <row r="60" spans="1:18">
      <c r="A60" t="s">
        <v>279</v>
      </c>
      <c r="B60" t="s">
        <v>36</v>
      </c>
      <c r="C60">
        <v>10</v>
      </c>
      <c r="D60">
        <v>12.9</v>
      </c>
      <c r="E60" t="s">
        <v>66</v>
      </c>
      <c r="F60">
        <v>88</v>
      </c>
      <c r="G60" t="s">
        <v>63</v>
      </c>
      <c r="H60">
        <v>12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4988</v>
      </c>
      <c r="P60">
        <v>12.5</v>
      </c>
      <c r="Q60">
        <v>15</v>
      </c>
      <c r="R60">
        <v>5</v>
      </c>
    </row>
    <row r="61" spans="1:18">
      <c r="A61" t="s">
        <v>280</v>
      </c>
      <c r="B61" t="s">
        <v>36</v>
      </c>
      <c r="C61">
        <v>10</v>
      </c>
      <c r="D61">
        <v>13.4</v>
      </c>
      <c r="E61" t="s">
        <v>66</v>
      </c>
      <c r="F61">
        <v>88</v>
      </c>
      <c r="G61" t="s">
        <v>63</v>
      </c>
      <c r="H61">
        <v>12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4988</v>
      </c>
      <c r="P61">
        <v>12.5</v>
      </c>
      <c r="Q61">
        <v>15</v>
      </c>
      <c r="R61">
        <v>5</v>
      </c>
    </row>
    <row r="62" spans="1:18">
      <c r="A62" t="s">
        <v>281</v>
      </c>
      <c r="B62" t="s">
        <v>36</v>
      </c>
      <c r="C62">
        <v>10</v>
      </c>
      <c r="D62">
        <v>13</v>
      </c>
      <c r="E62" t="s">
        <v>66</v>
      </c>
      <c r="F62">
        <v>100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4988</v>
      </c>
      <c r="P62">
        <v>12.5</v>
      </c>
      <c r="Q62">
        <v>15</v>
      </c>
      <c r="R62">
        <v>5</v>
      </c>
    </row>
    <row r="63" spans="1:18">
      <c r="A63" t="s">
        <v>282</v>
      </c>
      <c r="B63" t="s">
        <v>36</v>
      </c>
      <c r="C63">
        <v>10</v>
      </c>
      <c r="D63">
        <v>13.2</v>
      </c>
      <c r="E63" t="s">
        <v>66</v>
      </c>
      <c r="F63">
        <v>100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4988</v>
      </c>
      <c r="P63">
        <v>12.5</v>
      </c>
      <c r="Q63">
        <v>15</v>
      </c>
      <c r="R63">
        <v>5</v>
      </c>
    </row>
    <row r="64" spans="1:18">
      <c r="A64" t="s">
        <v>401</v>
      </c>
      <c r="B64" t="s">
        <v>36</v>
      </c>
      <c r="C64">
        <v>10</v>
      </c>
      <c r="D64">
        <v>12</v>
      </c>
      <c r="E64" t="s">
        <v>64</v>
      </c>
      <c r="F64">
        <v>46</v>
      </c>
      <c r="G64" t="s">
        <v>65</v>
      </c>
      <c r="H64">
        <v>44</v>
      </c>
      <c r="I64" t="s">
        <v>63</v>
      </c>
      <c r="J64">
        <v>10</v>
      </c>
      <c r="K64">
        <v>0</v>
      </c>
      <c r="L64">
        <v>0</v>
      </c>
      <c r="M64">
        <v>0</v>
      </c>
      <c r="N64">
        <v>0</v>
      </c>
      <c r="O64">
        <v>873</v>
      </c>
      <c r="P64">
        <v>12.5</v>
      </c>
      <c r="Q64">
        <v>15</v>
      </c>
      <c r="R64">
        <v>5</v>
      </c>
    </row>
    <row r="65" spans="1:18">
      <c r="A65" t="s">
        <v>402</v>
      </c>
      <c r="B65" t="s">
        <v>36</v>
      </c>
      <c r="C65">
        <v>10</v>
      </c>
      <c r="D65">
        <v>9.5</v>
      </c>
      <c r="E65" t="s">
        <v>64</v>
      </c>
      <c r="F65">
        <v>46</v>
      </c>
      <c r="G65" t="s">
        <v>65</v>
      </c>
      <c r="H65">
        <v>44</v>
      </c>
      <c r="I65" t="s">
        <v>63</v>
      </c>
      <c r="J65">
        <v>10</v>
      </c>
      <c r="K65">
        <v>0</v>
      </c>
      <c r="L65">
        <v>0</v>
      </c>
      <c r="M65">
        <v>0</v>
      </c>
      <c r="N65">
        <v>0</v>
      </c>
      <c r="O65">
        <v>873</v>
      </c>
      <c r="P65">
        <v>12.5</v>
      </c>
      <c r="Q65">
        <v>15</v>
      </c>
      <c r="R65">
        <v>5</v>
      </c>
    </row>
    <row r="66" spans="1:18">
      <c r="A66" t="s">
        <v>403</v>
      </c>
      <c r="B66" t="s">
        <v>36</v>
      </c>
      <c r="C66">
        <v>10</v>
      </c>
      <c r="D66">
        <v>12.8</v>
      </c>
      <c r="E66" t="s">
        <v>64</v>
      </c>
      <c r="F66">
        <v>46</v>
      </c>
      <c r="G66" t="s">
        <v>65</v>
      </c>
      <c r="H66">
        <v>44</v>
      </c>
      <c r="I66" t="s">
        <v>63</v>
      </c>
      <c r="J66">
        <v>10</v>
      </c>
      <c r="K66">
        <v>0</v>
      </c>
      <c r="L66">
        <v>0</v>
      </c>
      <c r="M66">
        <v>0</v>
      </c>
      <c r="N66">
        <v>0</v>
      </c>
      <c r="O66">
        <v>873</v>
      </c>
      <c r="P66">
        <v>12.5</v>
      </c>
      <c r="Q66">
        <v>15</v>
      </c>
      <c r="R66">
        <v>5</v>
      </c>
    </row>
    <row r="67" spans="1:18">
      <c r="A67" t="s">
        <v>404</v>
      </c>
      <c r="B67" t="s">
        <v>36</v>
      </c>
      <c r="C67">
        <v>10</v>
      </c>
      <c r="D67">
        <v>11.8</v>
      </c>
      <c r="E67" t="s">
        <v>64</v>
      </c>
      <c r="F67">
        <v>46</v>
      </c>
      <c r="G67" t="s">
        <v>65</v>
      </c>
      <c r="H67">
        <v>44</v>
      </c>
      <c r="I67" t="s">
        <v>63</v>
      </c>
      <c r="J67">
        <v>10</v>
      </c>
      <c r="K67">
        <v>0</v>
      </c>
      <c r="L67">
        <v>0</v>
      </c>
      <c r="M67">
        <v>0</v>
      </c>
      <c r="N67">
        <v>0</v>
      </c>
      <c r="O67">
        <v>873</v>
      </c>
      <c r="P67">
        <v>12.5</v>
      </c>
      <c r="Q67">
        <v>15</v>
      </c>
      <c r="R67">
        <v>5</v>
      </c>
    </row>
    <row r="68" spans="1:18">
      <c r="A68" t="s">
        <v>405</v>
      </c>
      <c r="B68" t="s">
        <v>36</v>
      </c>
      <c r="C68">
        <v>10</v>
      </c>
      <c r="D68">
        <v>13.1</v>
      </c>
      <c r="E68" t="s">
        <v>64</v>
      </c>
      <c r="F68">
        <v>53</v>
      </c>
      <c r="G68" t="s">
        <v>63</v>
      </c>
      <c r="H68">
        <v>27</v>
      </c>
      <c r="I68" t="s">
        <v>65</v>
      </c>
      <c r="J68">
        <v>20</v>
      </c>
      <c r="K68">
        <v>0</v>
      </c>
      <c r="L68">
        <v>0</v>
      </c>
      <c r="M68">
        <v>0</v>
      </c>
      <c r="N68">
        <v>0</v>
      </c>
      <c r="O68">
        <v>873</v>
      </c>
      <c r="P68">
        <v>12.5</v>
      </c>
      <c r="Q68">
        <v>15</v>
      </c>
      <c r="R68">
        <v>5</v>
      </c>
    </row>
    <row r="69" spans="1:18">
      <c r="A69" t="s">
        <v>406</v>
      </c>
      <c r="B69" t="s">
        <v>36</v>
      </c>
      <c r="C69">
        <v>10</v>
      </c>
      <c r="D69">
        <v>11.9</v>
      </c>
      <c r="E69" t="s">
        <v>64</v>
      </c>
      <c r="F69">
        <v>53</v>
      </c>
      <c r="G69" t="s">
        <v>63</v>
      </c>
      <c r="H69">
        <v>27</v>
      </c>
      <c r="I69" t="s">
        <v>65</v>
      </c>
      <c r="J69">
        <v>20</v>
      </c>
      <c r="K69">
        <v>0</v>
      </c>
      <c r="L69">
        <v>0</v>
      </c>
      <c r="M69">
        <v>0</v>
      </c>
      <c r="N69">
        <v>0</v>
      </c>
      <c r="O69">
        <v>873</v>
      </c>
      <c r="P69">
        <v>12.5</v>
      </c>
      <c r="Q69">
        <v>15</v>
      </c>
      <c r="R69">
        <v>5</v>
      </c>
    </row>
    <row r="70" spans="1:18">
      <c r="A70" t="s">
        <v>407</v>
      </c>
      <c r="B70" t="s">
        <v>36</v>
      </c>
      <c r="C70">
        <v>10</v>
      </c>
      <c r="D70">
        <v>16.600000000000001</v>
      </c>
      <c r="E70" t="s">
        <v>64</v>
      </c>
      <c r="F70">
        <v>53</v>
      </c>
      <c r="G70" t="s">
        <v>63</v>
      </c>
      <c r="H70">
        <v>27</v>
      </c>
      <c r="I70" t="s">
        <v>65</v>
      </c>
      <c r="J70">
        <v>20</v>
      </c>
      <c r="K70">
        <v>0</v>
      </c>
      <c r="L70">
        <v>0</v>
      </c>
      <c r="M70">
        <v>0</v>
      </c>
      <c r="N70">
        <v>0</v>
      </c>
      <c r="O70">
        <v>873</v>
      </c>
      <c r="P70">
        <v>12.5</v>
      </c>
      <c r="Q70">
        <v>15</v>
      </c>
      <c r="R70">
        <v>5</v>
      </c>
    </row>
    <row r="71" spans="1:18">
      <c r="A71" t="s">
        <v>408</v>
      </c>
      <c r="B71" t="s">
        <v>36</v>
      </c>
      <c r="C71">
        <v>10</v>
      </c>
      <c r="D71">
        <v>14.1</v>
      </c>
      <c r="E71" t="s">
        <v>64</v>
      </c>
      <c r="F71">
        <v>53</v>
      </c>
      <c r="G71" t="s">
        <v>63</v>
      </c>
      <c r="H71">
        <v>27</v>
      </c>
      <c r="I71" t="s">
        <v>65</v>
      </c>
      <c r="J71">
        <v>20</v>
      </c>
      <c r="K71">
        <v>0</v>
      </c>
      <c r="L71">
        <v>0</v>
      </c>
      <c r="M71">
        <v>0</v>
      </c>
      <c r="N71">
        <v>0</v>
      </c>
      <c r="O71">
        <v>873</v>
      </c>
      <c r="P71">
        <v>12.5</v>
      </c>
      <c r="Q71">
        <v>15</v>
      </c>
      <c r="R71">
        <v>5</v>
      </c>
    </row>
    <row r="72" spans="1:18">
      <c r="A72" t="s">
        <v>409</v>
      </c>
      <c r="B72" t="s">
        <v>36</v>
      </c>
      <c r="C72">
        <v>10</v>
      </c>
      <c r="D72">
        <v>18.100000000000001</v>
      </c>
      <c r="E72" t="s">
        <v>64</v>
      </c>
      <c r="F72">
        <v>34</v>
      </c>
      <c r="G72" t="s">
        <v>66</v>
      </c>
      <c r="H72">
        <v>26</v>
      </c>
      <c r="I72" t="s">
        <v>63</v>
      </c>
      <c r="J72">
        <v>23</v>
      </c>
      <c r="K72" t="s">
        <v>68</v>
      </c>
      <c r="L72">
        <v>11</v>
      </c>
      <c r="M72" t="s">
        <v>67</v>
      </c>
      <c r="N72">
        <v>6</v>
      </c>
      <c r="O72">
        <v>10000</v>
      </c>
      <c r="P72">
        <v>12.5</v>
      </c>
      <c r="Q72">
        <v>15</v>
      </c>
      <c r="R72">
        <v>5</v>
      </c>
    </row>
    <row r="73" spans="1:18">
      <c r="A73" t="s">
        <v>410</v>
      </c>
      <c r="B73" t="s">
        <v>36</v>
      </c>
      <c r="C73">
        <v>10</v>
      </c>
      <c r="D73">
        <v>18.3</v>
      </c>
      <c r="E73" t="s">
        <v>64</v>
      </c>
      <c r="F73">
        <v>34</v>
      </c>
      <c r="G73" t="s">
        <v>66</v>
      </c>
      <c r="H73">
        <v>26</v>
      </c>
      <c r="I73" t="s">
        <v>63</v>
      </c>
      <c r="J73">
        <v>23</v>
      </c>
      <c r="K73" t="s">
        <v>68</v>
      </c>
      <c r="L73">
        <v>11</v>
      </c>
      <c r="M73" t="s">
        <v>67</v>
      </c>
      <c r="N73">
        <v>6</v>
      </c>
      <c r="O73">
        <v>10000</v>
      </c>
      <c r="P73">
        <v>12.5</v>
      </c>
      <c r="Q73">
        <v>15</v>
      </c>
      <c r="R73">
        <v>5</v>
      </c>
    </row>
    <row r="74" spans="1:18">
      <c r="A74" t="s">
        <v>411</v>
      </c>
      <c r="B74" t="s">
        <v>36</v>
      </c>
      <c r="C74">
        <v>10</v>
      </c>
      <c r="D74">
        <v>18.100000000000001</v>
      </c>
      <c r="E74" t="s">
        <v>64</v>
      </c>
      <c r="F74">
        <v>34</v>
      </c>
      <c r="G74" t="s">
        <v>66</v>
      </c>
      <c r="H74">
        <v>26</v>
      </c>
      <c r="I74" t="s">
        <v>63</v>
      </c>
      <c r="J74">
        <v>23</v>
      </c>
      <c r="K74" t="s">
        <v>68</v>
      </c>
      <c r="L74">
        <v>11</v>
      </c>
      <c r="M74" t="s">
        <v>67</v>
      </c>
      <c r="N74">
        <v>6</v>
      </c>
      <c r="O74">
        <v>10000</v>
      </c>
      <c r="P74">
        <v>12.5</v>
      </c>
      <c r="Q74">
        <v>15</v>
      </c>
      <c r="R74">
        <v>5</v>
      </c>
    </row>
    <row r="75" spans="1:18">
      <c r="A75" t="s">
        <v>412</v>
      </c>
      <c r="B75" t="s">
        <v>36</v>
      </c>
      <c r="C75">
        <v>10</v>
      </c>
      <c r="D75">
        <v>20</v>
      </c>
      <c r="E75" t="s">
        <v>64</v>
      </c>
      <c r="F75">
        <v>34</v>
      </c>
      <c r="G75" t="s">
        <v>66</v>
      </c>
      <c r="H75">
        <v>26</v>
      </c>
      <c r="I75" t="s">
        <v>63</v>
      </c>
      <c r="J75">
        <v>23</v>
      </c>
      <c r="K75" t="s">
        <v>68</v>
      </c>
      <c r="L75">
        <v>11</v>
      </c>
      <c r="M75" t="s">
        <v>67</v>
      </c>
      <c r="N75">
        <v>6</v>
      </c>
      <c r="O75">
        <v>10000</v>
      </c>
      <c r="P75">
        <v>12.5</v>
      </c>
      <c r="Q75">
        <v>15</v>
      </c>
      <c r="R75">
        <v>5</v>
      </c>
    </row>
    <row r="76" spans="1:18">
      <c r="A76" t="s">
        <v>413</v>
      </c>
      <c r="B76" t="s">
        <v>36</v>
      </c>
      <c r="C76">
        <v>10</v>
      </c>
      <c r="D76">
        <v>15.9</v>
      </c>
      <c r="E76" t="s">
        <v>66</v>
      </c>
      <c r="F76">
        <v>25</v>
      </c>
      <c r="G76" t="s">
        <v>67</v>
      </c>
      <c r="H76">
        <v>22</v>
      </c>
      <c r="I76" t="s">
        <v>64</v>
      </c>
      <c r="J76">
        <v>22</v>
      </c>
      <c r="K76" t="s">
        <v>69</v>
      </c>
      <c r="L76">
        <v>17</v>
      </c>
      <c r="M76" t="s">
        <v>63</v>
      </c>
      <c r="N76">
        <v>14</v>
      </c>
      <c r="O76">
        <v>4444</v>
      </c>
      <c r="P76">
        <v>12.5</v>
      </c>
      <c r="Q76">
        <v>15</v>
      </c>
      <c r="R76">
        <v>5</v>
      </c>
    </row>
    <row r="77" spans="1:18">
      <c r="A77" t="s">
        <v>414</v>
      </c>
      <c r="B77" t="s">
        <v>36</v>
      </c>
      <c r="C77">
        <v>10</v>
      </c>
      <c r="D77">
        <v>15.8</v>
      </c>
      <c r="E77" t="s">
        <v>66</v>
      </c>
      <c r="F77">
        <v>25</v>
      </c>
      <c r="G77" t="s">
        <v>67</v>
      </c>
      <c r="H77">
        <v>22</v>
      </c>
      <c r="I77" t="s">
        <v>64</v>
      </c>
      <c r="J77">
        <v>22</v>
      </c>
      <c r="K77" t="s">
        <v>69</v>
      </c>
      <c r="L77">
        <v>17</v>
      </c>
      <c r="M77" t="s">
        <v>63</v>
      </c>
      <c r="N77">
        <v>14</v>
      </c>
      <c r="O77">
        <v>4444</v>
      </c>
      <c r="P77">
        <v>12.5</v>
      </c>
      <c r="Q77">
        <v>15</v>
      </c>
      <c r="R77">
        <v>5</v>
      </c>
    </row>
    <row r="78" spans="1:18">
      <c r="A78" t="s">
        <v>415</v>
      </c>
      <c r="B78" t="s">
        <v>36</v>
      </c>
      <c r="C78">
        <v>10</v>
      </c>
      <c r="D78">
        <v>17.3</v>
      </c>
      <c r="E78" t="s">
        <v>66</v>
      </c>
      <c r="F78">
        <v>25</v>
      </c>
      <c r="G78" t="s">
        <v>67</v>
      </c>
      <c r="H78">
        <v>22</v>
      </c>
      <c r="I78" t="s">
        <v>64</v>
      </c>
      <c r="J78">
        <v>22</v>
      </c>
      <c r="K78" t="s">
        <v>69</v>
      </c>
      <c r="L78">
        <v>17</v>
      </c>
      <c r="M78" t="s">
        <v>63</v>
      </c>
      <c r="N78">
        <v>14</v>
      </c>
      <c r="O78">
        <v>4444</v>
      </c>
      <c r="P78">
        <v>12.5</v>
      </c>
      <c r="Q78">
        <v>15</v>
      </c>
      <c r="R78">
        <v>5</v>
      </c>
    </row>
    <row r="79" spans="1:18">
      <c r="A79" t="s">
        <v>416</v>
      </c>
      <c r="B79" t="s">
        <v>36</v>
      </c>
      <c r="C79">
        <v>10</v>
      </c>
      <c r="D79">
        <v>17.5</v>
      </c>
      <c r="E79" t="s">
        <v>66</v>
      </c>
      <c r="F79">
        <v>25</v>
      </c>
      <c r="G79" t="s">
        <v>67</v>
      </c>
      <c r="H79">
        <v>22</v>
      </c>
      <c r="I79" t="s">
        <v>64</v>
      </c>
      <c r="J79">
        <v>22</v>
      </c>
      <c r="K79" t="s">
        <v>69</v>
      </c>
      <c r="L79">
        <v>17</v>
      </c>
      <c r="M79" t="s">
        <v>63</v>
      </c>
      <c r="N79">
        <v>14</v>
      </c>
      <c r="O79">
        <v>4444</v>
      </c>
      <c r="P79">
        <v>12.5</v>
      </c>
      <c r="Q79">
        <v>15</v>
      </c>
      <c r="R79">
        <v>5</v>
      </c>
    </row>
    <row r="80" spans="1:18">
      <c r="A80" t="s">
        <v>417</v>
      </c>
      <c r="B80" t="s">
        <v>36</v>
      </c>
      <c r="C80">
        <v>10</v>
      </c>
      <c r="D80">
        <v>16.7</v>
      </c>
      <c r="E80" t="s">
        <v>66</v>
      </c>
      <c r="F80">
        <v>25</v>
      </c>
      <c r="G80" t="s">
        <v>67</v>
      </c>
      <c r="H80">
        <v>22</v>
      </c>
      <c r="I80" t="s">
        <v>64</v>
      </c>
      <c r="J80">
        <v>22</v>
      </c>
      <c r="K80" t="s">
        <v>69</v>
      </c>
      <c r="L80">
        <v>17</v>
      </c>
      <c r="M80" t="s">
        <v>63</v>
      </c>
      <c r="N80">
        <v>14</v>
      </c>
      <c r="O80">
        <v>4444</v>
      </c>
      <c r="P80">
        <v>12.5</v>
      </c>
      <c r="Q80">
        <v>15</v>
      </c>
      <c r="R80">
        <v>5</v>
      </c>
    </row>
    <row r="81" spans="1:18">
      <c r="A81" t="s">
        <v>418</v>
      </c>
      <c r="B81" t="s">
        <v>36</v>
      </c>
      <c r="C81">
        <v>10</v>
      </c>
      <c r="D81">
        <v>15.6</v>
      </c>
      <c r="E81" t="s">
        <v>66</v>
      </c>
      <c r="F81">
        <v>25</v>
      </c>
      <c r="G81" t="s">
        <v>67</v>
      </c>
      <c r="H81">
        <v>22</v>
      </c>
      <c r="I81" t="s">
        <v>64</v>
      </c>
      <c r="J81">
        <v>22</v>
      </c>
      <c r="K81" t="s">
        <v>69</v>
      </c>
      <c r="L81">
        <v>17</v>
      </c>
      <c r="M81" t="s">
        <v>63</v>
      </c>
      <c r="N81">
        <v>14</v>
      </c>
      <c r="O81">
        <v>4444</v>
      </c>
      <c r="P81">
        <v>12.5</v>
      </c>
      <c r="Q81">
        <v>15</v>
      </c>
      <c r="R81">
        <v>5</v>
      </c>
    </row>
    <row r="82" spans="1:18">
      <c r="A82" t="s">
        <v>419</v>
      </c>
      <c r="B82" t="s">
        <v>36</v>
      </c>
      <c r="C82">
        <v>10</v>
      </c>
      <c r="D82">
        <v>19.5</v>
      </c>
      <c r="E82" t="s">
        <v>63</v>
      </c>
      <c r="F82">
        <v>42</v>
      </c>
      <c r="G82" t="s">
        <v>68</v>
      </c>
      <c r="H82">
        <v>26</v>
      </c>
      <c r="I82" t="s">
        <v>64</v>
      </c>
      <c r="J82">
        <v>24</v>
      </c>
      <c r="K82" t="s">
        <v>66</v>
      </c>
      <c r="L82">
        <v>8</v>
      </c>
      <c r="M82">
        <v>0</v>
      </c>
      <c r="N82">
        <v>0</v>
      </c>
      <c r="O82">
        <v>5553</v>
      </c>
      <c r="P82">
        <v>12.5</v>
      </c>
      <c r="Q82">
        <v>15</v>
      </c>
      <c r="R82">
        <v>5</v>
      </c>
    </row>
    <row r="83" spans="1:18">
      <c r="A83" t="s">
        <v>420</v>
      </c>
      <c r="B83" t="s">
        <v>36</v>
      </c>
      <c r="C83">
        <v>10</v>
      </c>
      <c r="D83">
        <v>20.3</v>
      </c>
      <c r="E83" t="s">
        <v>63</v>
      </c>
      <c r="F83">
        <v>42</v>
      </c>
      <c r="G83" t="s">
        <v>68</v>
      </c>
      <c r="H83">
        <v>26</v>
      </c>
      <c r="I83" t="s">
        <v>64</v>
      </c>
      <c r="J83">
        <v>24</v>
      </c>
      <c r="K83" t="s">
        <v>66</v>
      </c>
      <c r="L83">
        <v>8</v>
      </c>
      <c r="M83">
        <v>0</v>
      </c>
      <c r="N83">
        <v>0</v>
      </c>
      <c r="O83">
        <v>5553</v>
      </c>
      <c r="P83">
        <v>12.5</v>
      </c>
      <c r="Q83">
        <v>15</v>
      </c>
      <c r="R83">
        <v>5</v>
      </c>
    </row>
    <row r="84" spans="1:18">
      <c r="A84" t="s">
        <v>421</v>
      </c>
      <c r="B84" t="s">
        <v>36</v>
      </c>
      <c r="C84">
        <v>10</v>
      </c>
      <c r="D84">
        <v>18.600000000000001</v>
      </c>
      <c r="E84" t="s">
        <v>63</v>
      </c>
      <c r="F84">
        <v>42</v>
      </c>
      <c r="G84" t="s">
        <v>68</v>
      </c>
      <c r="H84">
        <v>26</v>
      </c>
      <c r="I84" t="s">
        <v>64</v>
      </c>
      <c r="J84">
        <v>24</v>
      </c>
      <c r="K84" t="s">
        <v>66</v>
      </c>
      <c r="L84">
        <v>8</v>
      </c>
      <c r="M84">
        <v>0</v>
      </c>
      <c r="N84">
        <v>0</v>
      </c>
      <c r="O84">
        <v>5553</v>
      </c>
      <c r="P84">
        <v>12.5</v>
      </c>
      <c r="Q84">
        <v>15</v>
      </c>
      <c r="R84">
        <v>5</v>
      </c>
    </row>
    <row r="85" spans="1:18">
      <c r="A85" t="s">
        <v>422</v>
      </c>
      <c r="B85" t="s">
        <v>36</v>
      </c>
      <c r="C85">
        <v>10</v>
      </c>
      <c r="D85">
        <v>19.8</v>
      </c>
      <c r="E85" t="s">
        <v>66</v>
      </c>
      <c r="F85">
        <v>69</v>
      </c>
      <c r="G85" t="s">
        <v>63</v>
      </c>
      <c r="H85">
        <v>12</v>
      </c>
      <c r="I85" t="s">
        <v>64</v>
      </c>
      <c r="J85">
        <v>10</v>
      </c>
      <c r="K85" t="s">
        <v>68</v>
      </c>
      <c r="L85">
        <v>9</v>
      </c>
      <c r="M85">
        <v>0</v>
      </c>
      <c r="N85">
        <v>0</v>
      </c>
      <c r="O85">
        <v>5553</v>
      </c>
      <c r="P85">
        <v>12.5</v>
      </c>
      <c r="Q85">
        <v>15</v>
      </c>
      <c r="R85">
        <v>5</v>
      </c>
    </row>
    <row r="86" spans="1:18">
      <c r="A86" t="s">
        <v>423</v>
      </c>
      <c r="B86" t="s">
        <v>36</v>
      </c>
      <c r="C86">
        <v>10</v>
      </c>
      <c r="D86">
        <v>18.5</v>
      </c>
      <c r="E86" t="s">
        <v>66</v>
      </c>
      <c r="F86">
        <v>69</v>
      </c>
      <c r="G86" t="s">
        <v>63</v>
      </c>
      <c r="H86">
        <v>12</v>
      </c>
      <c r="I86" t="s">
        <v>64</v>
      </c>
      <c r="J86">
        <v>10</v>
      </c>
      <c r="K86" t="s">
        <v>68</v>
      </c>
      <c r="L86">
        <v>9</v>
      </c>
      <c r="M86">
        <v>0</v>
      </c>
      <c r="N86">
        <v>0</v>
      </c>
      <c r="O86">
        <v>5553</v>
      </c>
      <c r="P86">
        <v>12.5</v>
      </c>
      <c r="Q86">
        <v>15</v>
      </c>
      <c r="R86">
        <v>5</v>
      </c>
    </row>
    <row r="87" spans="1:18">
      <c r="A87" t="s">
        <v>424</v>
      </c>
      <c r="B87" t="s">
        <v>36</v>
      </c>
      <c r="C87">
        <v>10</v>
      </c>
      <c r="D87">
        <v>10.1</v>
      </c>
      <c r="E87" t="s">
        <v>63</v>
      </c>
      <c r="F87">
        <v>100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8728</v>
      </c>
      <c r="P87">
        <v>12.5</v>
      </c>
      <c r="Q87">
        <v>15</v>
      </c>
      <c r="R87">
        <v>5</v>
      </c>
    </row>
    <row r="88" spans="1:18">
      <c r="A88" t="s">
        <v>425</v>
      </c>
      <c r="B88" t="s">
        <v>36</v>
      </c>
      <c r="C88">
        <v>10</v>
      </c>
      <c r="D88">
        <v>11</v>
      </c>
      <c r="E88" t="s">
        <v>63</v>
      </c>
      <c r="F88">
        <v>100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8728</v>
      </c>
      <c r="P88">
        <v>12.5</v>
      </c>
      <c r="Q88">
        <v>15</v>
      </c>
      <c r="R88">
        <v>5</v>
      </c>
    </row>
    <row r="89" spans="1:18">
      <c r="A89" t="s">
        <v>426</v>
      </c>
      <c r="B89" t="s">
        <v>36</v>
      </c>
      <c r="C89">
        <v>10</v>
      </c>
      <c r="D89">
        <v>10.4</v>
      </c>
      <c r="E89" t="s">
        <v>63</v>
      </c>
      <c r="F89">
        <v>100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8728</v>
      </c>
      <c r="P89">
        <v>12.5</v>
      </c>
      <c r="Q89">
        <v>15</v>
      </c>
      <c r="R89">
        <v>5</v>
      </c>
    </row>
    <row r="90" spans="1:18">
      <c r="A90" t="s">
        <v>427</v>
      </c>
      <c r="B90" t="s">
        <v>36</v>
      </c>
      <c r="C90">
        <v>10</v>
      </c>
      <c r="D90">
        <v>12.1</v>
      </c>
      <c r="E90" t="s">
        <v>66</v>
      </c>
      <c r="F90">
        <v>87</v>
      </c>
      <c r="G90" t="s">
        <v>63</v>
      </c>
      <c r="H90">
        <v>13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8728</v>
      </c>
      <c r="P90">
        <v>12.5</v>
      </c>
      <c r="Q90">
        <v>15</v>
      </c>
      <c r="R90">
        <v>5</v>
      </c>
    </row>
    <row r="91" spans="1:18">
      <c r="A91" t="s">
        <v>428</v>
      </c>
      <c r="B91" t="s">
        <v>36</v>
      </c>
      <c r="C91">
        <v>10</v>
      </c>
      <c r="D91">
        <v>10.8</v>
      </c>
      <c r="E91" t="s">
        <v>66</v>
      </c>
      <c r="F91">
        <v>87</v>
      </c>
      <c r="G91" t="s">
        <v>63</v>
      </c>
      <c r="H91">
        <v>13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8728</v>
      </c>
      <c r="P91">
        <v>12.5</v>
      </c>
      <c r="Q91">
        <v>15</v>
      </c>
      <c r="R91">
        <v>5</v>
      </c>
    </row>
    <row r="92" spans="1:18">
      <c r="A92" t="s">
        <v>429</v>
      </c>
      <c r="B92" t="s">
        <v>36</v>
      </c>
      <c r="C92">
        <v>10</v>
      </c>
      <c r="D92">
        <v>10.4</v>
      </c>
      <c r="E92" t="s">
        <v>66</v>
      </c>
      <c r="F92">
        <v>87</v>
      </c>
      <c r="G92" t="s">
        <v>63</v>
      </c>
      <c r="H92">
        <v>13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8728</v>
      </c>
      <c r="P92">
        <v>12.5</v>
      </c>
      <c r="Q92">
        <v>15</v>
      </c>
      <c r="R92">
        <v>5</v>
      </c>
    </row>
    <row r="93" spans="1:18">
      <c r="A93" t="s">
        <v>430</v>
      </c>
      <c r="B93" t="s">
        <v>36</v>
      </c>
      <c r="C93">
        <v>10</v>
      </c>
      <c r="D93">
        <v>10.6</v>
      </c>
      <c r="E93" t="s">
        <v>63</v>
      </c>
      <c r="F93">
        <v>76</v>
      </c>
      <c r="G93" t="s">
        <v>66</v>
      </c>
      <c r="H93">
        <v>13</v>
      </c>
      <c r="I93" t="s">
        <v>68</v>
      </c>
      <c r="J93">
        <v>6</v>
      </c>
      <c r="K93" t="s">
        <v>64</v>
      </c>
      <c r="L93">
        <v>5</v>
      </c>
      <c r="M93">
        <v>0</v>
      </c>
      <c r="N93">
        <v>0</v>
      </c>
      <c r="O93">
        <v>4988</v>
      </c>
      <c r="P93">
        <v>12.5</v>
      </c>
      <c r="Q93">
        <v>15</v>
      </c>
      <c r="R93">
        <v>5</v>
      </c>
    </row>
    <row r="94" spans="1:18">
      <c r="A94" t="s">
        <v>431</v>
      </c>
      <c r="B94" t="s">
        <v>36</v>
      </c>
      <c r="C94">
        <v>10</v>
      </c>
      <c r="D94">
        <v>10.9</v>
      </c>
      <c r="E94" t="s">
        <v>66</v>
      </c>
      <c r="F94">
        <v>100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4988</v>
      </c>
      <c r="P94">
        <v>12.5</v>
      </c>
      <c r="Q94">
        <v>15</v>
      </c>
      <c r="R94">
        <v>5</v>
      </c>
    </row>
    <row r="95" spans="1:18">
      <c r="A95" t="s">
        <v>432</v>
      </c>
      <c r="B95" t="s">
        <v>36</v>
      </c>
      <c r="C95">
        <v>10</v>
      </c>
      <c r="D95">
        <v>10.7</v>
      </c>
      <c r="E95" t="s">
        <v>66</v>
      </c>
      <c r="F95">
        <v>100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4988</v>
      </c>
      <c r="P95">
        <v>12.5</v>
      </c>
      <c r="Q95">
        <v>15</v>
      </c>
      <c r="R95">
        <v>5</v>
      </c>
    </row>
    <row r="96" spans="1:18">
      <c r="A96" t="s">
        <v>433</v>
      </c>
      <c r="B96" t="s">
        <v>36</v>
      </c>
      <c r="C96">
        <v>10</v>
      </c>
      <c r="D96">
        <v>10.8</v>
      </c>
      <c r="E96" t="s">
        <v>66</v>
      </c>
      <c r="F96">
        <v>100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4988</v>
      </c>
      <c r="P96">
        <v>12.5</v>
      </c>
      <c r="Q96">
        <v>15</v>
      </c>
      <c r="R96">
        <v>5</v>
      </c>
    </row>
    <row r="97" spans="1:18">
      <c r="A97" t="s">
        <v>434</v>
      </c>
      <c r="B97" t="s">
        <v>36</v>
      </c>
      <c r="C97">
        <v>10</v>
      </c>
      <c r="D97">
        <v>10.4</v>
      </c>
      <c r="E97" t="s">
        <v>63</v>
      </c>
      <c r="F97">
        <v>100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9022</v>
      </c>
      <c r="P97">
        <v>12.5</v>
      </c>
      <c r="Q97">
        <v>15</v>
      </c>
      <c r="R97">
        <v>5</v>
      </c>
    </row>
    <row r="98" spans="1:18">
      <c r="A98" t="s">
        <v>435</v>
      </c>
      <c r="B98" t="s">
        <v>36</v>
      </c>
      <c r="C98">
        <v>10</v>
      </c>
      <c r="D98">
        <v>14.2</v>
      </c>
      <c r="E98" t="s">
        <v>63</v>
      </c>
      <c r="F98">
        <v>100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9022</v>
      </c>
      <c r="P98">
        <v>12.5</v>
      </c>
      <c r="Q98">
        <v>15</v>
      </c>
      <c r="R98">
        <v>5</v>
      </c>
    </row>
    <row r="99" spans="1:18">
      <c r="A99" t="s">
        <v>436</v>
      </c>
      <c r="B99" t="s">
        <v>36</v>
      </c>
      <c r="C99">
        <v>10</v>
      </c>
      <c r="D99">
        <v>9.1</v>
      </c>
      <c r="E99" t="s">
        <v>63</v>
      </c>
      <c r="F99">
        <v>100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8728</v>
      </c>
      <c r="P99">
        <v>12.5</v>
      </c>
      <c r="Q99">
        <v>15</v>
      </c>
      <c r="R99">
        <v>5</v>
      </c>
    </row>
    <row r="100" spans="1:18">
      <c r="A100" t="s">
        <v>437</v>
      </c>
      <c r="B100" t="s">
        <v>36</v>
      </c>
      <c r="C100">
        <v>10</v>
      </c>
      <c r="D100">
        <v>10.6</v>
      </c>
      <c r="E100" t="s">
        <v>63</v>
      </c>
      <c r="F100">
        <v>100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8728</v>
      </c>
      <c r="P100">
        <v>12.5</v>
      </c>
      <c r="Q100">
        <v>15</v>
      </c>
      <c r="R100">
        <v>5</v>
      </c>
    </row>
    <row r="101" spans="1:18">
      <c r="A101" t="s">
        <v>438</v>
      </c>
      <c r="B101" t="s">
        <v>36</v>
      </c>
      <c r="C101">
        <v>10</v>
      </c>
      <c r="D101">
        <v>11.5</v>
      </c>
      <c r="E101" t="s">
        <v>63</v>
      </c>
      <c r="F101">
        <v>100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8728</v>
      </c>
      <c r="P101">
        <v>12.5</v>
      </c>
      <c r="Q101">
        <v>15</v>
      </c>
      <c r="R101">
        <v>5</v>
      </c>
    </row>
    <row r="102" spans="1:18">
      <c r="A102" t="s">
        <v>439</v>
      </c>
      <c r="B102" t="s">
        <v>36</v>
      </c>
      <c r="C102">
        <v>10</v>
      </c>
      <c r="D102">
        <v>10</v>
      </c>
      <c r="E102" t="s">
        <v>63</v>
      </c>
      <c r="F102">
        <v>100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8728</v>
      </c>
      <c r="P102">
        <v>12.5</v>
      </c>
      <c r="Q102">
        <v>15</v>
      </c>
      <c r="R102">
        <v>5</v>
      </c>
    </row>
    <row r="103" spans="1:18">
      <c r="A103" t="s">
        <v>440</v>
      </c>
      <c r="B103" t="s">
        <v>36</v>
      </c>
      <c r="C103">
        <v>10</v>
      </c>
      <c r="D103">
        <v>11</v>
      </c>
      <c r="E103" t="s">
        <v>63</v>
      </c>
      <c r="F103">
        <v>100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8728</v>
      </c>
      <c r="P103">
        <v>12.5</v>
      </c>
      <c r="Q103">
        <v>15</v>
      </c>
      <c r="R103">
        <v>5</v>
      </c>
    </row>
    <row r="104" spans="1:18">
      <c r="A104" t="s">
        <v>441</v>
      </c>
      <c r="B104" t="s">
        <v>36</v>
      </c>
      <c r="C104">
        <v>10</v>
      </c>
      <c r="D104">
        <v>10.1</v>
      </c>
      <c r="E104" t="s">
        <v>63</v>
      </c>
      <c r="F104">
        <v>100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8728</v>
      </c>
      <c r="P104">
        <v>12.5</v>
      </c>
      <c r="Q104">
        <v>15</v>
      </c>
      <c r="R104">
        <v>5</v>
      </c>
    </row>
    <row r="105" spans="1:18">
      <c r="A105" t="s">
        <v>442</v>
      </c>
      <c r="B105" t="s">
        <v>36</v>
      </c>
      <c r="C105">
        <v>10</v>
      </c>
      <c r="D105">
        <v>10.4</v>
      </c>
      <c r="E105" t="s">
        <v>66</v>
      </c>
      <c r="F105">
        <v>87</v>
      </c>
      <c r="G105" t="s">
        <v>63</v>
      </c>
      <c r="H105">
        <v>13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8728</v>
      </c>
      <c r="P105">
        <v>12.5</v>
      </c>
      <c r="Q105">
        <v>15</v>
      </c>
      <c r="R105">
        <v>5</v>
      </c>
    </row>
    <row r="106" spans="1:18">
      <c r="A106" t="s">
        <v>443</v>
      </c>
      <c r="B106" t="s">
        <v>36</v>
      </c>
      <c r="C106">
        <v>10</v>
      </c>
      <c r="D106">
        <v>10.1</v>
      </c>
      <c r="E106" t="s">
        <v>66</v>
      </c>
      <c r="F106">
        <v>87</v>
      </c>
      <c r="G106" t="s">
        <v>63</v>
      </c>
      <c r="H106">
        <v>13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8728</v>
      </c>
      <c r="P106">
        <v>12.5</v>
      </c>
      <c r="Q106">
        <v>15</v>
      </c>
      <c r="R106">
        <v>5</v>
      </c>
    </row>
    <row r="107" spans="1:18">
      <c r="A107" t="s">
        <v>444</v>
      </c>
      <c r="B107" t="s">
        <v>36</v>
      </c>
      <c r="C107">
        <v>10</v>
      </c>
      <c r="D107">
        <v>10.5</v>
      </c>
      <c r="E107" t="s">
        <v>66</v>
      </c>
      <c r="F107">
        <v>87</v>
      </c>
      <c r="G107" t="s">
        <v>63</v>
      </c>
      <c r="H107">
        <v>13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8728</v>
      </c>
      <c r="P107">
        <v>12.5</v>
      </c>
      <c r="Q107">
        <v>15</v>
      </c>
      <c r="R107">
        <v>5</v>
      </c>
    </row>
    <row r="108" spans="1:18">
      <c r="A108" t="s">
        <v>445</v>
      </c>
      <c r="B108" t="s">
        <v>36</v>
      </c>
      <c r="C108">
        <v>10</v>
      </c>
      <c r="D108">
        <v>10.6</v>
      </c>
      <c r="E108" t="s">
        <v>66</v>
      </c>
      <c r="F108">
        <v>87</v>
      </c>
      <c r="G108" t="s">
        <v>63</v>
      </c>
      <c r="H108">
        <v>13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8728</v>
      </c>
      <c r="P108">
        <v>12.5</v>
      </c>
      <c r="Q108">
        <v>15</v>
      </c>
      <c r="R108">
        <v>5</v>
      </c>
    </row>
    <row r="109" spans="1:18">
      <c r="A109" t="s">
        <v>446</v>
      </c>
      <c r="B109" t="s">
        <v>36</v>
      </c>
      <c r="C109">
        <v>10</v>
      </c>
      <c r="D109">
        <v>9.9</v>
      </c>
      <c r="E109" t="s">
        <v>63</v>
      </c>
      <c r="F109">
        <v>76</v>
      </c>
      <c r="G109" t="s">
        <v>66</v>
      </c>
      <c r="H109">
        <v>13</v>
      </c>
      <c r="I109" t="s">
        <v>68</v>
      </c>
      <c r="J109">
        <v>6</v>
      </c>
      <c r="K109" t="s">
        <v>64</v>
      </c>
      <c r="L109">
        <v>5</v>
      </c>
      <c r="M109">
        <v>0</v>
      </c>
      <c r="N109">
        <v>0</v>
      </c>
      <c r="O109">
        <v>4988</v>
      </c>
      <c r="P109">
        <v>12.5</v>
      </c>
      <c r="Q109">
        <v>15</v>
      </c>
      <c r="R109">
        <v>5</v>
      </c>
    </row>
    <row r="110" spans="1:18">
      <c r="A110" t="s">
        <v>447</v>
      </c>
      <c r="B110" t="s">
        <v>36</v>
      </c>
      <c r="C110">
        <v>10</v>
      </c>
      <c r="D110">
        <v>10</v>
      </c>
      <c r="E110" t="s">
        <v>63</v>
      </c>
      <c r="F110">
        <v>76</v>
      </c>
      <c r="G110" t="s">
        <v>66</v>
      </c>
      <c r="H110">
        <v>13</v>
      </c>
      <c r="I110" t="s">
        <v>68</v>
      </c>
      <c r="J110">
        <v>6</v>
      </c>
      <c r="K110" t="s">
        <v>64</v>
      </c>
      <c r="L110">
        <v>5</v>
      </c>
      <c r="M110">
        <v>0</v>
      </c>
      <c r="N110">
        <v>0</v>
      </c>
      <c r="O110">
        <v>4988</v>
      </c>
      <c r="P110">
        <v>12.5</v>
      </c>
      <c r="Q110">
        <v>15</v>
      </c>
      <c r="R110">
        <v>5</v>
      </c>
    </row>
    <row r="111" spans="1:18">
      <c r="A111" t="s">
        <v>448</v>
      </c>
      <c r="B111" t="s">
        <v>36</v>
      </c>
      <c r="C111">
        <v>10</v>
      </c>
      <c r="D111">
        <v>11.3</v>
      </c>
      <c r="E111" t="s">
        <v>66</v>
      </c>
      <c r="F111">
        <v>100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4988</v>
      </c>
      <c r="P111">
        <v>12.5</v>
      </c>
      <c r="Q111">
        <v>15</v>
      </c>
      <c r="R111">
        <v>5</v>
      </c>
    </row>
    <row r="112" spans="1:18">
      <c r="A112" t="s">
        <v>449</v>
      </c>
      <c r="B112" t="s">
        <v>36</v>
      </c>
      <c r="C112">
        <v>10</v>
      </c>
      <c r="D112">
        <v>11.4</v>
      </c>
      <c r="E112" t="s">
        <v>63</v>
      </c>
      <c r="F112">
        <v>100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9022</v>
      </c>
      <c r="P112">
        <v>12.5</v>
      </c>
      <c r="Q112">
        <v>15</v>
      </c>
      <c r="R112">
        <v>5</v>
      </c>
    </row>
    <row r="113" spans="1:18">
      <c r="A113" t="s">
        <v>450</v>
      </c>
      <c r="B113" t="s">
        <v>36</v>
      </c>
      <c r="C113">
        <v>10</v>
      </c>
      <c r="D113">
        <v>11.2</v>
      </c>
      <c r="E113" t="s">
        <v>63</v>
      </c>
      <c r="F113">
        <v>100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9022</v>
      </c>
      <c r="P113">
        <v>12.5</v>
      </c>
      <c r="Q113">
        <v>15</v>
      </c>
      <c r="R113">
        <v>5</v>
      </c>
    </row>
    <row r="114" spans="1:18">
      <c r="A114" t="s">
        <v>451</v>
      </c>
      <c r="B114" t="s">
        <v>36</v>
      </c>
      <c r="C114">
        <v>10</v>
      </c>
      <c r="D114">
        <v>11.8</v>
      </c>
      <c r="E114" t="s">
        <v>63</v>
      </c>
      <c r="F114">
        <v>100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9022</v>
      </c>
      <c r="P114">
        <v>12.5</v>
      </c>
      <c r="Q114">
        <v>15</v>
      </c>
      <c r="R114">
        <v>5</v>
      </c>
    </row>
    <row r="115" spans="1:18">
      <c r="A115" t="s">
        <v>452</v>
      </c>
      <c r="B115" t="s">
        <v>36</v>
      </c>
      <c r="C115">
        <v>10</v>
      </c>
      <c r="D115">
        <v>10.199999999999999</v>
      </c>
      <c r="E115" t="s">
        <v>63</v>
      </c>
      <c r="F115">
        <v>100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9022</v>
      </c>
      <c r="P115">
        <v>12.5</v>
      </c>
      <c r="Q115">
        <v>15</v>
      </c>
      <c r="R115">
        <v>5</v>
      </c>
    </row>
    <row r="116" spans="1:18">
      <c r="A116" t="s">
        <v>453</v>
      </c>
      <c r="B116" t="s">
        <v>36</v>
      </c>
      <c r="C116">
        <v>10</v>
      </c>
      <c r="D116">
        <v>11.7</v>
      </c>
      <c r="E116" t="s">
        <v>63</v>
      </c>
      <c r="F116">
        <v>100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9022</v>
      </c>
      <c r="P116">
        <v>12.5</v>
      </c>
      <c r="Q116">
        <v>15</v>
      </c>
      <c r="R116">
        <v>5</v>
      </c>
    </row>
    <row r="117" spans="1:18">
      <c r="A117" t="s">
        <v>454</v>
      </c>
      <c r="B117" t="s">
        <v>36</v>
      </c>
      <c r="C117">
        <v>10</v>
      </c>
      <c r="D117">
        <v>10.5</v>
      </c>
      <c r="E117" t="s">
        <v>63</v>
      </c>
      <c r="F117">
        <v>100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9022</v>
      </c>
      <c r="P117">
        <v>12.5</v>
      </c>
      <c r="Q117">
        <v>15</v>
      </c>
      <c r="R117">
        <v>5</v>
      </c>
    </row>
    <row r="118" spans="1:18">
      <c r="A118" t="s">
        <v>455</v>
      </c>
      <c r="B118" t="s">
        <v>36</v>
      </c>
      <c r="C118">
        <v>30</v>
      </c>
      <c r="D118" t="s">
        <v>642</v>
      </c>
      <c r="E118" t="s">
        <v>63</v>
      </c>
      <c r="F118">
        <v>100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75000</v>
      </c>
      <c r="P118">
        <v>12.5</v>
      </c>
      <c r="Q118">
        <v>15</v>
      </c>
      <c r="R118">
        <v>5</v>
      </c>
    </row>
    <row r="119" spans="1:18">
      <c r="A119" t="s">
        <v>456</v>
      </c>
      <c r="B119" t="s">
        <v>36</v>
      </c>
      <c r="C119">
        <v>30</v>
      </c>
      <c r="D119">
        <v>5.6</v>
      </c>
      <c r="E119" t="s">
        <v>63</v>
      </c>
      <c r="F119">
        <v>100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75000</v>
      </c>
      <c r="P119">
        <v>12.5</v>
      </c>
      <c r="Q119">
        <v>15</v>
      </c>
      <c r="R119">
        <v>5</v>
      </c>
    </row>
    <row r="120" spans="1:18">
      <c r="A120" t="s">
        <v>608</v>
      </c>
      <c r="B120" t="s">
        <v>37</v>
      </c>
      <c r="C120">
        <v>2</v>
      </c>
      <c r="D120">
        <v>10.6</v>
      </c>
      <c r="E120" t="s">
        <v>63</v>
      </c>
      <c r="F120">
        <v>42</v>
      </c>
      <c r="G120" t="s">
        <v>64</v>
      </c>
      <c r="H120">
        <v>38</v>
      </c>
      <c r="I120" t="s">
        <v>65</v>
      </c>
      <c r="J120">
        <v>20</v>
      </c>
      <c r="K120">
        <v>0</v>
      </c>
      <c r="L120">
        <v>0</v>
      </c>
      <c r="M120">
        <v>0</v>
      </c>
      <c r="N120">
        <v>0</v>
      </c>
      <c r="O120">
        <v>2187</v>
      </c>
      <c r="P120">
        <v>12.5</v>
      </c>
      <c r="Q120">
        <v>15</v>
      </c>
      <c r="R120">
        <v>5</v>
      </c>
    </row>
    <row r="121" spans="1:18">
      <c r="A121" t="s">
        <v>609</v>
      </c>
      <c r="B121" t="s">
        <v>37</v>
      </c>
      <c r="C121">
        <v>2</v>
      </c>
      <c r="D121">
        <v>10.6</v>
      </c>
      <c r="E121" t="s">
        <v>63</v>
      </c>
      <c r="F121">
        <v>42</v>
      </c>
      <c r="G121" t="s">
        <v>64</v>
      </c>
      <c r="H121">
        <v>38</v>
      </c>
      <c r="I121" t="s">
        <v>65</v>
      </c>
      <c r="J121">
        <v>20</v>
      </c>
      <c r="K121">
        <v>0</v>
      </c>
      <c r="L121">
        <v>0</v>
      </c>
      <c r="M121">
        <v>0</v>
      </c>
      <c r="N121">
        <v>0</v>
      </c>
      <c r="O121">
        <v>2187</v>
      </c>
      <c r="P121">
        <v>12.5</v>
      </c>
      <c r="Q121">
        <v>15</v>
      </c>
      <c r="R121">
        <v>5</v>
      </c>
    </row>
    <row r="122" spans="1:18">
      <c r="A122" t="s">
        <v>610</v>
      </c>
      <c r="B122" t="s">
        <v>37</v>
      </c>
      <c r="C122">
        <v>2</v>
      </c>
      <c r="D122">
        <v>9.3000000000000007</v>
      </c>
      <c r="E122" t="s">
        <v>63</v>
      </c>
      <c r="F122">
        <v>42</v>
      </c>
      <c r="G122" t="s">
        <v>64</v>
      </c>
      <c r="H122">
        <v>38</v>
      </c>
      <c r="I122" t="s">
        <v>65</v>
      </c>
      <c r="J122">
        <v>20</v>
      </c>
      <c r="K122">
        <v>0</v>
      </c>
      <c r="L122">
        <v>0</v>
      </c>
      <c r="M122">
        <v>0</v>
      </c>
      <c r="N122">
        <v>0</v>
      </c>
      <c r="O122">
        <v>2187</v>
      </c>
      <c r="P122">
        <v>12.5</v>
      </c>
      <c r="Q122">
        <v>15</v>
      </c>
      <c r="R122">
        <v>5</v>
      </c>
    </row>
    <row r="123" spans="1:18">
      <c r="A123" t="s">
        <v>611</v>
      </c>
      <c r="B123" t="s">
        <v>37</v>
      </c>
      <c r="C123">
        <v>2</v>
      </c>
      <c r="D123">
        <v>9.3000000000000007</v>
      </c>
      <c r="E123" t="s">
        <v>63</v>
      </c>
      <c r="F123">
        <v>42</v>
      </c>
      <c r="G123" t="s">
        <v>64</v>
      </c>
      <c r="H123">
        <v>38</v>
      </c>
      <c r="I123" t="s">
        <v>65</v>
      </c>
      <c r="J123">
        <v>20</v>
      </c>
      <c r="K123">
        <v>0</v>
      </c>
      <c r="L123">
        <v>0</v>
      </c>
      <c r="M123">
        <v>0</v>
      </c>
      <c r="N123">
        <v>0</v>
      </c>
      <c r="O123">
        <v>2187</v>
      </c>
      <c r="P123">
        <v>12.5</v>
      </c>
      <c r="Q123">
        <v>15</v>
      </c>
      <c r="R123">
        <v>5</v>
      </c>
    </row>
    <row r="124" spans="1:18">
      <c r="A124" t="s">
        <v>612</v>
      </c>
      <c r="B124" t="s">
        <v>36</v>
      </c>
      <c r="C124">
        <v>4</v>
      </c>
      <c r="D124">
        <v>11.9</v>
      </c>
      <c r="E124" t="s">
        <v>63</v>
      </c>
      <c r="F124">
        <v>88</v>
      </c>
      <c r="G124" t="s">
        <v>68</v>
      </c>
      <c r="H124">
        <v>12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8728</v>
      </c>
      <c r="P124">
        <v>12.5</v>
      </c>
      <c r="Q124">
        <v>15</v>
      </c>
      <c r="R124">
        <v>5</v>
      </c>
    </row>
    <row r="125" spans="1:18">
      <c r="A125" t="s">
        <v>613</v>
      </c>
      <c r="B125" t="s">
        <v>37</v>
      </c>
      <c r="C125">
        <v>2</v>
      </c>
      <c r="D125">
        <v>11.9</v>
      </c>
      <c r="E125" t="s">
        <v>63</v>
      </c>
      <c r="F125">
        <v>80</v>
      </c>
      <c r="G125" t="s">
        <v>68</v>
      </c>
      <c r="H125">
        <v>20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4444</v>
      </c>
      <c r="P125">
        <v>12.5</v>
      </c>
      <c r="Q125">
        <v>15</v>
      </c>
      <c r="R125">
        <v>5</v>
      </c>
    </row>
    <row r="126" spans="1:18">
      <c r="A126" t="s">
        <v>614</v>
      </c>
      <c r="B126" t="s">
        <v>36</v>
      </c>
      <c r="C126">
        <v>4</v>
      </c>
      <c r="D126">
        <v>12</v>
      </c>
      <c r="E126" t="s">
        <v>66</v>
      </c>
      <c r="F126">
        <v>85</v>
      </c>
      <c r="G126" t="s">
        <v>63</v>
      </c>
      <c r="H126">
        <v>15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2934</v>
      </c>
      <c r="P126">
        <v>12.5</v>
      </c>
      <c r="Q126">
        <v>15</v>
      </c>
      <c r="R126">
        <v>5</v>
      </c>
    </row>
    <row r="127" spans="1:18">
      <c r="A127" t="s">
        <v>615</v>
      </c>
      <c r="B127" t="s">
        <v>36</v>
      </c>
      <c r="C127">
        <v>4</v>
      </c>
      <c r="D127">
        <v>12.1</v>
      </c>
      <c r="E127" t="s">
        <v>63</v>
      </c>
      <c r="F127">
        <v>88</v>
      </c>
      <c r="G127" t="s">
        <v>68</v>
      </c>
      <c r="H127">
        <v>12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8728</v>
      </c>
      <c r="P127">
        <v>12.5</v>
      </c>
      <c r="Q127">
        <v>15</v>
      </c>
      <c r="R127">
        <v>5</v>
      </c>
    </row>
    <row r="128" spans="1:18">
      <c r="A128" t="s">
        <v>616</v>
      </c>
      <c r="B128" t="s">
        <v>37</v>
      </c>
      <c r="C128">
        <v>2</v>
      </c>
      <c r="D128">
        <v>12.1</v>
      </c>
      <c r="E128" t="s">
        <v>63</v>
      </c>
      <c r="F128">
        <v>80</v>
      </c>
      <c r="G128" t="s">
        <v>68</v>
      </c>
      <c r="H128">
        <v>20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4444</v>
      </c>
      <c r="P128">
        <v>12.5</v>
      </c>
      <c r="Q128">
        <v>15</v>
      </c>
      <c r="R128">
        <v>5</v>
      </c>
    </row>
    <row r="129" spans="1:18">
      <c r="A129" t="s">
        <v>617</v>
      </c>
      <c r="B129" t="s">
        <v>36</v>
      </c>
      <c r="C129">
        <v>4</v>
      </c>
      <c r="D129">
        <v>17.100000000000001</v>
      </c>
      <c r="E129" t="s">
        <v>63</v>
      </c>
      <c r="F129">
        <v>100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8947</v>
      </c>
      <c r="P129">
        <v>12.5</v>
      </c>
      <c r="Q129">
        <v>15</v>
      </c>
      <c r="R129">
        <v>5</v>
      </c>
    </row>
    <row r="130" spans="1:18">
      <c r="A130" t="s">
        <v>618</v>
      </c>
      <c r="B130" t="s">
        <v>37</v>
      </c>
      <c r="C130">
        <v>2</v>
      </c>
      <c r="D130">
        <v>17.100000000000001</v>
      </c>
      <c r="E130" t="s">
        <v>63</v>
      </c>
      <c r="F130">
        <v>83</v>
      </c>
      <c r="G130" t="s">
        <v>64</v>
      </c>
      <c r="H130">
        <v>17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4444</v>
      </c>
      <c r="P130">
        <v>12.5</v>
      </c>
      <c r="Q130">
        <v>15</v>
      </c>
      <c r="R130">
        <v>5</v>
      </c>
    </row>
    <row r="131" spans="1:18">
      <c r="A131" t="s">
        <v>619</v>
      </c>
      <c r="B131" t="s">
        <v>36</v>
      </c>
      <c r="C131">
        <v>4</v>
      </c>
      <c r="D131">
        <v>17.399999999999999</v>
      </c>
      <c r="E131" t="s">
        <v>63</v>
      </c>
      <c r="F131">
        <v>100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8947</v>
      </c>
      <c r="P131">
        <v>12.5</v>
      </c>
      <c r="Q131">
        <v>15</v>
      </c>
      <c r="R131">
        <v>5</v>
      </c>
    </row>
    <row r="132" spans="1:18">
      <c r="A132" t="s">
        <v>620</v>
      </c>
      <c r="B132" t="s">
        <v>37</v>
      </c>
      <c r="C132">
        <v>2</v>
      </c>
      <c r="D132">
        <v>17.399999999999999</v>
      </c>
      <c r="E132" t="s">
        <v>63</v>
      </c>
      <c r="F132">
        <v>83</v>
      </c>
      <c r="G132" t="s">
        <v>64</v>
      </c>
      <c r="H132">
        <v>17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4444</v>
      </c>
      <c r="P132">
        <v>12.5</v>
      </c>
      <c r="Q132">
        <v>15</v>
      </c>
      <c r="R132">
        <v>5</v>
      </c>
    </row>
    <row r="133" spans="1:18">
      <c r="A133" t="s">
        <v>621</v>
      </c>
      <c r="B133" t="s">
        <v>36</v>
      </c>
      <c r="C133">
        <v>4</v>
      </c>
      <c r="D133">
        <v>17.2</v>
      </c>
      <c r="E133" t="s">
        <v>63</v>
      </c>
      <c r="F133">
        <v>100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8947</v>
      </c>
      <c r="P133">
        <v>12.5</v>
      </c>
      <c r="Q133">
        <v>15</v>
      </c>
      <c r="R133">
        <v>5</v>
      </c>
    </row>
    <row r="134" spans="1:18">
      <c r="A134" t="s">
        <v>622</v>
      </c>
      <c r="B134" t="s">
        <v>37</v>
      </c>
      <c r="C134">
        <v>2</v>
      </c>
      <c r="D134">
        <v>17.2</v>
      </c>
      <c r="E134" t="s">
        <v>63</v>
      </c>
      <c r="F134">
        <v>83</v>
      </c>
      <c r="G134" t="s">
        <v>64</v>
      </c>
      <c r="H134">
        <v>17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4444</v>
      </c>
      <c r="P134">
        <v>12.5</v>
      </c>
      <c r="Q134">
        <v>15</v>
      </c>
      <c r="R134">
        <v>5</v>
      </c>
    </row>
    <row r="135" spans="1:18">
      <c r="A135" t="s">
        <v>623</v>
      </c>
      <c r="B135" t="s">
        <v>36</v>
      </c>
      <c r="C135">
        <v>4</v>
      </c>
      <c r="D135">
        <v>13.5</v>
      </c>
      <c r="E135" t="s">
        <v>63</v>
      </c>
      <c r="F135">
        <v>95</v>
      </c>
      <c r="G135" t="s">
        <v>68</v>
      </c>
      <c r="H135">
        <v>5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9022</v>
      </c>
      <c r="P135">
        <v>12.5</v>
      </c>
      <c r="Q135">
        <v>15</v>
      </c>
      <c r="R135">
        <v>5</v>
      </c>
    </row>
    <row r="136" spans="1:18">
      <c r="A136" t="s">
        <v>624</v>
      </c>
      <c r="B136" t="s">
        <v>37</v>
      </c>
      <c r="C136">
        <v>2</v>
      </c>
      <c r="D136">
        <v>13.5</v>
      </c>
      <c r="E136" t="s">
        <v>63</v>
      </c>
      <c r="F136">
        <v>83</v>
      </c>
      <c r="G136" t="s">
        <v>68</v>
      </c>
      <c r="H136">
        <v>17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4444</v>
      </c>
      <c r="P136">
        <v>12.5</v>
      </c>
      <c r="Q136">
        <v>15</v>
      </c>
      <c r="R136">
        <v>5</v>
      </c>
    </row>
    <row r="137" spans="1:18">
      <c r="A137" t="s">
        <v>625</v>
      </c>
      <c r="B137" t="s">
        <v>36</v>
      </c>
      <c r="C137">
        <v>4</v>
      </c>
      <c r="D137">
        <v>13.5</v>
      </c>
      <c r="E137" t="s">
        <v>63</v>
      </c>
      <c r="F137">
        <v>95</v>
      </c>
      <c r="G137" t="s">
        <v>68</v>
      </c>
      <c r="H137">
        <v>5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9022</v>
      </c>
      <c r="P137">
        <v>12.5</v>
      </c>
      <c r="Q137">
        <v>15</v>
      </c>
      <c r="R137">
        <v>5</v>
      </c>
    </row>
    <row r="138" spans="1:18">
      <c r="A138" t="s">
        <v>626</v>
      </c>
      <c r="B138" t="s">
        <v>37</v>
      </c>
      <c r="C138">
        <v>2</v>
      </c>
      <c r="D138">
        <v>13.5</v>
      </c>
      <c r="E138" t="s">
        <v>63</v>
      </c>
      <c r="F138">
        <v>83</v>
      </c>
      <c r="G138" t="s">
        <v>68</v>
      </c>
      <c r="H138">
        <v>17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4444</v>
      </c>
      <c r="P138">
        <v>12.5</v>
      </c>
      <c r="Q138">
        <v>15</v>
      </c>
      <c r="R138">
        <v>5</v>
      </c>
    </row>
    <row r="139" spans="1:18">
      <c r="A139" t="s">
        <v>283</v>
      </c>
      <c r="B139" t="s">
        <v>36</v>
      </c>
      <c r="C139">
        <v>4</v>
      </c>
      <c r="D139">
        <v>12.2</v>
      </c>
      <c r="E139" t="s">
        <v>63</v>
      </c>
      <c r="F139">
        <v>55</v>
      </c>
      <c r="G139" t="s">
        <v>66</v>
      </c>
      <c r="H139">
        <v>45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4474</v>
      </c>
      <c r="P139">
        <v>12.5</v>
      </c>
      <c r="Q139">
        <v>15</v>
      </c>
      <c r="R139">
        <v>5</v>
      </c>
    </row>
    <row r="140" spans="1:18">
      <c r="A140" t="s">
        <v>284</v>
      </c>
      <c r="B140" t="s">
        <v>37</v>
      </c>
      <c r="C140">
        <v>2</v>
      </c>
      <c r="D140">
        <v>12.2</v>
      </c>
      <c r="E140" t="s">
        <v>63</v>
      </c>
      <c r="F140">
        <v>42</v>
      </c>
      <c r="G140" t="s">
        <v>64</v>
      </c>
      <c r="H140">
        <v>38</v>
      </c>
      <c r="I140" t="s">
        <v>65</v>
      </c>
      <c r="J140">
        <v>20</v>
      </c>
      <c r="K140">
        <v>0</v>
      </c>
      <c r="L140">
        <v>0</v>
      </c>
      <c r="M140">
        <v>0</v>
      </c>
      <c r="N140">
        <v>0</v>
      </c>
      <c r="O140">
        <v>2187</v>
      </c>
      <c r="P140">
        <v>12.5</v>
      </c>
      <c r="Q140">
        <v>15</v>
      </c>
      <c r="R140">
        <v>5</v>
      </c>
    </row>
    <row r="141" spans="1:18">
      <c r="A141" t="s">
        <v>285</v>
      </c>
      <c r="B141" t="s">
        <v>36</v>
      </c>
      <c r="C141">
        <v>4</v>
      </c>
      <c r="D141">
        <v>11.9</v>
      </c>
      <c r="E141" t="s">
        <v>63</v>
      </c>
      <c r="F141">
        <v>88</v>
      </c>
      <c r="G141" t="s">
        <v>68</v>
      </c>
      <c r="H141">
        <v>12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8728</v>
      </c>
      <c r="P141">
        <v>12.5</v>
      </c>
      <c r="Q141">
        <v>15</v>
      </c>
      <c r="R141">
        <v>5</v>
      </c>
    </row>
    <row r="142" spans="1:18">
      <c r="A142" t="s">
        <v>286</v>
      </c>
      <c r="B142" t="s">
        <v>37</v>
      </c>
      <c r="C142">
        <v>2</v>
      </c>
      <c r="D142">
        <v>11.9</v>
      </c>
      <c r="E142" t="s">
        <v>63</v>
      </c>
      <c r="F142">
        <v>80</v>
      </c>
      <c r="G142" t="s">
        <v>68</v>
      </c>
      <c r="H142">
        <v>20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4444</v>
      </c>
      <c r="P142">
        <v>12.5</v>
      </c>
      <c r="Q142">
        <v>15</v>
      </c>
      <c r="R142">
        <v>5</v>
      </c>
    </row>
    <row r="143" spans="1:18">
      <c r="A143" t="s">
        <v>291</v>
      </c>
      <c r="B143" t="s">
        <v>36</v>
      </c>
      <c r="C143">
        <v>4</v>
      </c>
      <c r="D143">
        <v>13.4</v>
      </c>
      <c r="E143" t="s">
        <v>66</v>
      </c>
      <c r="F143">
        <v>85</v>
      </c>
      <c r="G143" t="s">
        <v>63</v>
      </c>
      <c r="H143">
        <v>15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2934</v>
      </c>
      <c r="P143">
        <v>12.5</v>
      </c>
      <c r="Q143">
        <v>15</v>
      </c>
      <c r="R143">
        <v>5</v>
      </c>
    </row>
    <row r="144" spans="1:18">
      <c r="A144" t="s">
        <v>287</v>
      </c>
      <c r="B144" t="s">
        <v>36</v>
      </c>
      <c r="C144">
        <v>4</v>
      </c>
      <c r="D144">
        <v>11.8</v>
      </c>
      <c r="E144" t="s">
        <v>63</v>
      </c>
      <c r="F144">
        <v>88</v>
      </c>
      <c r="G144" t="s">
        <v>68</v>
      </c>
      <c r="H144">
        <v>12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8728</v>
      </c>
      <c r="P144">
        <v>12.5</v>
      </c>
      <c r="Q144">
        <v>15</v>
      </c>
      <c r="R144">
        <v>5</v>
      </c>
    </row>
    <row r="145" spans="1:18">
      <c r="A145" t="s">
        <v>288</v>
      </c>
      <c r="B145" t="s">
        <v>37</v>
      </c>
      <c r="C145">
        <v>2</v>
      </c>
      <c r="D145">
        <v>11.8</v>
      </c>
      <c r="E145" t="s">
        <v>63</v>
      </c>
      <c r="F145">
        <v>80</v>
      </c>
      <c r="G145" t="s">
        <v>68</v>
      </c>
      <c r="H145">
        <v>20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4444</v>
      </c>
      <c r="P145">
        <v>12.5</v>
      </c>
      <c r="Q145">
        <v>15</v>
      </c>
      <c r="R145">
        <v>5</v>
      </c>
    </row>
    <row r="146" spans="1:18">
      <c r="A146" t="s">
        <v>292</v>
      </c>
      <c r="B146" t="s">
        <v>36</v>
      </c>
      <c r="C146">
        <v>4</v>
      </c>
      <c r="D146">
        <v>12.9</v>
      </c>
      <c r="E146" t="s">
        <v>66</v>
      </c>
      <c r="F146">
        <v>85</v>
      </c>
      <c r="G146" t="s">
        <v>63</v>
      </c>
      <c r="H146">
        <v>15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2934</v>
      </c>
      <c r="P146">
        <v>12.5</v>
      </c>
      <c r="Q146">
        <v>15</v>
      </c>
      <c r="R146">
        <v>5</v>
      </c>
    </row>
    <row r="147" spans="1:18">
      <c r="A147" t="s">
        <v>289</v>
      </c>
      <c r="B147" t="s">
        <v>36</v>
      </c>
      <c r="C147">
        <v>4</v>
      </c>
      <c r="D147">
        <v>10.199999999999999</v>
      </c>
      <c r="E147" t="s">
        <v>63</v>
      </c>
      <c r="F147">
        <v>88</v>
      </c>
      <c r="G147" t="s">
        <v>68</v>
      </c>
      <c r="H147">
        <v>12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8728</v>
      </c>
      <c r="P147">
        <v>12.5</v>
      </c>
      <c r="Q147">
        <v>15</v>
      </c>
      <c r="R147">
        <v>5</v>
      </c>
    </row>
    <row r="148" spans="1:18">
      <c r="A148" t="s">
        <v>290</v>
      </c>
      <c r="B148" t="s">
        <v>37</v>
      </c>
      <c r="C148">
        <v>2</v>
      </c>
      <c r="D148">
        <v>10.199999999999999</v>
      </c>
      <c r="E148" t="s">
        <v>63</v>
      </c>
      <c r="F148">
        <v>80</v>
      </c>
      <c r="G148" t="s">
        <v>68</v>
      </c>
      <c r="H148">
        <v>20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4444</v>
      </c>
      <c r="P148">
        <v>12.5</v>
      </c>
      <c r="Q148">
        <v>15</v>
      </c>
      <c r="R148">
        <v>5</v>
      </c>
    </row>
    <row r="149" spans="1:18">
      <c r="A149" t="s">
        <v>293</v>
      </c>
      <c r="B149" t="s">
        <v>36</v>
      </c>
      <c r="C149">
        <v>4</v>
      </c>
      <c r="D149">
        <v>15.2</v>
      </c>
      <c r="E149" t="s">
        <v>63</v>
      </c>
      <c r="F149">
        <v>67</v>
      </c>
      <c r="G149" t="s">
        <v>66</v>
      </c>
      <c r="H149">
        <v>23</v>
      </c>
      <c r="I149" t="s">
        <v>68</v>
      </c>
      <c r="J149">
        <v>10</v>
      </c>
      <c r="K149">
        <v>0</v>
      </c>
      <c r="L149">
        <v>0</v>
      </c>
      <c r="M149">
        <v>0</v>
      </c>
      <c r="N149">
        <v>0</v>
      </c>
      <c r="O149">
        <v>4988</v>
      </c>
      <c r="P149">
        <v>12.5</v>
      </c>
      <c r="Q149">
        <v>15</v>
      </c>
      <c r="R149">
        <v>5</v>
      </c>
    </row>
    <row r="150" spans="1:18">
      <c r="A150" t="s">
        <v>294</v>
      </c>
      <c r="B150" t="s">
        <v>37</v>
      </c>
      <c r="C150">
        <v>2</v>
      </c>
      <c r="D150">
        <v>15.2</v>
      </c>
      <c r="E150" t="s">
        <v>63</v>
      </c>
      <c r="F150">
        <v>59</v>
      </c>
      <c r="G150" t="s">
        <v>68</v>
      </c>
      <c r="H150">
        <v>22</v>
      </c>
      <c r="I150" t="s">
        <v>66</v>
      </c>
      <c r="J150">
        <v>13</v>
      </c>
      <c r="K150" t="s">
        <v>64</v>
      </c>
      <c r="L150">
        <v>6</v>
      </c>
      <c r="M150">
        <v>0</v>
      </c>
      <c r="N150">
        <v>0</v>
      </c>
      <c r="O150">
        <v>3661</v>
      </c>
      <c r="P150">
        <v>12.5</v>
      </c>
      <c r="Q150">
        <v>15</v>
      </c>
      <c r="R150">
        <v>5</v>
      </c>
    </row>
    <row r="151" spans="1:18">
      <c r="A151" t="s">
        <v>295</v>
      </c>
      <c r="B151" t="s">
        <v>36</v>
      </c>
      <c r="C151">
        <v>4</v>
      </c>
      <c r="D151">
        <v>17.399999999999999</v>
      </c>
      <c r="E151" t="s">
        <v>63</v>
      </c>
      <c r="F151">
        <v>100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8947</v>
      </c>
      <c r="P151">
        <v>12.5</v>
      </c>
      <c r="Q151">
        <v>15</v>
      </c>
      <c r="R151">
        <v>5</v>
      </c>
    </row>
    <row r="152" spans="1:18">
      <c r="A152" t="s">
        <v>296</v>
      </c>
      <c r="B152" t="s">
        <v>37</v>
      </c>
      <c r="C152">
        <v>2</v>
      </c>
      <c r="D152">
        <v>17.399999999999999</v>
      </c>
      <c r="E152" t="s">
        <v>63</v>
      </c>
      <c r="F152">
        <v>83</v>
      </c>
      <c r="G152" t="s">
        <v>64</v>
      </c>
      <c r="H152">
        <v>17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4444</v>
      </c>
      <c r="P152">
        <v>12.5</v>
      </c>
      <c r="Q152">
        <v>15</v>
      </c>
      <c r="R152">
        <v>5</v>
      </c>
    </row>
    <row r="153" spans="1:18">
      <c r="A153" t="s">
        <v>297</v>
      </c>
      <c r="B153" t="s">
        <v>36</v>
      </c>
      <c r="C153">
        <v>4</v>
      </c>
      <c r="D153">
        <v>17.100000000000001</v>
      </c>
      <c r="E153" t="s">
        <v>63</v>
      </c>
      <c r="F153">
        <v>100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8947</v>
      </c>
      <c r="P153">
        <v>12.5</v>
      </c>
      <c r="Q153">
        <v>15</v>
      </c>
      <c r="R153">
        <v>5</v>
      </c>
    </row>
    <row r="154" spans="1:18">
      <c r="A154" t="s">
        <v>298</v>
      </c>
      <c r="B154" t="s">
        <v>37</v>
      </c>
      <c r="C154">
        <v>2</v>
      </c>
      <c r="D154">
        <v>17.100000000000001</v>
      </c>
      <c r="E154" t="s">
        <v>63</v>
      </c>
      <c r="F154">
        <v>83</v>
      </c>
      <c r="G154" t="s">
        <v>64</v>
      </c>
      <c r="H154">
        <v>17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4444</v>
      </c>
      <c r="P154">
        <v>12.5</v>
      </c>
      <c r="Q154">
        <v>15</v>
      </c>
      <c r="R154">
        <v>5</v>
      </c>
    </row>
    <row r="155" spans="1:18">
      <c r="A155" t="s">
        <v>299</v>
      </c>
      <c r="B155" t="s">
        <v>36</v>
      </c>
      <c r="C155">
        <v>4</v>
      </c>
      <c r="D155">
        <v>17.3</v>
      </c>
      <c r="E155" t="s">
        <v>63</v>
      </c>
      <c r="F155">
        <v>100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8947</v>
      </c>
      <c r="P155">
        <v>12.5</v>
      </c>
      <c r="Q155">
        <v>15</v>
      </c>
      <c r="R155">
        <v>5</v>
      </c>
    </row>
    <row r="156" spans="1:18">
      <c r="A156" t="s">
        <v>300</v>
      </c>
      <c r="B156" t="s">
        <v>37</v>
      </c>
      <c r="C156">
        <v>2</v>
      </c>
      <c r="D156">
        <v>17.3</v>
      </c>
      <c r="E156" t="s">
        <v>63</v>
      </c>
      <c r="F156">
        <v>83</v>
      </c>
      <c r="G156" t="s">
        <v>64</v>
      </c>
      <c r="H156">
        <v>17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4444</v>
      </c>
      <c r="P156">
        <v>12.5</v>
      </c>
      <c r="Q156">
        <v>15</v>
      </c>
      <c r="R156">
        <v>5</v>
      </c>
    </row>
    <row r="157" spans="1:18">
      <c r="A157" t="s">
        <v>301</v>
      </c>
      <c r="B157" t="s">
        <v>36</v>
      </c>
      <c r="C157">
        <v>4</v>
      </c>
      <c r="D157">
        <v>13.5</v>
      </c>
      <c r="E157" t="s">
        <v>63</v>
      </c>
      <c r="F157">
        <v>95</v>
      </c>
      <c r="G157" t="s">
        <v>68</v>
      </c>
      <c r="H157">
        <v>5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9022</v>
      </c>
      <c r="P157">
        <v>12.5</v>
      </c>
      <c r="Q157">
        <v>15</v>
      </c>
      <c r="R157">
        <v>5</v>
      </c>
    </row>
    <row r="158" spans="1:18">
      <c r="A158" t="s">
        <v>302</v>
      </c>
      <c r="B158" t="s">
        <v>37</v>
      </c>
      <c r="C158">
        <v>2</v>
      </c>
      <c r="D158">
        <v>13.5</v>
      </c>
      <c r="E158" t="s">
        <v>63</v>
      </c>
      <c r="F158">
        <v>83</v>
      </c>
      <c r="G158" t="s">
        <v>68</v>
      </c>
      <c r="H158">
        <v>17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4444</v>
      </c>
      <c r="P158">
        <v>12.5</v>
      </c>
      <c r="Q158">
        <v>15</v>
      </c>
      <c r="R158">
        <v>5</v>
      </c>
    </row>
    <row r="159" spans="1:18">
      <c r="A159" t="s">
        <v>303</v>
      </c>
      <c r="B159" t="s">
        <v>36</v>
      </c>
      <c r="C159">
        <v>4</v>
      </c>
      <c r="D159">
        <v>13.7</v>
      </c>
      <c r="E159" t="s">
        <v>63</v>
      </c>
      <c r="F159">
        <v>95</v>
      </c>
      <c r="G159" t="s">
        <v>68</v>
      </c>
      <c r="H159">
        <v>5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9022</v>
      </c>
      <c r="P159">
        <v>12.5</v>
      </c>
      <c r="Q159">
        <v>15</v>
      </c>
      <c r="R159">
        <v>5</v>
      </c>
    </row>
    <row r="160" spans="1:18">
      <c r="A160" t="s">
        <v>304</v>
      </c>
      <c r="B160" t="s">
        <v>37</v>
      </c>
      <c r="C160">
        <v>2</v>
      </c>
      <c r="D160">
        <v>13.7</v>
      </c>
      <c r="E160" t="s">
        <v>63</v>
      </c>
      <c r="F160">
        <v>83</v>
      </c>
      <c r="G160" t="s">
        <v>68</v>
      </c>
      <c r="H160">
        <v>17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4444</v>
      </c>
      <c r="P160">
        <v>12.5</v>
      </c>
      <c r="Q160">
        <v>15</v>
      </c>
      <c r="R160">
        <v>5</v>
      </c>
    </row>
    <row r="161" spans="1:18">
      <c r="A161" t="s">
        <v>305</v>
      </c>
      <c r="B161" t="s">
        <v>36</v>
      </c>
      <c r="C161">
        <v>4</v>
      </c>
      <c r="D161">
        <v>13.6</v>
      </c>
      <c r="E161" t="s">
        <v>63</v>
      </c>
      <c r="F161">
        <v>95</v>
      </c>
      <c r="G161" t="s">
        <v>68</v>
      </c>
      <c r="H161">
        <v>5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9022</v>
      </c>
      <c r="P161">
        <v>12.5</v>
      </c>
      <c r="Q161">
        <v>15</v>
      </c>
      <c r="R161">
        <v>5</v>
      </c>
    </row>
    <row r="162" spans="1:18">
      <c r="A162" t="s">
        <v>306</v>
      </c>
      <c r="B162" t="s">
        <v>37</v>
      </c>
      <c r="C162">
        <v>2</v>
      </c>
      <c r="D162">
        <v>13.6</v>
      </c>
      <c r="E162" t="s">
        <v>63</v>
      </c>
      <c r="F162">
        <v>83</v>
      </c>
      <c r="G162" t="s">
        <v>68</v>
      </c>
      <c r="H162">
        <v>17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4444</v>
      </c>
      <c r="P162">
        <v>12.5</v>
      </c>
      <c r="Q162">
        <v>15</v>
      </c>
      <c r="R162">
        <v>5</v>
      </c>
    </row>
    <row r="163" spans="1:18">
      <c r="A163" t="s">
        <v>307</v>
      </c>
      <c r="B163" t="s">
        <v>36</v>
      </c>
      <c r="C163">
        <v>4</v>
      </c>
      <c r="D163">
        <v>13.2</v>
      </c>
      <c r="E163" t="s">
        <v>63</v>
      </c>
      <c r="F163">
        <v>95</v>
      </c>
      <c r="G163" t="s">
        <v>68</v>
      </c>
      <c r="H163">
        <v>5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9022</v>
      </c>
      <c r="P163">
        <v>12.5</v>
      </c>
      <c r="Q163">
        <v>15</v>
      </c>
      <c r="R163">
        <v>5</v>
      </c>
    </row>
    <row r="164" spans="1:18">
      <c r="A164" t="s">
        <v>308</v>
      </c>
      <c r="B164" t="s">
        <v>37</v>
      </c>
      <c r="C164">
        <v>2</v>
      </c>
      <c r="D164">
        <v>13.2</v>
      </c>
      <c r="E164" t="s">
        <v>63</v>
      </c>
      <c r="F164">
        <v>83</v>
      </c>
      <c r="G164" t="s">
        <v>68</v>
      </c>
      <c r="H164">
        <v>17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4444</v>
      </c>
      <c r="P164">
        <v>12.5</v>
      </c>
      <c r="Q164">
        <v>15</v>
      </c>
      <c r="R164">
        <v>5</v>
      </c>
    </row>
    <row r="165" spans="1:18">
      <c r="A165" t="s">
        <v>309</v>
      </c>
      <c r="B165" t="s">
        <v>37</v>
      </c>
      <c r="C165">
        <v>2</v>
      </c>
      <c r="D165">
        <v>13.8</v>
      </c>
      <c r="E165" t="s">
        <v>63</v>
      </c>
      <c r="F165">
        <v>42</v>
      </c>
      <c r="G165" t="s">
        <v>64</v>
      </c>
      <c r="H165">
        <v>38</v>
      </c>
      <c r="I165" t="s">
        <v>65</v>
      </c>
      <c r="J165">
        <v>20</v>
      </c>
      <c r="K165">
        <v>0</v>
      </c>
      <c r="L165">
        <v>0</v>
      </c>
      <c r="M165">
        <v>0</v>
      </c>
      <c r="N165">
        <v>0</v>
      </c>
      <c r="O165">
        <v>2187</v>
      </c>
      <c r="P165">
        <v>12.5</v>
      </c>
      <c r="Q165">
        <v>15</v>
      </c>
      <c r="R165">
        <v>5</v>
      </c>
    </row>
    <row r="166" spans="1:18">
      <c r="A166" t="s">
        <v>310</v>
      </c>
      <c r="B166" t="s">
        <v>37</v>
      </c>
      <c r="C166">
        <v>2</v>
      </c>
      <c r="D166">
        <v>12.8</v>
      </c>
      <c r="E166" t="s">
        <v>63</v>
      </c>
      <c r="F166">
        <v>42</v>
      </c>
      <c r="G166" t="s">
        <v>64</v>
      </c>
      <c r="H166">
        <v>38</v>
      </c>
      <c r="I166" t="s">
        <v>65</v>
      </c>
      <c r="J166">
        <v>20</v>
      </c>
      <c r="K166">
        <v>0</v>
      </c>
      <c r="L166">
        <v>0</v>
      </c>
      <c r="M166">
        <v>0</v>
      </c>
      <c r="N166">
        <v>0</v>
      </c>
      <c r="O166">
        <v>2187</v>
      </c>
      <c r="P166">
        <v>12.5</v>
      </c>
      <c r="Q166">
        <v>15</v>
      </c>
      <c r="R166">
        <v>5</v>
      </c>
    </row>
    <row r="167" spans="1:18">
      <c r="A167" t="s">
        <v>311</v>
      </c>
      <c r="B167" t="s">
        <v>37</v>
      </c>
      <c r="C167">
        <v>2</v>
      </c>
      <c r="D167">
        <v>14.6</v>
      </c>
      <c r="E167" t="s">
        <v>63</v>
      </c>
      <c r="F167">
        <v>42</v>
      </c>
      <c r="G167" t="s">
        <v>64</v>
      </c>
      <c r="H167">
        <v>38</v>
      </c>
      <c r="I167" t="s">
        <v>65</v>
      </c>
      <c r="J167">
        <v>20</v>
      </c>
      <c r="K167">
        <v>0</v>
      </c>
      <c r="L167">
        <v>0</v>
      </c>
      <c r="M167">
        <v>0</v>
      </c>
      <c r="N167">
        <v>0</v>
      </c>
      <c r="O167">
        <v>2187</v>
      </c>
      <c r="P167">
        <v>12.5</v>
      </c>
      <c r="Q167">
        <v>15</v>
      </c>
      <c r="R167">
        <v>5</v>
      </c>
    </row>
    <row r="168" spans="1:18">
      <c r="A168" t="s">
        <v>312</v>
      </c>
      <c r="B168" t="s">
        <v>37</v>
      </c>
      <c r="C168">
        <v>2</v>
      </c>
      <c r="D168">
        <v>15.7</v>
      </c>
      <c r="E168" t="s">
        <v>64</v>
      </c>
      <c r="F168">
        <v>55</v>
      </c>
      <c r="G168" t="s">
        <v>63</v>
      </c>
      <c r="H168">
        <v>45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2300</v>
      </c>
      <c r="P168">
        <v>12.5</v>
      </c>
      <c r="Q168">
        <v>15</v>
      </c>
      <c r="R168">
        <v>5</v>
      </c>
    </row>
    <row r="169" spans="1:18">
      <c r="A169" t="s">
        <v>313</v>
      </c>
      <c r="B169" t="s">
        <v>37</v>
      </c>
      <c r="C169">
        <v>2</v>
      </c>
      <c r="D169">
        <v>14.9</v>
      </c>
      <c r="E169" t="s">
        <v>64</v>
      </c>
      <c r="F169">
        <v>55</v>
      </c>
      <c r="G169" t="s">
        <v>63</v>
      </c>
      <c r="H169">
        <v>45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2300</v>
      </c>
      <c r="P169">
        <v>12.5</v>
      </c>
      <c r="Q169">
        <v>15</v>
      </c>
      <c r="R169">
        <v>5</v>
      </c>
    </row>
    <row r="170" spans="1:18">
      <c r="A170" t="s">
        <v>314</v>
      </c>
      <c r="B170" t="s">
        <v>37</v>
      </c>
      <c r="C170">
        <v>2</v>
      </c>
      <c r="D170">
        <v>14.7</v>
      </c>
      <c r="E170" t="s">
        <v>64</v>
      </c>
      <c r="F170">
        <v>55</v>
      </c>
      <c r="G170" t="s">
        <v>63</v>
      </c>
      <c r="H170">
        <v>45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2300</v>
      </c>
      <c r="P170">
        <v>12.5</v>
      </c>
      <c r="Q170">
        <v>15</v>
      </c>
      <c r="R170">
        <v>5</v>
      </c>
    </row>
    <row r="171" spans="1:18">
      <c r="A171" t="s">
        <v>315</v>
      </c>
      <c r="B171" t="s">
        <v>37</v>
      </c>
      <c r="C171">
        <v>2</v>
      </c>
      <c r="D171">
        <v>14.9</v>
      </c>
      <c r="E171" t="s">
        <v>64</v>
      </c>
      <c r="F171">
        <v>55</v>
      </c>
      <c r="G171" t="s">
        <v>63</v>
      </c>
      <c r="H171">
        <v>45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2300</v>
      </c>
      <c r="P171">
        <v>12.5</v>
      </c>
      <c r="Q171">
        <v>15</v>
      </c>
      <c r="R171">
        <v>5</v>
      </c>
    </row>
    <row r="172" spans="1:18">
      <c r="A172" t="s">
        <v>316</v>
      </c>
      <c r="B172" t="s">
        <v>36</v>
      </c>
      <c r="C172">
        <v>4</v>
      </c>
      <c r="D172">
        <v>19.8</v>
      </c>
      <c r="E172" t="s">
        <v>63</v>
      </c>
      <c r="F172">
        <v>43</v>
      </c>
      <c r="G172" t="s">
        <v>67</v>
      </c>
      <c r="H172">
        <v>27</v>
      </c>
      <c r="I172" t="s">
        <v>64</v>
      </c>
      <c r="J172">
        <v>12</v>
      </c>
      <c r="K172" t="s">
        <v>68</v>
      </c>
      <c r="L172">
        <v>9</v>
      </c>
      <c r="M172" t="s">
        <v>65</v>
      </c>
      <c r="N172">
        <v>9</v>
      </c>
      <c r="O172">
        <v>10000</v>
      </c>
      <c r="P172">
        <v>12.5</v>
      </c>
      <c r="Q172">
        <v>15</v>
      </c>
      <c r="R172">
        <v>5</v>
      </c>
    </row>
    <row r="173" spans="1:18">
      <c r="A173" t="s">
        <v>317</v>
      </c>
      <c r="B173" t="s">
        <v>37</v>
      </c>
      <c r="C173">
        <v>2</v>
      </c>
      <c r="D173">
        <v>19.8</v>
      </c>
      <c r="E173" t="s">
        <v>63</v>
      </c>
      <c r="F173">
        <v>45</v>
      </c>
      <c r="G173" t="s">
        <v>66</v>
      </c>
      <c r="H173">
        <v>24</v>
      </c>
      <c r="I173" t="s">
        <v>64</v>
      </c>
      <c r="J173">
        <v>24</v>
      </c>
      <c r="K173" t="s">
        <v>68</v>
      </c>
      <c r="L173">
        <v>7</v>
      </c>
      <c r="M173">
        <v>0</v>
      </c>
      <c r="N173">
        <v>0</v>
      </c>
      <c r="O173">
        <v>4444</v>
      </c>
      <c r="P173">
        <v>12.5</v>
      </c>
      <c r="Q173">
        <v>15</v>
      </c>
      <c r="R173">
        <v>5</v>
      </c>
    </row>
    <row r="174" spans="1:18">
      <c r="A174" t="s">
        <v>318</v>
      </c>
      <c r="B174" t="s">
        <v>36</v>
      </c>
      <c r="C174">
        <v>4</v>
      </c>
      <c r="D174">
        <v>21.9</v>
      </c>
      <c r="E174" t="s">
        <v>63</v>
      </c>
      <c r="F174">
        <v>43</v>
      </c>
      <c r="G174" t="s">
        <v>67</v>
      </c>
      <c r="H174">
        <v>27</v>
      </c>
      <c r="I174" t="s">
        <v>64</v>
      </c>
      <c r="J174">
        <v>12</v>
      </c>
      <c r="K174" t="s">
        <v>68</v>
      </c>
      <c r="L174">
        <v>9</v>
      </c>
      <c r="M174" t="s">
        <v>65</v>
      </c>
      <c r="N174">
        <v>9</v>
      </c>
      <c r="O174">
        <v>10000</v>
      </c>
      <c r="P174">
        <v>12.5</v>
      </c>
      <c r="Q174">
        <v>15</v>
      </c>
      <c r="R174">
        <v>5</v>
      </c>
    </row>
    <row r="175" spans="1:18">
      <c r="A175" t="s">
        <v>319</v>
      </c>
      <c r="B175" t="s">
        <v>37</v>
      </c>
      <c r="C175">
        <v>2</v>
      </c>
      <c r="D175">
        <v>21.9</v>
      </c>
      <c r="E175" t="s">
        <v>63</v>
      </c>
      <c r="F175">
        <v>45</v>
      </c>
      <c r="G175" t="s">
        <v>66</v>
      </c>
      <c r="H175">
        <v>24</v>
      </c>
      <c r="I175" t="s">
        <v>64</v>
      </c>
      <c r="J175">
        <v>24</v>
      </c>
      <c r="K175" t="s">
        <v>68</v>
      </c>
      <c r="L175">
        <v>7</v>
      </c>
      <c r="M175">
        <v>0</v>
      </c>
      <c r="N175">
        <v>0</v>
      </c>
      <c r="O175">
        <v>4444</v>
      </c>
      <c r="P175">
        <v>12.5</v>
      </c>
      <c r="Q175">
        <v>15</v>
      </c>
      <c r="R175">
        <v>5</v>
      </c>
    </row>
    <row r="176" spans="1:18">
      <c r="A176" t="s">
        <v>320</v>
      </c>
      <c r="B176" t="s">
        <v>36</v>
      </c>
      <c r="C176">
        <v>4</v>
      </c>
      <c r="D176">
        <v>21.8</v>
      </c>
      <c r="E176" t="s">
        <v>63</v>
      </c>
      <c r="F176">
        <v>43</v>
      </c>
      <c r="G176" t="s">
        <v>67</v>
      </c>
      <c r="H176">
        <v>27</v>
      </c>
      <c r="I176" t="s">
        <v>64</v>
      </c>
      <c r="J176">
        <v>12</v>
      </c>
      <c r="K176" t="s">
        <v>68</v>
      </c>
      <c r="L176">
        <v>9</v>
      </c>
      <c r="M176" t="s">
        <v>65</v>
      </c>
      <c r="N176">
        <v>9</v>
      </c>
      <c r="O176">
        <v>10000</v>
      </c>
      <c r="P176">
        <v>12.5</v>
      </c>
      <c r="Q176">
        <v>15</v>
      </c>
      <c r="R176">
        <v>5</v>
      </c>
    </row>
    <row r="177" spans="1:18">
      <c r="A177" t="s">
        <v>321</v>
      </c>
      <c r="B177" t="s">
        <v>37</v>
      </c>
      <c r="C177">
        <v>2</v>
      </c>
      <c r="D177">
        <v>21.8</v>
      </c>
      <c r="E177" t="s">
        <v>63</v>
      </c>
      <c r="F177">
        <v>45</v>
      </c>
      <c r="G177" t="s">
        <v>66</v>
      </c>
      <c r="H177">
        <v>24</v>
      </c>
      <c r="I177" t="s">
        <v>64</v>
      </c>
      <c r="J177">
        <v>24</v>
      </c>
      <c r="K177" t="s">
        <v>68</v>
      </c>
      <c r="L177">
        <v>7</v>
      </c>
      <c r="M177">
        <v>0</v>
      </c>
      <c r="N177">
        <v>0</v>
      </c>
      <c r="O177">
        <v>4444</v>
      </c>
      <c r="P177">
        <v>12.5</v>
      </c>
      <c r="Q177">
        <v>15</v>
      </c>
      <c r="R177">
        <v>5</v>
      </c>
    </row>
    <row r="178" spans="1:18">
      <c r="A178" t="s">
        <v>322</v>
      </c>
      <c r="B178" t="s">
        <v>37</v>
      </c>
      <c r="C178">
        <v>2</v>
      </c>
      <c r="D178">
        <v>21.1</v>
      </c>
      <c r="E178" t="s">
        <v>63</v>
      </c>
      <c r="F178">
        <v>45</v>
      </c>
      <c r="G178" t="s">
        <v>66</v>
      </c>
      <c r="H178">
        <v>24</v>
      </c>
      <c r="I178" t="s">
        <v>64</v>
      </c>
      <c r="J178">
        <v>24</v>
      </c>
      <c r="K178" t="s">
        <v>68</v>
      </c>
      <c r="L178">
        <v>7</v>
      </c>
      <c r="M178">
        <v>0</v>
      </c>
      <c r="N178">
        <v>0</v>
      </c>
      <c r="O178">
        <v>4444</v>
      </c>
      <c r="P178">
        <v>12.5</v>
      </c>
      <c r="Q178">
        <v>15</v>
      </c>
      <c r="R178">
        <v>5</v>
      </c>
    </row>
    <row r="179" spans="1:18">
      <c r="A179" t="s">
        <v>323</v>
      </c>
      <c r="B179" t="s">
        <v>36</v>
      </c>
      <c r="C179">
        <v>4</v>
      </c>
      <c r="D179">
        <v>19</v>
      </c>
      <c r="E179" t="s">
        <v>63</v>
      </c>
      <c r="F179">
        <v>87</v>
      </c>
      <c r="G179" t="s">
        <v>68</v>
      </c>
      <c r="H179">
        <v>13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7281</v>
      </c>
      <c r="P179">
        <v>12.5</v>
      </c>
      <c r="Q179">
        <v>15</v>
      </c>
      <c r="R179">
        <v>5</v>
      </c>
    </row>
    <row r="180" spans="1:18">
      <c r="A180" t="s">
        <v>324</v>
      </c>
      <c r="B180" t="s">
        <v>37</v>
      </c>
      <c r="C180">
        <v>2</v>
      </c>
      <c r="D180">
        <v>19</v>
      </c>
      <c r="E180" t="s">
        <v>63</v>
      </c>
      <c r="F180">
        <v>67</v>
      </c>
      <c r="G180" t="s">
        <v>68</v>
      </c>
      <c r="H180">
        <v>20</v>
      </c>
      <c r="I180" t="s">
        <v>64</v>
      </c>
      <c r="J180">
        <v>13</v>
      </c>
      <c r="K180">
        <v>0</v>
      </c>
      <c r="L180">
        <v>0</v>
      </c>
      <c r="M180">
        <v>0</v>
      </c>
      <c r="N180">
        <v>0</v>
      </c>
      <c r="O180">
        <v>4444</v>
      </c>
      <c r="P180">
        <v>12.5</v>
      </c>
      <c r="Q180">
        <v>15</v>
      </c>
      <c r="R180">
        <v>5</v>
      </c>
    </row>
    <row r="181" spans="1:18">
      <c r="A181" t="s">
        <v>325</v>
      </c>
      <c r="B181" t="s">
        <v>36</v>
      </c>
      <c r="C181">
        <v>4</v>
      </c>
      <c r="D181">
        <v>20</v>
      </c>
      <c r="E181" t="s">
        <v>63</v>
      </c>
      <c r="F181">
        <v>52</v>
      </c>
      <c r="G181" t="s">
        <v>65</v>
      </c>
      <c r="H181">
        <v>13</v>
      </c>
      <c r="I181" t="s">
        <v>64</v>
      </c>
      <c r="J181">
        <v>13</v>
      </c>
      <c r="K181" t="s">
        <v>66</v>
      </c>
      <c r="L181">
        <v>11</v>
      </c>
      <c r="M181" t="s">
        <v>68</v>
      </c>
      <c r="N181">
        <v>11</v>
      </c>
      <c r="O181">
        <v>5553</v>
      </c>
      <c r="P181">
        <v>12.5</v>
      </c>
      <c r="Q181">
        <v>15</v>
      </c>
      <c r="R181">
        <v>5</v>
      </c>
    </row>
    <row r="182" spans="1:18">
      <c r="A182" t="s">
        <v>326</v>
      </c>
      <c r="B182" t="s">
        <v>37</v>
      </c>
      <c r="C182">
        <v>2</v>
      </c>
      <c r="D182">
        <v>20</v>
      </c>
      <c r="E182" t="s">
        <v>63</v>
      </c>
      <c r="F182">
        <v>45</v>
      </c>
      <c r="G182" t="s">
        <v>68</v>
      </c>
      <c r="H182">
        <v>20</v>
      </c>
      <c r="I182" t="s">
        <v>64</v>
      </c>
      <c r="J182">
        <v>18</v>
      </c>
      <c r="K182" t="s">
        <v>66</v>
      </c>
      <c r="L182">
        <v>12</v>
      </c>
      <c r="M182" t="s">
        <v>65</v>
      </c>
      <c r="N182">
        <v>5</v>
      </c>
      <c r="O182">
        <v>4444</v>
      </c>
      <c r="P182">
        <v>12.5</v>
      </c>
      <c r="Q182">
        <v>15</v>
      </c>
      <c r="R182">
        <v>5</v>
      </c>
    </row>
    <row r="183" spans="1:18">
      <c r="A183" t="s">
        <v>335</v>
      </c>
      <c r="B183" t="s">
        <v>36</v>
      </c>
      <c r="C183">
        <v>4</v>
      </c>
      <c r="D183">
        <v>20.399999999999999</v>
      </c>
      <c r="E183" t="s">
        <v>66</v>
      </c>
      <c r="F183">
        <v>35</v>
      </c>
      <c r="G183" t="s">
        <v>64</v>
      </c>
      <c r="H183">
        <v>22</v>
      </c>
      <c r="I183" t="s">
        <v>65</v>
      </c>
      <c r="J183">
        <v>15</v>
      </c>
      <c r="K183" t="s">
        <v>63</v>
      </c>
      <c r="L183">
        <v>14</v>
      </c>
      <c r="M183" t="s">
        <v>68</v>
      </c>
      <c r="N183">
        <v>14</v>
      </c>
      <c r="O183">
        <v>2759</v>
      </c>
      <c r="P183">
        <v>12.5</v>
      </c>
      <c r="Q183">
        <v>15</v>
      </c>
      <c r="R183">
        <v>5</v>
      </c>
    </row>
    <row r="184" spans="1:18">
      <c r="A184" t="s">
        <v>327</v>
      </c>
      <c r="B184" t="s">
        <v>36</v>
      </c>
      <c r="C184">
        <v>4</v>
      </c>
      <c r="D184">
        <v>20.100000000000001</v>
      </c>
      <c r="E184" t="s">
        <v>63</v>
      </c>
      <c r="F184">
        <v>52</v>
      </c>
      <c r="G184" t="s">
        <v>65</v>
      </c>
      <c r="H184">
        <v>13</v>
      </c>
      <c r="I184" t="s">
        <v>64</v>
      </c>
      <c r="J184">
        <v>13</v>
      </c>
      <c r="K184" t="s">
        <v>66</v>
      </c>
      <c r="L184">
        <v>11</v>
      </c>
      <c r="M184" t="s">
        <v>68</v>
      </c>
      <c r="N184">
        <v>11</v>
      </c>
      <c r="O184">
        <v>5553</v>
      </c>
      <c r="P184">
        <v>12.5</v>
      </c>
      <c r="Q184">
        <v>15</v>
      </c>
      <c r="R184">
        <v>5</v>
      </c>
    </row>
    <row r="185" spans="1:18">
      <c r="A185" t="s">
        <v>328</v>
      </c>
      <c r="B185" t="s">
        <v>37</v>
      </c>
      <c r="C185">
        <v>2</v>
      </c>
      <c r="D185">
        <v>20.100000000000001</v>
      </c>
      <c r="E185" t="s">
        <v>63</v>
      </c>
      <c r="F185">
        <v>45</v>
      </c>
      <c r="G185" t="s">
        <v>68</v>
      </c>
      <c r="H185">
        <v>20</v>
      </c>
      <c r="I185" t="s">
        <v>64</v>
      </c>
      <c r="J185">
        <v>18</v>
      </c>
      <c r="K185" t="s">
        <v>66</v>
      </c>
      <c r="L185">
        <v>12</v>
      </c>
      <c r="M185" t="s">
        <v>65</v>
      </c>
      <c r="N185">
        <v>5</v>
      </c>
      <c r="O185">
        <v>4444</v>
      </c>
      <c r="P185">
        <v>12.5</v>
      </c>
      <c r="Q185">
        <v>15</v>
      </c>
      <c r="R185">
        <v>5</v>
      </c>
    </row>
    <row r="186" spans="1:18">
      <c r="A186" t="s">
        <v>329</v>
      </c>
      <c r="B186" t="s">
        <v>36</v>
      </c>
      <c r="C186">
        <v>4</v>
      </c>
      <c r="D186">
        <v>20.399999999999999</v>
      </c>
      <c r="E186" t="s">
        <v>63</v>
      </c>
      <c r="F186">
        <v>52</v>
      </c>
      <c r="G186" t="s">
        <v>65</v>
      </c>
      <c r="H186">
        <v>13</v>
      </c>
      <c r="I186" t="s">
        <v>64</v>
      </c>
      <c r="J186">
        <v>13</v>
      </c>
      <c r="K186" t="s">
        <v>66</v>
      </c>
      <c r="L186">
        <v>11</v>
      </c>
      <c r="M186" t="s">
        <v>68</v>
      </c>
      <c r="N186">
        <v>11</v>
      </c>
      <c r="O186">
        <v>5553</v>
      </c>
      <c r="P186">
        <v>12.5</v>
      </c>
      <c r="Q186">
        <v>15</v>
      </c>
      <c r="R186">
        <v>5</v>
      </c>
    </row>
    <row r="187" spans="1:18">
      <c r="A187" t="s">
        <v>330</v>
      </c>
      <c r="B187" t="s">
        <v>37</v>
      </c>
      <c r="C187">
        <v>2</v>
      </c>
      <c r="D187">
        <v>20.399999999999999</v>
      </c>
      <c r="E187" t="s">
        <v>63</v>
      </c>
      <c r="F187">
        <v>45</v>
      </c>
      <c r="G187" t="s">
        <v>68</v>
      </c>
      <c r="H187">
        <v>20</v>
      </c>
      <c r="I187" t="s">
        <v>64</v>
      </c>
      <c r="J187">
        <v>18</v>
      </c>
      <c r="K187" t="s">
        <v>66</v>
      </c>
      <c r="L187">
        <v>12</v>
      </c>
      <c r="M187" t="s">
        <v>65</v>
      </c>
      <c r="N187">
        <v>5</v>
      </c>
      <c r="O187">
        <v>4444</v>
      </c>
      <c r="P187">
        <v>12.5</v>
      </c>
      <c r="Q187">
        <v>15</v>
      </c>
      <c r="R187">
        <v>5</v>
      </c>
    </row>
    <row r="188" spans="1:18">
      <c r="A188" t="s">
        <v>336</v>
      </c>
      <c r="B188" t="s">
        <v>36</v>
      </c>
      <c r="C188">
        <v>4</v>
      </c>
      <c r="D188">
        <v>20.5</v>
      </c>
      <c r="E188" t="s">
        <v>66</v>
      </c>
      <c r="F188">
        <v>35</v>
      </c>
      <c r="G188" t="s">
        <v>64</v>
      </c>
      <c r="H188">
        <v>22</v>
      </c>
      <c r="I188" t="s">
        <v>65</v>
      </c>
      <c r="J188">
        <v>15</v>
      </c>
      <c r="K188" t="s">
        <v>63</v>
      </c>
      <c r="L188">
        <v>14</v>
      </c>
      <c r="M188" t="s">
        <v>68</v>
      </c>
      <c r="N188">
        <v>14</v>
      </c>
      <c r="O188">
        <v>2759</v>
      </c>
      <c r="P188">
        <v>12.5</v>
      </c>
      <c r="Q188">
        <v>15</v>
      </c>
      <c r="R188">
        <v>5</v>
      </c>
    </row>
    <row r="189" spans="1:18">
      <c r="A189" t="s">
        <v>331</v>
      </c>
      <c r="B189" t="s">
        <v>36</v>
      </c>
      <c r="C189">
        <v>4</v>
      </c>
      <c r="D189">
        <v>19.899999999999999</v>
      </c>
      <c r="E189" t="s">
        <v>63</v>
      </c>
      <c r="F189">
        <v>52</v>
      </c>
      <c r="G189" t="s">
        <v>65</v>
      </c>
      <c r="H189">
        <v>13</v>
      </c>
      <c r="I189" t="s">
        <v>64</v>
      </c>
      <c r="J189">
        <v>13</v>
      </c>
      <c r="K189" t="s">
        <v>66</v>
      </c>
      <c r="L189">
        <v>11</v>
      </c>
      <c r="M189" t="s">
        <v>68</v>
      </c>
      <c r="N189">
        <v>11</v>
      </c>
      <c r="O189">
        <v>5553</v>
      </c>
      <c r="P189">
        <v>12.5</v>
      </c>
      <c r="Q189">
        <v>15</v>
      </c>
      <c r="R189">
        <v>5</v>
      </c>
    </row>
    <row r="190" spans="1:18">
      <c r="A190" t="s">
        <v>332</v>
      </c>
      <c r="B190" t="s">
        <v>37</v>
      </c>
      <c r="C190">
        <v>2</v>
      </c>
      <c r="D190">
        <v>19.899999999999999</v>
      </c>
      <c r="E190" t="s">
        <v>63</v>
      </c>
      <c r="F190">
        <v>45</v>
      </c>
      <c r="G190" t="s">
        <v>68</v>
      </c>
      <c r="H190">
        <v>20</v>
      </c>
      <c r="I190" t="s">
        <v>64</v>
      </c>
      <c r="J190">
        <v>18</v>
      </c>
      <c r="K190" t="s">
        <v>66</v>
      </c>
      <c r="L190">
        <v>12</v>
      </c>
      <c r="M190" t="s">
        <v>65</v>
      </c>
      <c r="N190">
        <v>5</v>
      </c>
      <c r="O190">
        <v>4444</v>
      </c>
      <c r="P190">
        <v>12.5</v>
      </c>
      <c r="Q190">
        <v>15</v>
      </c>
      <c r="R190">
        <v>5</v>
      </c>
    </row>
    <row r="191" spans="1:18">
      <c r="A191" t="s">
        <v>337</v>
      </c>
      <c r="B191" t="s">
        <v>36</v>
      </c>
      <c r="C191">
        <v>4</v>
      </c>
      <c r="D191">
        <v>19.7</v>
      </c>
      <c r="E191" t="s">
        <v>66</v>
      </c>
      <c r="F191">
        <v>35</v>
      </c>
      <c r="G191" t="s">
        <v>64</v>
      </c>
      <c r="H191">
        <v>22</v>
      </c>
      <c r="I191" t="s">
        <v>65</v>
      </c>
      <c r="J191">
        <v>15</v>
      </c>
      <c r="K191" t="s">
        <v>63</v>
      </c>
      <c r="L191">
        <v>14</v>
      </c>
      <c r="M191" t="s">
        <v>68</v>
      </c>
      <c r="N191">
        <v>14</v>
      </c>
      <c r="O191">
        <v>2759</v>
      </c>
      <c r="P191">
        <v>12.5</v>
      </c>
      <c r="Q191">
        <v>15</v>
      </c>
      <c r="R191">
        <v>5</v>
      </c>
    </row>
    <row r="192" spans="1:18">
      <c r="A192" t="s">
        <v>333</v>
      </c>
      <c r="B192" t="s">
        <v>36</v>
      </c>
      <c r="C192">
        <v>4</v>
      </c>
      <c r="D192">
        <v>18.899999999999999</v>
      </c>
      <c r="E192" t="s">
        <v>63</v>
      </c>
      <c r="F192">
        <v>52</v>
      </c>
      <c r="G192" t="s">
        <v>65</v>
      </c>
      <c r="H192">
        <v>13</v>
      </c>
      <c r="I192" t="s">
        <v>64</v>
      </c>
      <c r="J192">
        <v>13</v>
      </c>
      <c r="K192" t="s">
        <v>66</v>
      </c>
      <c r="L192">
        <v>11</v>
      </c>
      <c r="M192" t="s">
        <v>68</v>
      </c>
      <c r="N192">
        <v>11</v>
      </c>
      <c r="O192">
        <v>5553</v>
      </c>
      <c r="P192">
        <v>12.5</v>
      </c>
      <c r="Q192">
        <v>15</v>
      </c>
      <c r="R192">
        <v>5</v>
      </c>
    </row>
    <row r="193" spans="1:18">
      <c r="A193" t="s">
        <v>334</v>
      </c>
      <c r="B193" t="s">
        <v>37</v>
      </c>
      <c r="C193">
        <v>2</v>
      </c>
      <c r="D193">
        <v>18.899999999999999</v>
      </c>
      <c r="E193" t="s">
        <v>63</v>
      </c>
      <c r="F193">
        <v>45</v>
      </c>
      <c r="G193" t="s">
        <v>68</v>
      </c>
      <c r="H193">
        <v>20</v>
      </c>
      <c r="I193" t="s">
        <v>64</v>
      </c>
      <c r="J193">
        <v>18</v>
      </c>
      <c r="K193" t="s">
        <v>66</v>
      </c>
      <c r="L193">
        <v>12</v>
      </c>
      <c r="M193" t="s">
        <v>65</v>
      </c>
      <c r="N193">
        <v>5</v>
      </c>
      <c r="O193">
        <v>4444</v>
      </c>
      <c r="P193">
        <v>12.5</v>
      </c>
      <c r="Q193">
        <v>15</v>
      </c>
      <c r="R193">
        <v>5</v>
      </c>
    </row>
    <row r="194" spans="1:18">
      <c r="A194" t="s">
        <v>338</v>
      </c>
      <c r="B194" t="s">
        <v>37</v>
      </c>
      <c r="C194">
        <v>2</v>
      </c>
      <c r="D194">
        <v>17.899999999999999</v>
      </c>
      <c r="E194" t="s">
        <v>64</v>
      </c>
      <c r="F194">
        <v>50</v>
      </c>
      <c r="G194" t="s">
        <v>63</v>
      </c>
      <c r="H194">
        <v>29</v>
      </c>
      <c r="I194" t="s">
        <v>65</v>
      </c>
      <c r="J194">
        <v>13</v>
      </c>
      <c r="K194" t="s">
        <v>68</v>
      </c>
      <c r="L194">
        <v>8</v>
      </c>
      <c r="M194">
        <v>0</v>
      </c>
      <c r="N194">
        <v>0</v>
      </c>
      <c r="O194">
        <v>4444</v>
      </c>
      <c r="P194">
        <v>12.5</v>
      </c>
      <c r="Q194">
        <v>15</v>
      </c>
      <c r="R194">
        <v>5</v>
      </c>
    </row>
    <row r="195" spans="1:18">
      <c r="A195" t="s">
        <v>339</v>
      </c>
      <c r="B195" t="s">
        <v>37</v>
      </c>
      <c r="C195">
        <v>2</v>
      </c>
      <c r="D195">
        <v>18.2</v>
      </c>
      <c r="E195" t="s">
        <v>64</v>
      </c>
      <c r="F195">
        <v>50</v>
      </c>
      <c r="G195" t="s">
        <v>63</v>
      </c>
      <c r="H195">
        <v>29</v>
      </c>
      <c r="I195" t="s">
        <v>65</v>
      </c>
      <c r="J195">
        <v>13</v>
      </c>
      <c r="K195" t="s">
        <v>68</v>
      </c>
      <c r="L195">
        <v>8</v>
      </c>
      <c r="M195">
        <v>0</v>
      </c>
      <c r="N195">
        <v>0</v>
      </c>
      <c r="O195">
        <v>4444</v>
      </c>
      <c r="P195">
        <v>12.5</v>
      </c>
      <c r="Q195">
        <v>15</v>
      </c>
      <c r="R195">
        <v>5</v>
      </c>
    </row>
    <row r="196" spans="1:18">
      <c r="A196" t="s">
        <v>344</v>
      </c>
      <c r="B196" t="s">
        <v>36</v>
      </c>
      <c r="C196">
        <v>4</v>
      </c>
      <c r="D196">
        <v>17.2</v>
      </c>
      <c r="E196" t="s">
        <v>66</v>
      </c>
      <c r="F196">
        <v>84</v>
      </c>
      <c r="G196" t="s">
        <v>63</v>
      </c>
      <c r="H196">
        <v>9</v>
      </c>
      <c r="I196" t="s">
        <v>68</v>
      </c>
      <c r="J196">
        <v>7</v>
      </c>
      <c r="K196">
        <v>0</v>
      </c>
      <c r="L196">
        <v>0</v>
      </c>
      <c r="M196">
        <v>0</v>
      </c>
      <c r="N196">
        <v>0</v>
      </c>
      <c r="O196">
        <v>2947</v>
      </c>
      <c r="P196">
        <v>12.5</v>
      </c>
      <c r="Q196">
        <v>15</v>
      </c>
      <c r="R196">
        <v>5</v>
      </c>
    </row>
    <row r="197" spans="1:18">
      <c r="A197" t="s">
        <v>345</v>
      </c>
      <c r="B197" t="s">
        <v>36</v>
      </c>
      <c r="C197">
        <v>4</v>
      </c>
      <c r="D197">
        <v>17.7</v>
      </c>
      <c r="E197" t="s">
        <v>66</v>
      </c>
      <c r="F197">
        <v>84</v>
      </c>
      <c r="G197" t="s">
        <v>63</v>
      </c>
      <c r="H197">
        <v>9</v>
      </c>
      <c r="I197" t="s">
        <v>68</v>
      </c>
      <c r="J197">
        <v>7</v>
      </c>
      <c r="K197">
        <v>0</v>
      </c>
      <c r="L197">
        <v>0</v>
      </c>
      <c r="M197">
        <v>0</v>
      </c>
      <c r="N197">
        <v>0</v>
      </c>
      <c r="O197">
        <v>2947</v>
      </c>
      <c r="P197">
        <v>12.5</v>
      </c>
      <c r="Q197">
        <v>15</v>
      </c>
      <c r="R197">
        <v>5</v>
      </c>
    </row>
    <row r="198" spans="1:18">
      <c r="A198" t="s">
        <v>340</v>
      </c>
      <c r="B198" t="s">
        <v>36</v>
      </c>
      <c r="C198">
        <v>4</v>
      </c>
      <c r="D198">
        <v>18</v>
      </c>
      <c r="E198" t="s">
        <v>63</v>
      </c>
      <c r="F198">
        <v>67</v>
      </c>
      <c r="G198" t="s">
        <v>66</v>
      </c>
      <c r="H198">
        <v>23</v>
      </c>
      <c r="I198" t="s">
        <v>68</v>
      </c>
      <c r="J198">
        <v>10</v>
      </c>
      <c r="K198">
        <v>0</v>
      </c>
      <c r="L198">
        <v>0</v>
      </c>
      <c r="M198">
        <v>0</v>
      </c>
      <c r="N198">
        <v>0</v>
      </c>
      <c r="O198">
        <v>4988</v>
      </c>
      <c r="P198">
        <v>12.5</v>
      </c>
      <c r="Q198">
        <v>15</v>
      </c>
      <c r="R198">
        <v>5</v>
      </c>
    </row>
    <row r="199" spans="1:18">
      <c r="A199" t="s">
        <v>341</v>
      </c>
      <c r="B199" t="s">
        <v>37</v>
      </c>
      <c r="C199">
        <v>2</v>
      </c>
      <c r="D199">
        <v>18</v>
      </c>
      <c r="E199" t="s">
        <v>63</v>
      </c>
      <c r="F199">
        <v>59</v>
      </c>
      <c r="G199" t="s">
        <v>68</v>
      </c>
      <c r="H199">
        <v>22</v>
      </c>
      <c r="I199" t="s">
        <v>66</v>
      </c>
      <c r="J199">
        <v>13</v>
      </c>
      <c r="K199" t="s">
        <v>64</v>
      </c>
      <c r="L199">
        <v>6</v>
      </c>
      <c r="M199">
        <v>0</v>
      </c>
      <c r="N199">
        <v>0</v>
      </c>
      <c r="O199">
        <v>3661</v>
      </c>
      <c r="P199">
        <v>12.5</v>
      </c>
      <c r="Q199">
        <v>15</v>
      </c>
      <c r="R199">
        <v>5</v>
      </c>
    </row>
    <row r="200" spans="1:18">
      <c r="A200" t="s">
        <v>346</v>
      </c>
      <c r="B200" t="s">
        <v>36</v>
      </c>
      <c r="C200">
        <v>4</v>
      </c>
      <c r="D200">
        <v>18</v>
      </c>
      <c r="E200" t="s">
        <v>66</v>
      </c>
      <c r="F200">
        <v>84</v>
      </c>
      <c r="G200" t="s">
        <v>63</v>
      </c>
      <c r="H200">
        <v>9</v>
      </c>
      <c r="I200" t="s">
        <v>68</v>
      </c>
      <c r="J200">
        <v>7</v>
      </c>
      <c r="K200">
        <v>0</v>
      </c>
      <c r="L200">
        <v>0</v>
      </c>
      <c r="M200">
        <v>0</v>
      </c>
      <c r="N200">
        <v>0</v>
      </c>
      <c r="O200">
        <v>2947</v>
      </c>
      <c r="P200">
        <v>12.5</v>
      </c>
      <c r="Q200">
        <v>15</v>
      </c>
      <c r="R200">
        <v>5</v>
      </c>
    </row>
    <row r="201" spans="1:18">
      <c r="A201" t="s">
        <v>347</v>
      </c>
      <c r="B201" t="s">
        <v>36</v>
      </c>
      <c r="C201">
        <v>4</v>
      </c>
      <c r="D201">
        <v>18</v>
      </c>
      <c r="E201" t="s">
        <v>66</v>
      </c>
      <c r="F201">
        <v>84</v>
      </c>
      <c r="G201" t="s">
        <v>63</v>
      </c>
      <c r="H201">
        <v>9</v>
      </c>
      <c r="I201" t="s">
        <v>68</v>
      </c>
      <c r="J201">
        <v>7</v>
      </c>
      <c r="K201">
        <v>0</v>
      </c>
      <c r="L201">
        <v>0</v>
      </c>
      <c r="M201">
        <v>0</v>
      </c>
      <c r="N201">
        <v>0</v>
      </c>
      <c r="O201">
        <v>2947</v>
      </c>
      <c r="P201">
        <v>12.5</v>
      </c>
      <c r="Q201">
        <v>15</v>
      </c>
      <c r="R201">
        <v>5</v>
      </c>
    </row>
    <row r="202" spans="1:18">
      <c r="A202" t="s">
        <v>342</v>
      </c>
      <c r="B202" t="s">
        <v>36</v>
      </c>
      <c r="C202">
        <v>4</v>
      </c>
      <c r="D202">
        <v>18</v>
      </c>
      <c r="E202" t="s">
        <v>63</v>
      </c>
      <c r="F202">
        <v>67</v>
      </c>
      <c r="G202" t="s">
        <v>66</v>
      </c>
      <c r="H202">
        <v>23</v>
      </c>
      <c r="I202" t="s">
        <v>68</v>
      </c>
      <c r="J202">
        <v>10</v>
      </c>
      <c r="K202">
        <v>0</v>
      </c>
      <c r="L202">
        <v>0</v>
      </c>
      <c r="M202">
        <v>0</v>
      </c>
      <c r="N202">
        <v>0</v>
      </c>
      <c r="O202">
        <v>4988</v>
      </c>
      <c r="P202">
        <v>12.5</v>
      </c>
      <c r="Q202">
        <v>15</v>
      </c>
      <c r="R202">
        <v>5</v>
      </c>
    </row>
    <row r="203" spans="1:18">
      <c r="A203" t="s">
        <v>343</v>
      </c>
      <c r="B203" t="s">
        <v>37</v>
      </c>
      <c r="C203">
        <v>2</v>
      </c>
      <c r="D203">
        <v>18</v>
      </c>
      <c r="E203" t="s">
        <v>63</v>
      </c>
      <c r="F203">
        <v>59</v>
      </c>
      <c r="G203" t="s">
        <v>68</v>
      </c>
      <c r="H203">
        <v>22</v>
      </c>
      <c r="I203" t="s">
        <v>66</v>
      </c>
      <c r="J203">
        <v>13</v>
      </c>
      <c r="K203" t="s">
        <v>64</v>
      </c>
      <c r="L203">
        <v>6</v>
      </c>
      <c r="M203">
        <v>0</v>
      </c>
      <c r="N203">
        <v>0</v>
      </c>
      <c r="O203">
        <v>3661</v>
      </c>
      <c r="P203">
        <v>12.5</v>
      </c>
      <c r="Q203">
        <v>15</v>
      </c>
      <c r="R203">
        <v>5</v>
      </c>
    </row>
    <row r="204" spans="1:18">
      <c r="A204" t="s">
        <v>348</v>
      </c>
      <c r="B204" t="s">
        <v>36</v>
      </c>
      <c r="C204">
        <v>4</v>
      </c>
      <c r="D204">
        <v>18</v>
      </c>
      <c r="E204" t="s">
        <v>66</v>
      </c>
      <c r="F204">
        <v>84</v>
      </c>
      <c r="G204" t="s">
        <v>63</v>
      </c>
      <c r="H204">
        <v>9</v>
      </c>
      <c r="I204" t="s">
        <v>68</v>
      </c>
      <c r="J204">
        <v>7</v>
      </c>
      <c r="K204">
        <v>0</v>
      </c>
      <c r="L204">
        <v>0</v>
      </c>
      <c r="M204">
        <v>0</v>
      </c>
      <c r="N204">
        <v>0</v>
      </c>
      <c r="O204">
        <v>2947</v>
      </c>
      <c r="P204">
        <v>12.5</v>
      </c>
      <c r="Q204">
        <v>15</v>
      </c>
      <c r="R204">
        <v>5</v>
      </c>
    </row>
    <row r="205" spans="1:18">
      <c r="A205" t="s">
        <v>349</v>
      </c>
      <c r="B205" t="s">
        <v>36</v>
      </c>
      <c r="C205">
        <v>4</v>
      </c>
      <c r="D205">
        <v>14.4</v>
      </c>
      <c r="E205" t="s">
        <v>66</v>
      </c>
      <c r="F205">
        <v>84</v>
      </c>
      <c r="G205" t="s">
        <v>63</v>
      </c>
      <c r="H205">
        <v>9</v>
      </c>
      <c r="I205" t="s">
        <v>68</v>
      </c>
      <c r="J205">
        <v>7</v>
      </c>
      <c r="K205">
        <v>0</v>
      </c>
      <c r="L205">
        <v>0</v>
      </c>
      <c r="M205">
        <v>0</v>
      </c>
      <c r="N205">
        <v>0</v>
      </c>
      <c r="O205">
        <v>2947</v>
      </c>
      <c r="P205">
        <v>12.5</v>
      </c>
      <c r="Q205">
        <v>15</v>
      </c>
      <c r="R205">
        <v>5</v>
      </c>
    </row>
    <row r="206" spans="1:18">
      <c r="A206" t="s">
        <v>350</v>
      </c>
      <c r="B206" t="s">
        <v>36</v>
      </c>
      <c r="C206">
        <v>4</v>
      </c>
      <c r="D206">
        <v>14.8</v>
      </c>
      <c r="E206" t="s">
        <v>66</v>
      </c>
      <c r="F206">
        <v>84</v>
      </c>
      <c r="G206" t="s">
        <v>63</v>
      </c>
      <c r="H206">
        <v>9</v>
      </c>
      <c r="I206" t="s">
        <v>68</v>
      </c>
      <c r="J206">
        <v>7</v>
      </c>
      <c r="K206">
        <v>0</v>
      </c>
      <c r="L206">
        <v>0</v>
      </c>
      <c r="M206">
        <v>0</v>
      </c>
      <c r="N206">
        <v>0</v>
      </c>
      <c r="O206">
        <v>2947</v>
      </c>
      <c r="P206">
        <v>12.5</v>
      </c>
      <c r="Q206">
        <v>15</v>
      </c>
      <c r="R206">
        <v>5</v>
      </c>
    </row>
    <row r="207" spans="1:18">
      <c r="A207" t="s">
        <v>457</v>
      </c>
      <c r="B207" t="s">
        <v>37</v>
      </c>
      <c r="C207">
        <v>2</v>
      </c>
      <c r="D207">
        <v>15</v>
      </c>
      <c r="E207" t="s">
        <v>63</v>
      </c>
      <c r="F207">
        <v>42</v>
      </c>
      <c r="G207" t="s">
        <v>64</v>
      </c>
      <c r="H207">
        <v>38</v>
      </c>
      <c r="I207" t="s">
        <v>65</v>
      </c>
      <c r="J207">
        <v>20</v>
      </c>
      <c r="K207">
        <v>0</v>
      </c>
      <c r="L207">
        <v>0</v>
      </c>
      <c r="M207">
        <v>0</v>
      </c>
      <c r="N207">
        <v>0</v>
      </c>
      <c r="O207">
        <v>2187</v>
      </c>
      <c r="P207">
        <v>12.5</v>
      </c>
      <c r="Q207">
        <v>15</v>
      </c>
      <c r="R207">
        <v>5</v>
      </c>
    </row>
    <row r="208" spans="1:18">
      <c r="A208" t="s">
        <v>458</v>
      </c>
      <c r="B208" t="s">
        <v>37</v>
      </c>
      <c r="C208">
        <v>2</v>
      </c>
      <c r="D208">
        <v>15</v>
      </c>
      <c r="E208" t="s">
        <v>63</v>
      </c>
      <c r="F208">
        <v>42</v>
      </c>
      <c r="G208" t="s">
        <v>64</v>
      </c>
      <c r="H208">
        <v>38</v>
      </c>
      <c r="I208" t="s">
        <v>65</v>
      </c>
      <c r="J208">
        <v>20</v>
      </c>
      <c r="K208">
        <v>0</v>
      </c>
      <c r="L208">
        <v>0</v>
      </c>
      <c r="M208">
        <v>0</v>
      </c>
      <c r="N208">
        <v>0</v>
      </c>
      <c r="O208">
        <v>2187</v>
      </c>
      <c r="P208">
        <v>12.5</v>
      </c>
      <c r="Q208">
        <v>15</v>
      </c>
      <c r="R208">
        <v>5</v>
      </c>
    </row>
    <row r="209" spans="1:18">
      <c r="A209" t="s">
        <v>459</v>
      </c>
      <c r="B209" t="s">
        <v>37</v>
      </c>
      <c r="C209">
        <v>2</v>
      </c>
      <c r="D209">
        <v>14.5</v>
      </c>
      <c r="E209" t="s">
        <v>63</v>
      </c>
      <c r="F209">
        <v>42</v>
      </c>
      <c r="G209" t="s">
        <v>64</v>
      </c>
      <c r="H209">
        <v>38</v>
      </c>
      <c r="I209" t="s">
        <v>65</v>
      </c>
      <c r="J209">
        <v>20</v>
      </c>
      <c r="K209">
        <v>0</v>
      </c>
      <c r="L209">
        <v>0</v>
      </c>
      <c r="M209">
        <v>0</v>
      </c>
      <c r="N209">
        <v>0</v>
      </c>
      <c r="O209">
        <v>2187</v>
      </c>
      <c r="P209">
        <v>12.5</v>
      </c>
      <c r="Q209">
        <v>15</v>
      </c>
      <c r="R209">
        <v>5</v>
      </c>
    </row>
    <row r="210" spans="1:18">
      <c r="A210" t="s">
        <v>460</v>
      </c>
      <c r="B210" t="s">
        <v>37</v>
      </c>
      <c r="C210">
        <v>2</v>
      </c>
      <c r="D210">
        <v>14.5</v>
      </c>
      <c r="E210" t="s">
        <v>63</v>
      </c>
      <c r="F210">
        <v>42</v>
      </c>
      <c r="G210" t="s">
        <v>64</v>
      </c>
      <c r="H210">
        <v>38</v>
      </c>
      <c r="I210" t="s">
        <v>65</v>
      </c>
      <c r="J210">
        <v>20</v>
      </c>
      <c r="K210">
        <v>0</v>
      </c>
      <c r="L210">
        <v>0</v>
      </c>
      <c r="M210">
        <v>0</v>
      </c>
      <c r="N210">
        <v>0</v>
      </c>
      <c r="O210">
        <v>2187</v>
      </c>
      <c r="P210">
        <v>12.5</v>
      </c>
      <c r="Q210">
        <v>15</v>
      </c>
      <c r="R210">
        <v>5</v>
      </c>
    </row>
    <row r="211" spans="1:18">
      <c r="A211" t="s">
        <v>461</v>
      </c>
      <c r="B211" t="s">
        <v>37</v>
      </c>
      <c r="C211">
        <v>2</v>
      </c>
      <c r="D211">
        <v>14.7</v>
      </c>
      <c r="E211" t="s">
        <v>64</v>
      </c>
      <c r="F211">
        <v>55</v>
      </c>
      <c r="G211" t="s">
        <v>63</v>
      </c>
      <c r="H211">
        <v>45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2300</v>
      </c>
      <c r="P211">
        <v>12.5</v>
      </c>
      <c r="Q211">
        <v>15</v>
      </c>
      <c r="R211">
        <v>5</v>
      </c>
    </row>
    <row r="212" spans="1:18">
      <c r="A212" t="s">
        <v>462</v>
      </c>
      <c r="B212" t="s">
        <v>37</v>
      </c>
      <c r="C212">
        <v>2</v>
      </c>
      <c r="D212">
        <v>14.4</v>
      </c>
      <c r="E212" t="s">
        <v>64</v>
      </c>
      <c r="F212">
        <v>55</v>
      </c>
      <c r="G212" t="s">
        <v>63</v>
      </c>
      <c r="H212">
        <v>45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2300</v>
      </c>
      <c r="P212">
        <v>12.5</v>
      </c>
      <c r="Q212">
        <v>15</v>
      </c>
      <c r="R212">
        <v>5</v>
      </c>
    </row>
    <row r="213" spans="1:18">
      <c r="A213" t="s">
        <v>463</v>
      </c>
      <c r="B213" t="s">
        <v>37</v>
      </c>
      <c r="C213">
        <v>2</v>
      </c>
      <c r="D213">
        <v>13.6</v>
      </c>
      <c r="E213" t="s">
        <v>64</v>
      </c>
      <c r="F213">
        <v>55</v>
      </c>
      <c r="G213" t="s">
        <v>63</v>
      </c>
      <c r="H213">
        <v>45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2300</v>
      </c>
      <c r="P213">
        <v>12.5</v>
      </c>
      <c r="Q213">
        <v>15</v>
      </c>
      <c r="R213">
        <v>5</v>
      </c>
    </row>
    <row r="214" spans="1:18">
      <c r="A214" t="s">
        <v>464</v>
      </c>
      <c r="B214" t="s">
        <v>37</v>
      </c>
      <c r="C214">
        <v>2</v>
      </c>
      <c r="D214">
        <v>14.2</v>
      </c>
      <c r="E214" t="s">
        <v>64</v>
      </c>
      <c r="F214">
        <v>55</v>
      </c>
      <c r="G214" t="s">
        <v>63</v>
      </c>
      <c r="H214">
        <v>45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2300</v>
      </c>
      <c r="P214">
        <v>12.5</v>
      </c>
      <c r="Q214">
        <v>15</v>
      </c>
      <c r="R214">
        <v>5</v>
      </c>
    </row>
    <row r="215" spans="1:18">
      <c r="A215" t="s">
        <v>465</v>
      </c>
      <c r="B215" t="s">
        <v>36</v>
      </c>
      <c r="C215">
        <v>4</v>
      </c>
      <c r="D215">
        <v>21.3</v>
      </c>
      <c r="E215" t="s">
        <v>63</v>
      </c>
      <c r="F215">
        <v>43</v>
      </c>
      <c r="G215" t="s">
        <v>67</v>
      </c>
      <c r="H215">
        <v>27</v>
      </c>
      <c r="I215" t="s">
        <v>64</v>
      </c>
      <c r="J215">
        <v>12</v>
      </c>
      <c r="K215" t="s">
        <v>68</v>
      </c>
      <c r="L215">
        <v>9</v>
      </c>
      <c r="M215" t="s">
        <v>65</v>
      </c>
      <c r="N215">
        <v>9</v>
      </c>
      <c r="O215">
        <v>10000</v>
      </c>
      <c r="P215">
        <v>12.5</v>
      </c>
      <c r="Q215">
        <v>15</v>
      </c>
      <c r="R215">
        <v>5</v>
      </c>
    </row>
    <row r="216" spans="1:18">
      <c r="A216" t="s">
        <v>466</v>
      </c>
      <c r="B216" t="s">
        <v>37</v>
      </c>
      <c r="C216">
        <v>2</v>
      </c>
      <c r="D216">
        <v>21.3</v>
      </c>
      <c r="E216" t="s">
        <v>63</v>
      </c>
      <c r="F216">
        <v>45</v>
      </c>
      <c r="G216" t="s">
        <v>66</v>
      </c>
      <c r="H216">
        <v>24</v>
      </c>
      <c r="I216" t="s">
        <v>64</v>
      </c>
      <c r="J216">
        <v>24</v>
      </c>
      <c r="K216" t="s">
        <v>68</v>
      </c>
      <c r="L216">
        <v>7</v>
      </c>
      <c r="M216">
        <v>0</v>
      </c>
      <c r="N216">
        <v>0</v>
      </c>
      <c r="O216">
        <v>4444</v>
      </c>
      <c r="P216">
        <v>12.5</v>
      </c>
      <c r="Q216">
        <v>15</v>
      </c>
      <c r="R216">
        <v>5</v>
      </c>
    </row>
    <row r="217" spans="1:18">
      <c r="A217" t="s">
        <v>467</v>
      </c>
      <c r="B217" t="s">
        <v>36</v>
      </c>
      <c r="C217">
        <v>4</v>
      </c>
      <c r="D217">
        <v>20.9</v>
      </c>
      <c r="E217" t="s">
        <v>63</v>
      </c>
      <c r="F217">
        <v>43</v>
      </c>
      <c r="G217" t="s">
        <v>67</v>
      </c>
      <c r="H217">
        <v>27</v>
      </c>
      <c r="I217" t="s">
        <v>64</v>
      </c>
      <c r="J217">
        <v>12</v>
      </c>
      <c r="K217" t="s">
        <v>68</v>
      </c>
      <c r="L217">
        <v>9</v>
      </c>
      <c r="M217" t="s">
        <v>65</v>
      </c>
      <c r="N217">
        <v>9</v>
      </c>
      <c r="O217">
        <v>10000</v>
      </c>
      <c r="P217">
        <v>12.5</v>
      </c>
      <c r="Q217">
        <v>15</v>
      </c>
      <c r="R217">
        <v>5</v>
      </c>
    </row>
    <row r="218" spans="1:18">
      <c r="A218" t="s">
        <v>468</v>
      </c>
      <c r="B218" t="s">
        <v>37</v>
      </c>
      <c r="C218">
        <v>2</v>
      </c>
      <c r="D218">
        <v>20.9</v>
      </c>
      <c r="E218" t="s">
        <v>63</v>
      </c>
      <c r="F218">
        <v>45</v>
      </c>
      <c r="G218" t="s">
        <v>66</v>
      </c>
      <c r="H218">
        <v>24</v>
      </c>
      <c r="I218" t="s">
        <v>64</v>
      </c>
      <c r="J218">
        <v>24</v>
      </c>
      <c r="K218" t="s">
        <v>68</v>
      </c>
      <c r="L218">
        <v>7</v>
      </c>
      <c r="M218">
        <v>0</v>
      </c>
      <c r="N218">
        <v>0</v>
      </c>
      <c r="O218">
        <v>4444</v>
      </c>
      <c r="P218">
        <v>12.5</v>
      </c>
      <c r="Q218">
        <v>15</v>
      </c>
      <c r="R218">
        <v>5</v>
      </c>
    </row>
    <row r="219" spans="1:18">
      <c r="A219" t="s">
        <v>469</v>
      </c>
      <c r="B219" t="s">
        <v>36</v>
      </c>
      <c r="C219">
        <v>4</v>
      </c>
      <c r="D219">
        <v>22.5</v>
      </c>
      <c r="E219" t="s">
        <v>63</v>
      </c>
      <c r="F219">
        <v>43</v>
      </c>
      <c r="G219" t="s">
        <v>67</v>
      </c>
      <c r="H219">
        <v>27</v>
      </c>
      <c r="I219" t="s">
        <v>64</v>
      </c>
      <c r="J219">
        <v>12</v>
      </c>
      <c r="K219" t="s">
        <v>68</v>
      </c>
      <c r="L219">
        <v>9</v>
      </c>
      <c r="M219" t="s">
        <v>65</v>
      </c>
      <c r="N219">
        <v>9</v>
      </c>
      <c r="O219">
        <v>10000</v>
      </c>
      <c r="P219">
        <v>12.5</v>
      </c>
      <c r="Q219">
        <v>15</v>
      </c>
      <c r="R219">
        <v>5</v>
      </c>
    </row>
    <row r="220" spans="1:18">
      <c r="A220" t="s">
        <v>470</v>
      </c>
      <c r="B220" t="s">
        <v>37</v>
      </c>
      <c r="C220">
        <v>2</v>
      </c>
      <c r="D220">
        <v>22.5</v>
      </c>
      <c r="E220" t="s">
        <v>63</v>
      </c>
      <c r="F220">
        <v>45</v>
      </c>
      <c r="G220" t="s">
        <v>66</v>
      </c>
      <c r="H220">
        <v>24</v>
      </c>
      <c r="I220" t="s">
        <v>64</v>
      </c>
      <c r="J220">
        <v>24</v>
      </c>
      <c r="K220" t="s">
        <v>68</v>
      </c>
      <c r="L220">
        <v>7</v>
      </c>
      <c r="M220">
        <v>0</v>
      </c>
      <c r="N220">
        <v>0</v>
      </c>
      <c r="O220">
        <v>4444</v>
      </c>
      <c r="P220">
        <v>12.5</v>
      </c>
      <c r="Q220">
        <v>15</v>
      </c>
      <c r="R220">
        <v>5</v>
      </c>
    </row>
    <row r="221" spans="1:18">
      <c r="A221" t="s">
        <v>471</v>
      </c>
      <c r="B221" t="s">
        <v>36</v>
      </c>
      <c r="C221">
        <v>4</v>
      </c>
      <c r="D221">
        <v>22.4</v>
      </c>
      <c r="E221" t="s">
        <v>63</v>
      </c>
      <c r="F221">
        <v>43</v>
      </c>
      <c r="G221" t="s">
        <v>67</v>
      </c>
      <c r="H221">
        <v>27</v>
      </c>
      <c r="I221" t="s">
        <v>64</v>
      </c>
      <c r="J221">
        <v>12</v>
      </c>
      <c r="K221" t="s">
        <v>68</v>
      </c>
      <c r="L221">
        <v>9</v>
      </c>
      <c r="M221" t="s">
        <v>65</v>
      </c>
      <c r="N221">
        <v>9</v>
      </c>
      <c r="O221">
        <v>10000</v>
      </c>
      <c r="P221">
        <v>12.5</v>
      </c>
      <c r="Q221">
        <v>15</v>
      </c>
      <c r="R221">
        <v>5</v>
      </c>
    </row>
    <row r="222" spans="1:18">
      <c r="A222" t="s">
        <v>472</v>
      </c>
      <c r="B222" t="s">
        <v>37</v>
      </c>
      <c r="C222">
        <v>2</v>
      </c>
      <c r="D222">
        <v>22.4</v>
      </c>
      <c r="E222" t="s">
        <v>63</v>
      </c>
      <c r="F222">
        <v>45</v>
      </c>
      <c r="G222" t="s">
        <v>66</v>
      </c>
      <c r="H222">
        <v>24</v>
      </c>
      <c r="I222" t="s">
        <v>64</v>
      </c>
      <c r="J222">
        <v>24</v>
      </c>
      <c r="K222" t="s">
        <v>68</v>
      </c>
      <c r="L222">
        <v>7</v>
      </c>
      <c r="M222">
        <v>0</v>
      </c>
      <c r="N222">
        <v>0</v>
      </c>
      <c r="O222">
        <v>4444</v>
      </c>
      <c r="P222">
        <v>12.5</v>
      </c>
      <c r="Q222">
        <v>15</v>
      </c>
      <c r="R222">
        <v>5</v>
      </c>
    </row>
    <row r="223" spans="1:18">
      <c r="A223" t="s">
        <v>473</v>
      </c>
      <c r="B223" t="s">
        <v>37</v>
      </c>
      <c r="C223">
        <v>2</v>
      </c>
      <c r="D223">
        <v>19.7</v>
      </c>
      <c r="E223" t="s">
        <v>63</v>
      </c>
      <c r="F223">
        <v>45</v>
      </c>
      <c r="G223" t="s">
        <v>66</v>
      </c>
      <c r="H223">
        <v>24</v>
      </c>
      <c r="I223" t="s">
        <v>64</v>
      </c>
      <c r="J223">
        <v>24</v>
      </c>
      <c r="K223" t="s">
        <v>68</v>
      </c>
      <c r="L223">
        <v>7</v>
      </c>
      <c r="M223">
        <v>0</v>
      </c>
      <c r="N223">
        <v>0</v>
      </c>
      <c r="O223">
        <v>4444</v>
      </c>
      <c r="P223">
        <v>12.5</v>
      </c>
      <c r="Q223">
        <v>15</v>
      </c>
      <c r="R223">
        <v>5</v>
      </c>
    </row>
    <row r="224" spans="1:18">
      <c r="A224" t="s">
        <v>474</v>
      </c>
      <c r="B224" t="s">
        <v>37</v>
      </c>
      <c r="C224">
        <v>2</v>
      </c>
      <c r="D224">
        <v>20.399999999999999</v>
      </c>
      <c r="E224" t="s">
        <v>63</v>
      </c>
      <c r="F224">
        <v>45</v>
      </c>
      <c r="G224" t="s">
        <v>66</v>
      </c>
      <c r="H224">
        <v>24</v>
      </c>
      <c r="I224" t="s">
        <v>64</v>
      </c>
      <c r="J224">
        <v>24</v>
      </c>
      <c r="K224" t="s">
        <v>68</v>
      </c>
      <c r="L224">
        <v>7</v>
      </c>
      <c r="M224">
        <v>0</v>
      </c>
      <c r="N224">
        <v>0</v>
      </c>
      <c r="O224">
        <v>4444</v>
      </c>
      <c r="P224">
        <v>12.5</v>
      </c>
      <c r="Q224">
        <v>15</v>
      </c>
      <c r="R224">
        <v>5</v>
      </c>
    </row>
    <row r="225" spans="1:18">
      <c r="A225" t="s">
        <v>475</v>
      </c>
      <c r="B225" t="s">
        <v>37</v>
      </c>
      <c r="C225">
        <v>2</v>
      </c>
      <c r="D225">
        <v>20.7</v>
      </c>
      <c r="E225" t="s">
        <v>63</v>
      </c>
      <c r="F225">
        <v>45</v>
      </c>
      <c r="G225" t="s">
        <v>66</v>
      </c>
      <c r="H225">
        <v>24</v>
      </c>
      <c r="I225" t="s">
        <v>64</v>
      </c>
      <c r="J225">
        <v>24</v>
      </c>
      <c r="K225" t="s">
        <v>68</v>
      </c>
      <c r="L225">
        <v>7</v>
      </c>
      <c r="M225">
        <v>0</v>
      </c>
      <c r="N225">
        <v>0</v>
      </c>
      <c r="O225">
        <v>4444</v>
      </c>
      <c r="P225">
        <v>12.5</v>
      </c>
      <c r="Q225">
        <v>15</v>
      </c>
      <c r="R225">
        <v>5</v>
      </c>
    </row>
    <row r="226" spans="1:18">
      <c r="A226" t="s">
        <v>476</v>
      </c>
      <c r="B226" t="s">
        <v>37</v>
      </c>
      <c r="C226">
        <v>2</v>
      </c>
      <c r="D226">
        <v>21.7</v>
      </c>
      <c r="E226" t="s">
        <v>63</v>
      </c>
      <c r="F226">
        <v>45</v>
      </c>
      <c r="G226" t="s">
        <v>66</v>
      </c>
      <c r="H226">
        <v>24</v>
      </c>
      <c r="I226" t="s">
        <v>64</v>
      </c>
      <c r="J226">
        <v>24</v>
      </c>
      <c r="K226" t="s">
        <v>68</v>
      </c>
      <c r="L226">
        <v>7</v>
      </c>
      <c r="M226">
        <v>0</v>
      </c>
      <c r="N226">
        <v>0</v>
      </c>
      <c r="O226">
        <v>4444</v>
      </c>
      <c r="P226">
        <v>12.5</v>
      </c>
      <c r="Q226">
        <v>15</v>
      </c>
      <c r="R226">
        <v>5</v>
      </c>
    </row>
    <row r="227" spans="1:18">
      <c r="A227" t="s">
        <v>477</v>
      </c>
      <c r="B227" t="s">
        <v>37</v>
      </c>
      <c r="C227">
        <v>2</v>
      </c>
      <c r="D227">
        <v>21.4</v>
      </c>
      <c r="E227" t="s">
        <v>63</v>
      </c>
      <c r="F227">
        <v>45</v>
      </c>
      <c r="G227" t="s">
        <v>66</v>
      </c>
      <c r="H227">
        <v>24</v>
      </c>
      <c r="I227" t="s">
        <v>64</v>
      </c>
      <c r="J227">
        <v>24</v>
      </c>
      <c r="K227" t="s">
        <v>68</v>
      </c>
      <c r="L227">
        <v>7</v>
      </c>
      <c r="M227">
        <v>0</v>
      </c>
      <c r="N227">
        <v>0</v>
      </c>
      <c r="O227">
        <v>4444</v>
      </c>
      <c r="P227">
        <v>12.5</v>
      </c>
      <c r="Q227">
        <v>15</v>
      </c>
      <c r="R227">
        <v>5</v>
      </c>
    </row>
    <row r="228" spans="1:18">
      <c r="A228" t="s">
        <v>478</v>
      </c>
      <c r="B228" t="s">
        <v>37</v>
      </c>
      <c r="C228">
        <v>2</v>
      </c>
      <c r="D228">
        <v>21.2</v>
      </c>
      <c r="E228" t="s">
        <v>63</v>
      </c>
      <c r="F228">
        <v>45</v>
      </c>
      <c r="G228" t="s">
        <v>66</v>
      </c>
      <c r="H228">
        <v>24</v>
      </c>
      <c r="I228" t="s">
        <v>64</v>
      </c>
      <c r="J228">
        <v>24</v>
      </c>
      <c r="K228" t="s">
        <v>68</v>
      </c>
      <c r="L228">
        <v>7</v>
      </c>
      <c r="M228">
        <v>0</v>
      </c>
      <c r="N228">
        <v>0</v>
      </c>
      <c r="O228">
        <v>4444</v>
      </c>
      <c r="P228">
        <v>12.5</v>
      </c>
      <c r="Q228">
        <v>15</v>
      </c>
      <c r="R228">
        <v>5</v>
      </c>
    </row>
    <row r="229" spans="1:18">
      <c r="A229" t="s">
        <v>479</v>
      </c>
      <c r="B229" t="s">
        <v>36</v>
      </c>
      <c r="C229">
        <v>4</v>
      </c>
      <c r="D229">
        <v>20.2</v>
      </c>
      <c r="E229" t="s">
        <v>63</v>
      </c>
      <c r="F229">
        <v>52</v>
      </c>
      <c r="G229" t="s">
        <v>65</v>
      </c>
      <c r="H229">
        <v>13</v>
      </c>
      <c r="I229" t="s">
        <v>64</v>
      </c>
      <c r="J229">
        <v>13</v>
      </c>
      <c r="K229" t="s">
        <v>66</v>
      </c>
      <c r="L229">
        <v>11</v>
      </c>
      <c r="M229" t="s">
        <v>68</v>
      </c>
      <c r="N229">
        <v>11</v>
      </c>
      <c r="O229">
        <v>5553</v>
      </c>
      <c r="P229">
        <v>12.5</v>
      </c>
      <c r="Q229">
        <v>15</v>
      </c>
      <c r="R229">
        <v>5</v>
      </c>
    </row>
    <row r="230" spans="1:18">
      <c r="A230" t="s">
        <v>480</v>
      </c>
      <c r="B230" t="s">
        <v>37</v>
      </c>
      <c r="C230">
        <v>2</v>
      </c>
      <c r="D230">
        <v>20.2</v>
      </c>
      <c r="E230" t="s">
        <v>63</v>
      </c>
      <c r="F230">
        <v>45</v>
      </c>
      <c r="G230" t="s">
        <v>68</v>
      </c>
      <c r="H230">
        <v>20</v>
      </c>
      <c r="I230" t="s">
        <v>64</v>
      </c>
      <c r="J230">
        <v>18</v>
      </c>
      <c r="K230" t="s">
        <v>66</v>
      </c>
      <c r="L230">
        <v>12</v>
      </c>
      <c r="M230" t="s">
        <v>65</v>
      </c>
      <c r="N230">
        <v>5</v>
      </c>
      <c r="O230">
        <v>4444</v>
      </c>
      <c r="P230">
        <v>12.5</v>
      </c>
      <c r="Q230">
        <v>15</v>
      </c>
      <c r="R230">
        <v>5</v>
      </c>
    </row>
    <row r="231" spans="1:18">
      <c r="A231" t="s">
        <v>481</v>
      </c>
      <c r="B231" t="s">
        <v>36</v>
      </c>
      <c r="C231">
        <v>4</v>
      </c>
      <c r="D231">
        <v>20.6</v>
      </c>
      <c r="E231" t="s">
        <v>63</v>
      </c>
      <c r="F231">
        <v>52</v>
      </c>
      <c r="G231" t="s">
        <v>65</v>
      </c>
      <c r="H231">
        <v>13</v>
      </c>
      <c r="I231" t="s">
        <v>64</v>
      </c>
      <c r="J231">
        <v>13</v>
      </c>
      <c r="K231" t="s">
        <v>66</v>
      </c>
      <c r="L231">
        <v>11</v>
      </c>
      <c r="M231" t="s">
        <v>68</v>
      </c>
      <c r="N231">
        <v>11</v>
      </c>
      <c r="O231">
        <v>5553</v>
      </c>
      <c r="P231">
        <v>12.5</v>
      </c>
      <c r="Q231">
        <v>15</v>
      </c>
      <c r="R231">
        <v>5</v>
      </c>
    </row>
    <row r="232" spans="1:18">
      <c r="A232" t="s">
        <v>482</v>
      </c>
      <c r="B232" t="s">
        <v>37</v>
      </c>
      <c r="C232">
        <v>2</v>
      </c>
      <c r="D232">
        <v>20.6</v>
      </c>
      <c r="E232" t="s">
        <v>63</v>
      </c>
      <c r="F232">
        <v>45</v>
      </c>
      <c r="G232" t="s">
        <v>68</v>
      </c>
      <c r="H232">
        <v>20</v>
      </c>
      <c r="I232" t="s">
        <v>64</v>
      </c>
      <c r="J232">
        <v>18</v>
      </c>
      <c r="K232" t="s">
        <v>66</v>
      </c>
      <c r="L232">
        <v>12</v>
      </c>
      <c r="M232" t="s">
        <v>65</v>
      </c>
      <c r="N232">
        <v>5</v>
      </c>
      <c r="O232">
        <v>4444</v>
      </c>
      <c r="P232">
        <v>12.5</v>
      </c>
      <c r="Q232">
        <v>15</v>
      </c>
      <c r="R232">
        <v>5</v>
      </c>
    </row>
    <row r="233" spans="1:18">
      <c r="A233" t="s">
        <v>485</v>
      </c>
      <c r="B233" t="s">
        <v>36</v>
      </c>
      <c r="C233">
        <v>4</v>
      </c>
      <c r="D233">
        <v>19.600000000000001</v>
      </c>
      <c r="E233" t="s">
        <v>66</v>
      </c>
      <c r="F233">
        <v>35</v>
      </c>
      <c r="G233" t="s">
        <v>64</v>
      </c>
      <c r="H233">
        <v>22</v>
      </c>
      <c r="I233" t="s">
        <v>65</v>
      </c>
      <c r="J233">
        <v>15</v>
      </c>
      <c r="K233" t="s">
        <v>63</v>
      </c>
      <c r="L233">
        <v>14</v>
      </c>
      <c r="M233" t="s">
        <v>68</v>
      </c>
      <c r="N233">
        <v>14</v>
      </c>
      <c r="O233">
        <v>2759</v>
      </c>
      <c r="P233">
        <v>12.5</v>
      </c>
      <c r="Q233">
        <v>15</v>
      </c>
      <c r="R233">
        <v>5</v>
      </c>
    </row>
    <row r="234" spans="1:18">
      <c r="A234" t="s">
        <v>483</v>
      </c>
      <c r="B234" t="s">
        <v>36</v>
      </c>
      <c r="C234">
        <v>4</v>
      </c>
      <c r="D234">
        <v>21</v>
      </c>
      <c r="E234" t="s">
        <v>63</v>
      </c>
      <c r="F234">
        <v>52</v>
      </c>
      <c r="G234" t="s">
        <v>65</v>
      </c>
      <c r="H234">
        <v>13</v>
      </c>
      <c r="I234" t="s">
        <v>64</v>
      </c>
      <c r="J234">
        <v>13</v>
      </c>
      <c r="K234" t="s">
        <v>66</v>
      </c>
      <c r="L234">
        <v>11</v>
      </c>
      <c r="M234" t="s">
        <v>68</v>
      </c>
      <c r="N234">
        <v>11</v>
      </c>
      <c r="O234">
        <v>5553</v>
      </c>
      <c r="P234">
        <v>12.5</v>
      </c>
      <c r="Q234">
        <v>15</v>
      </c>
      <c r="R234">
        <v>5</v>
      </c>
    </row>
    <row r="235" spans="1:18">
      <c r="A235" t="s">
        <v>484</v>
      </c>
      <c r="B235" t="s">
        <v>37</v>
      </c>
      <c r="C235">
        <v>2</v>
      </c>
      <c r="D235">
        <v>21</v>
      </c>
      <c r="E235" t="s">
        <v>63</v>
      </c>
      <c r="F235">
        <v>45</v>
      </c>
      <c r="G235" t="s">
        <v>68</v>
      </c>
      <c r="H235">
        <v>20</v>
      </c>
      <c r="I235" t="s">
        <v>64</v>
      </c>
      <c r="J235">
        <v>18</v>
      </c>
      <c r="K235" t="s">
        <v>66</v>
      </c>
      <c r="L235">
        <v>12</v>
      </c>
      <c r="M235" t="s">
        <v>65</v>
      </c>
      <c r="N235">
        <v>5</v>
      </c>
      <c r="O235">
        <v>4444</v>
      </c>
      <c r="P235">
        <v>12.5</v>
      </c>
      <c r="Q235">
        <v>15</v>
      </c>
      <c r="R235">
        <v>5</v>
      </c>
    </row>
    <row r="236" spans="1:18">
      <c r="A236" t="s">
        <v>486</v>
      </c>
      <c r="B236" t="s">
        <v>36</v>
      </c>
      <c r="C236">
        <v>4</v>
      </c>
      <c r="D236">
        <v>18.8</v>
      </c>
      <c r="E236" t="s">
        <v>66</v>
      </c>
      <c r="F236">
        <v>35</v>
      </c>
      <c r="G236" t="s">
        <v>64</v>
      </c>
      <c r="H236">
        <v>22</v>
      </c>
      <c r="I236" t="s">
        <v>65</v>
      </c>
      <c r="J236">
        <v>15</v>
      </c>
      <c r="K236" t="s">
        <v>63</v>
      </c>
      <c r="L236">
        <v>14</v>
      </c>
      <c r="M236" t="s">
        <v>68</v>
      </c>
      <c r="N236">
        <v>14</v>
      </c>
      <c r="O236">
        <v>2759</v>
      </c>
      <c r="P236">
        <v>12.5</v>
      </c>
      <c r="Q236">
        <v>15</v>
      </c>
      <c r="R236">
        <v>5</v>
      </c>
    </row>
    <row r="237" spans="1:18">
      <c r="A237" t="s">
        <v>487</v>
      </c>
      <c r="B237" t="s">
        <v>36</v>
      </c>
      <c r="C237">
        <v>4</v>
      </c>
      <c r="D237">
        <v>12.2</v>
      </c>
      <c r="E237" t="s">
        <v>63</v>
      </c>
      <c r="F237">
        <v>88</v>
      </c>
      <c r="G237" t="s">
        <v>68</v>
      </c>
      <c r="H237">
        <v>12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8728</v>
      </c>
      <c r="P237">
        <v>12.5</v>
      </c>
      <c r="Q237">
        <v>15</v>
      </c>
      <c r="R237">
        <v>5</v>
      </c>
    </row>
    <row r="238" spans="1:18">
      <c r="A238" t="s">
        <v>488</v>
      </c>
      <c r="B238" t="s">
        <v>37</v>
      </c>
      <c r="C238">
        <v>2</v>
      </c>
      <c r="D238">
        <v>12.2</v>
      </c>
      <c r="E238" t="s">
        <v>63</v>
      </c>
      <c r="F238">
        <v>80</v>
      </c>
      <c r="G238" t="s">
        <v>68</v>
      </c>
      <c r="H238">
        <v>20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4444</v>
      </c>
      <c r="P238">
        <v>12.5</v>
      </c>
      <c r="Q238">
        <v>15</v>
      </c>
      <c r="R238">
        <v>5</v>
      </c>
    </row>
    <row r="239" spans="1:18">
      <c r="A239" t="s">
        <v>493</v>
      </c>
      <c r="B239" t="s">
        <v>36</v>
      </c>
      <c r="C239">
        <v>4</v>
      </c>
      <c r="D239">
        <v>15</v>
      </c>
      <c r="E239" t="s">
        <v>66</v>
      </c>
      <c r="F239">
        <v>85</v>
      </c>
      <c r="G239" t="s">
        <v>63</v>
      </c>
      <c r="H239">
        <v>15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2934</v>
      </c>
      <c r="P239">
        <v>12.5</v>
      </c>
      <c r="Q239">
        <v>15</v>
      </c>
      <c r="R239">
        <v>5</v>
      </c>
    </row>
    <row r="240" spans="1:18">
      <c r="A240" t="s">
        <v>489</v>
      </c>
      <c r="B240" t="s">
        <v>36</v>
      </c>
      <c r="C240">
        <v>4</v>
      </c>
      <c r="D240">
        <v>12.2</v>
      </c>
      <c r="E240" t="s">
        <v>63</v>
      </c>
      <c r="F240">
        <v>88</v>
      </c>
      <c r="G240" t="s">
        <v>68</v>
      </c>
      <c r="H240">
        <v>12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8728</v>
      </c>
      <c r="P240">
        <v>12.5</v>
      </c>
      <c r="Q240">
        <v>15</v>
      </c>
      <c r="R240">
        <v>5</v>
      </c>
    </row>
    <row r="241" spans="1:18">
      <c r="A241" t="s">
        <v>490</v>
      </c>
      <c r="B241" t="s">
        <v>37</v>
      </c>
      <c r="C241">
        <v>2</v>
      </c>
      <c r="D241">
        <v>12.2</v>
      </c>
      <c r="E241" t="s">
        <v>63</v>
      </c>
      <c r="F241">
        <v>80</v>
      </c>
      <c r="G241" t="s">
        <v>68</v>
      </c>
      <c r="H241">
        <v>20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4444</v>
      </c>
      <c r="P241">
        <v>12.5</v>
      </c>
      <c r="Q241">
        <v>15</v>
      </c>
      <c r="R241">
        <v>5</v>
      </c>
    </row>
    <row r="242" spans="1:18">
      <c r="A242" t="s">
        <v>494</v>
      </c>
      <c r="B242" t="s">
        <v>36</v>
      </c>
      <c r="C242">
        <v>4</v>
      </c>
      <c r="D242">
        <v>14.5</v>
      </c>
      <c r="E242" t="s">
        <v>66</v>
      </c>
      <c r="F242">
        <v>85</v>
      </c>
      <c r="G242" t="s">
        <v>63</v>
      </c>
      <c r="H242">
        <v>15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2934</v>
      </c>
      <c r="P242">
        <v>12.5</v>
      </c>
      <c r="Q242">
        <v>15</v>
      </c>
      <c r="R242">
        <v>5</v>
      </c>
    </row>
    <row r="243" spans="1:18">
      <c r="A243" t="s">
        <v>491</v>
      </c>
      <c r="B243" t="s">
        <v>36</v>
      </c>
      <c r="C243">
        <v>4</v>
      </c>
      <c r="D243">
        <v>12.3</v>
      </c>
      <c r="E243" t="s">
        <v>63</v>
      </c>
      <c r="F243">
        <v>88</v>
      </c>
      <c r="G243" t="s">
        <v>68</v>
      </c>
      <c r="H243">
        <v>12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8728</v>
      </c>
      <c r="P243">
        <v>12.5</v>
      </c>
      <c r="Q243">
        <v>15</v>
      </c>
      <c r="R243">
        <v>5</v>
      </c>
    </row>
    <row r="244" spans="1:18">
      <c r="A244" t="s">
        <v>492</v>
      </c>
      <c r="B244" t="s">
        <v>37</v>
      </c>
      <c r="C244">
        <v>2</v>
      </c>
      <c r="D244">
        <v>12.3</v>
      </c>
      <c r="E244" t="s">
        <v>63</v>
      </c>
      <c r="F244">
        <v>80</v>
      </c>
      <c r="G244" t="s">
        <v>68</v>
      </c>
      <c r="H244">
        <v>20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4444</v>
      </c>
      <c r="P244">
        <v>12.5</v>
      </c>
      <c r="Q244">
        <v>15</v>
      </c>
      <c r="R244">
        <v>5</v>
      </c>
    </row>
    <row r="245" spans="1:18">
      <c r="A245" t="s">
        <v>495</v>
      </c>
      <c r="B245" t="s">
        <v>36</v>
      </c>
      <c r="C245">
        <v>4</v>
      </c>
      <c r="D245">
        <v>14.9</v>
      </c>
      <c r="E245" t="s">
        <v>66</v>
      </c>
      <c r="F245">
        <v>85</v>
      </c>
      <c r="G245" t="s">
        <v>63</v>
      </c>
      <c r="H245">
        <v>15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2934</v>
      </c>
      <c r="P245">
        <v>12.5</v>
      </c>
      <c r="Q245">
        <v>15</v>
      </c>
      <c r="R245">
        <v>5</v>
      </c>
    </row>
    <row r="246" spans="1:18">
      <c r="A246" t="s">
        <v>498</v>
      </c>
      <c r="B246" t="s">
        <v>36</v>
      </c>
      <c r="C246">
        <v>4</v>
      </c>
      <c r="D246">
        <v>15.1</v>
      </c>
      <c r="E246" t="s">
        <v>66</v>
      </c>
      <c r="F246">
        <v>84</v>
      </c>
      <c r="G246" t="s">
        <v>63</v>
      </c>
      <c r="H246">
        <v>9</v>
      </c>
      <c r="I246" t="s">
        <v>68</v>
      </c>
      <c r="J246">
        <v>7</v>
      </c>
      <c r="K246">
        <v>0</v>
      </c>
      <c r="L246">
        <v>0</v>
      </c>
      <c r="M246">
        <v>0</v>
      </c>
      <c r="N246">
        <v>0</v>
      </c>
      <c r="O246">
        <v>2947</v>
      </c>
      <c r="P246">
        <v>12.5</v>
      </c>
      <c r="Q246">
        <v>15</v>
      </c>
      <c r="R246">
        <v>5</v>
      </c>
    </row>
    <row r="247" spans="1:18">
      <c r="A247" t="s">
        <v>499</v>
      </c>
      <c r="B247" t="s">
        <v>36</v>
      </c>
      <c r="C247">
        <v>4</v>
      </c>
      <c r="D247">
        <v>14.5</v>
      </c>
      <c r="E247" t="s">
        <v>66</v>
      </c>
      <c r="F247">
        <v>84</v>
      </c>
      <c r="G247" t="s">
        <v>63</v>
      </c>
      <c r="H247">
        <v>9</v>
      </c>
      <c r="I247" t="s">
        <v>68</v>
      </c>
      <c r="J247">
        <v>7</v>
      </c>
      <c r="K247">
        <v>0</v>
      </c>
      <c r="L247">
        <v>0</v>
      </c>
      <c r="M247">
        <v>0</v>
      </c>
      <c r="N247">
        <v>0</v>
      </c>
      <c r="O247">
        <v>2947</v>
      </c>
      <c r="P247">
        <v>12.5</v>
      </c>
      <c r="Q247">
        <v>15</v>
      </c>
      <c r="R247">
        <v>5</v>
      </c>
    </row>
    <row r="248" spans="1:18">
      <c r="A248" t="s">
        <v>496</v>
      </c>
      <c r="B248" t="s">
        <v>36</v>
      </c>
      <c r="C248">
        <v>4</v>
      </c>
      <c r="D248">
        <v>15.6</v>
      </c>
      <c r="E248" t="s">
        <v>63</v>
      </c>
      <c r="F248">
        <v>67</v>
      </c>
      <c r="G248" t="s">
        <v>66</v>
      </c>
      <c r="H248">
        <v>23</v>
      </c>
      <c r="I248" t="s">
        <v>68</v>
      </c>
      <c r="J248">
        <v>10</v>
      </c>
      <c r="K248">
        <v>0</v>
      </c>
      <c r="L248">
        <v>0</v>
      </c>
      <c r="M248">
        <v>0</v>
      </c>
      <c r="N248">
        <v>0</v>
      </c>
      <c r="O248">
        <v>4988</v>
      </c>
      <c r="P248">
        <v>12.5</v>
      </c>
      <c r="Q248">
        <v>15</v>
      </c>
      <c r="R248">
        <v>5</v>
      </c>
    </row>
    <row r="249" spans="1:18">
      <c r="A249" t="s">
        <v>497</v>
      </c>
      <c r="B249" t="s">
        <v>37</v>
      </c>
      <c r="C249">
        <v>2</v>
      </c>
      <c r="D249">
        <v>15.6</v>
      </c>
      <c r="E249" t="s">
        <v>63</v>
      </c>
      <c r="F249">
        <v>59</v>
      </c>
      <c r="G249" t="s">
        <v>68</v>
      </c>
      <c r="H249">
        <v>22</v>
      </c>
      <c r="I249" t="s">
        <v>66</v>
      </c>
      <c r="J249">
        <v>13</v>
      </c>
      <c r="K249" t="s">
        <v>64</v>
      </c>
      <c r="L249">
        <v>6</v>
      </c>
      <c r="M249">
        <v>0</v>
      </c>
      <c r="N249">
        <v>0</v>
      </c>
      <c r="O249">
        <v>3661</v>
      </c>
      <c r="P249">
        <v>12.5</v>
      </c>
      <c r="Q249">
        <v>15</v>
      </c>
      <c r="R249">
        <v>5</v>
      </c>
    </row>
    <row r="250" spans="1:18">
      <c r="A250" t="s">
        <v>500</v>
      </c>
      <c r="B250" t="s">
        <v>36</v>
      </c>
      <c r="C250">
        <v>4</v>
      </c>
      <c r="D250">
        <v>15</v>
      </c>
      <c r="E250" t="s">
        <v>66</v>
      </c>
      <c r="F250">
        <v>84</v>
      </c>
      <c r="G250" t="s">
        <v>63</v>
      </c>
      <c r="H250">
        <v>9</v>
      </c>
      <c r="I250" t="s">
        <v>68</v>
      </c>
      <c r="J250">
        <v>7</v>
      </c>
      <c r="K250">
        <v>0</v>
      </c>
      <c r="L250">
        <v>0</v>
      </c>
      <c r="M250">
        <v>0</v>
      </c>
      <c r="N250">
        <v>0</v>
      </c>
      <c r="O250">
        <v>2947</v>
      </c>
      <c r="P250">
        <v>12.5</v>
      </c>
      <c r="Q250">
        <v>15</v>
      </c>
      <c r="R250">
        <v>5</v>
      </c>
    </row>
    <row r="251" spans="1:18">
      <c r="A251" t="s">
        <v>501</v>
      </c>
      <c r="B251" t="s">
        <v>36</v>
      </c>
      <c r="C251">
        <v>4</v>
      </c>
      <c r="D251">
        <v>13.6</v>
      </c>
      <c r="E251" t="s">
        <v>63</v>
      </c>
      <c r="F251">
        <v>95</v>
      </c>
      <c r="G251" t="s">
        <v>68</v>
      </c>
      <c r="H251">
        <v>5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9022</v>
      </c>
      <c r="P251">
        <v>12.5</v>
      </c>
      <c r="Q251">
        <v>15</v>
      </c>
      <c r="R251">
        <v>5</v>
      </c>
    </row>
    <row r="252" spans="1:18">
      <c r="A252" t="s">
        <v>502</v>
      </c>
      <c r="B252" t="s">
        <v>37</v>
      </c>
      <c r="C252">
        <v>2</v>
      </c>
      <c r="D252">
        <v>13.6</v>
      </c>
      <c r="E252" t="s">
        <v>63</v>
      </c>
      <c r="F252">
        <v>83</v>
      </c>
      <c r="G252" t="s">
        <v>68</v>
      </c>
      <c r="H252">
        <v>17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4444</v>
      </c>
      <c r="P252">
        <v>12.5</v>
      </c>
      <c r="Q252">
        <v>15</v>
      </c>
      <c r="R252">
        <v>5</v>
      </c>
    </row>
    <row r="253" spans="1:18">
      <c r="A253" t="s">
        <v>503</v>
      </c>
      <c r="B253" t="s">
        <v>36</v>
      </c>
      <c r="C253">
        <v>4</v>
      </c>
      <c r="D253">
        <v>13.8</v>
      </c>
      <c r="E253" t="s">
        <v>63</v>
      </c>
      <c r="F253">
        <v>95</v>
      </c>
      <c r="G253" t="s">
        <v>68</v>
      </c>
      <c r="H253">
        <v>5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9022</v>
      </c>
      <c r="P253">
        <v>12.5</v>
      </c>
      <c r="Q253">
        <v>15</v>
      </c>
      <c r="R253">
        <v>5</v>
      </c>
    </row>
    <row r="254" spans="1:18">
      <c r="A254" t="s">
        <v>504</v>
      </c>
      <c r="B254" t="s">
        <v>37</v>
      </c>
      <c r="C254">
        <v>2</v>
      </c>
      <c r="D254">
        <v>13.8</v>
      </c>
      <c r="E254" t="s">
        <v>63</v>
      </c>
      <c r="F254">
        <v>83</v>
      </c>
      <c r="G254" t="s">
        <v>68</v>
      </c>
      <c r="H254">
        <v>17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4444</v>
      </c>
      <c r="P254">
        <v>12.5</v>
      </c>
      <c r="Q254">
        <v>15</v>
      </c>
      <c r="R254">
        <v>5</v>
      </c>
    </row>
    <row r="255" spans="1:18">
      <c r="A255" t="s">
        <v>505</v>
      </c>
      <c r="B255" t="s">
        <v>36</v>
      </c>
      <c r="C255">
        <v>4</v>
      </c>
      <c r="D255">
        <v>9.5</v>
      </c>
      <c r="E255" t="s">
        <v>63</v>
      </c>
      <c r="F255">
        <v>88</v>
      </c>
      <c r="G255" t="s">
        <v>68</v>
      </c>
      <c r="H255">
        <v>12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8728</v>
      </c>
      <c r="P255">
        <v>12.5</v>
      </c>
      <c r="Q255">
        <v>15</v>
      </c>
      <c r="R255">
        <v>5</v>
      </c>
    </row>
    <row r="256" spans="1:18">
      <c r="A256" t="s">
        <v>506</v>
      </c>
      <c r="B256" t="s">
        <v>37</v>
      </c>
      <c r="C256">
        <v>2</v>
      </c>
      <c r="D256">
        <v>9.5</v>
      </c>
      <c r="E256" t="s">
        <v>63</v>
      </c>
      <c r="F256">
        <v>80</v>
      </c>
      <c r="G256" t="s">
        <v>68</v>
      </c>
      <c r="H256">
        <v>20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4444</v>
      </c>
      <c r="P256">
        <v>12.5</v>
      </c>
      <c r="Q256">
        <v>15</v>
      </c>
      <c r="R256">
        <v>5</v>
      </c>
    </row>
    <row r="257" spans="1:18">
      <c r="A257" t="s">
        <v>507</v>
      </c>
      <c r="B257" t="s">
        <v>36</v>
      </c>
      <c r="C257">
        <v>4</v>
      </c>
      <c r="D257">
        <v>11.6</v>
      </c>
      <c r="E257" t="s">
        <v>63</v>
      </c>
      <c r="F257">
        <v>88</v>
      </c>
      <c r="G257" t="s">
        <v>68</v>
      </c>
      <c r="H257">
        <v>12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8728</v>
      </c>
      <c r="P257">
        <v>12.5</v>
      </c>
      <c r="Q257">
        <v>15</v>
      </c>
      <c r="R257">
        <v>5</v>
      </c>
    </row>
    <row r="258" spans="1:18">
      <c r="A258" t="s">
        <v>508</v>
      </c>
      <c r="B258" t="s">
        <v>37</v>
      </c>
      <c r="C258">
        <v>2</v>
      </c>
      <c r="D258">
        <v>11.6</v>
      </c>
      <c r="E258" t="s">
        <v>63</v>
      </c>
      <c r="F258">
        <v>80</v>
      </c>
      <c r="G258" t="s">
        <v>68</v>
      </c>
      <c r="H258">
        <v>20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4444</v>
      </c>
      <c r="P258">
        <v>12.5</v>
      </c>
      <c r="Q258">
        <v>15</v>
      </c>
      <c r="R258">
        <v>5</v>
      </c>
    </row>
    <row r="259" spans="1:18">
      <c r="A259" t="s">
        <v>517</v>
      </c>
      <c r="B259" t="s">
        <v>36</v>
      </c>
      <c r="C259">
        <v>4</v>
      </c>
      <c r="D259">
        <v>12.9</v>
      </c>
      <c r="E259" t="s">
        <v>66</v>
      </c>
      <c r="F259">
        <v>85</v>
      </c>
      <c r="G259" t="s">
        <v>63</v>
      </c>
      <c r="H259">
        <v>15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2934</v>
      </c>
      <c r="P259">
        <v>12.5</v>
      </c>
      <c r="Q259">
        <v>15</v>
      </c>
      <c r="R259">
        <v>5</v>
      </c>
    </row>
    <row r="260" spans="1:18">
      <c r="A260" t="s">
        <v>509</v>
      </c>
      <c r="B260" t="s">
        <v>36</v>
      </c>
      <c r="C260">
        <v>4</v>
      </c>
      <c r="D260">
        <v>12.2</v>
      </c>
      <c r="E260" t="s">
        <v>63</v>
      </c>
      <c r="F260">
        <v>88</v>
      </c>
      <c r="G260" t="s">
        <v>68</v>
      </c>
      <c r="H260">
        <v>12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8728</v>
      </c>
      <c r="P260">
        <v>12.5</v>
      </c>
      <c r="Q260">
        <v>15</v>
      </c>
      <c r="R260">
        <v>5</v>
      </c>
    </row>
    <row r="261" spans="1:18">
      <c r="A261" t="s">
        <v>510</v>
      </c>
      <c r="B261" t="s">
        <v>37</v>
      </c>
      <c r="C261">
        <v>2</v>
      </c>
      <c r="D261">
        <v>12.2</v>
      </c>
      <c r="E261" t="s">
        <v>63</v>
      </c>
      <c r="F261">
        <v>80</v>
      </c>
      <c r="G261" t="s">
        <v>68</v>
      </c>
      <c r="H261">
        <v>20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4444</v>
      </c>
      <c r="P261">
        <v>12.5</v>
      </c>
      <c r="Q261">
        <v>15</v>
      </c>
      <c r="R261">
        <v>5</v>
      </c>
    </row>
    <row r="262" spans="1:18">
      <c r="A262" t="s">
        <v>511</v>
      </c>
      <c r="B262" t="s">
        <v>36</v>
      </c>
      <c r="C262">
        <v>4</v>
      </c>
      <c r="D262">
        <v>11.2</v>
      </c>
      <c r="E262" t="s">
        <v>63</v>
      </c>
      <c r="F262">
        <v>88</v>
      </c>
      <c r="G262" t="s">
        <v>68</v>
      </c>
      <c r="H262">
        <v>12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8728</v>
      </c>
      <c r="P262">
        <v>12.5</v>
      </c>
      <c r="Q262">
        <v>15</v>
      </c>
      <c r="R262">
        <v>5</v>
      </c>
    </row>
    <row r="263" spans="1:18">
      <c r="A263" t="s">
        <v>512</v>
      </c>
      <c r="B263" t="s">
        <v>37</v>
      </c>
      <c r="C263">
        <v>2</v>
      </c>
      <c r="D263">
        <v>11.2</v>
      </c>
      <c r="E263" t="s">
        <v>63</v>
      </c>
      <c r="F263">
        <v>80</v>
      </c>
      <c r="G263" t="s">
        <v>68</v>
      </c>
      <c r="H263">
        <v>20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4444</v>
      </c>
      <c r="P263">
        <v>12.5</v>
      </c>
      <c r="Q263">
        <v>15</v>
      </c>
      <c r="R263">
        <v>5</v>
      </c>
    </row>
    <row r="264" spans="1:18">
      <c r="A264" t="s">
        <v>518</v>
      </c>
      <c r="B264" t="s">
        <v>36</v>
      </c>
      <c r="C264">
        <v>4</v>
      </c>
      <c r="D264">
        <v>12.7</v>
      </c>
      <c r="E264" t="s">
        <v>66</v>
      </c>
      <c r="F264">
        <v>85</v>
      </c>
      <c r="G264" t="s">
        <v>63</v>
      </c>
      <c r="H264">
        <v>15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2934</v>
      </c>
      <c r="P264">
        <v>12.5</v>
      </c>
      <c r="Q264">
        <v>15</v>
      </c>
      <c r="R264">
        <v>5</v>
      </c>
    </row>
    <row r="265" spans="1:18">
      <c r="A265" t="s">
        <v>513</v>
      </c>
      <c r="B265" t="s">
        <v>36</v>
      </c>
      <c r="C265">
        <v>4</v>
      </c>
      <c r="D265">
        <v>11.4</v>
      </c>
      <c r="E265" t="s">
        <v>63</v>
      </c>
      <c r="F265">
        <v>88</v>
      </c>
      <c r="G265" t="s">
        <v>68</v>
      </c>
      <c r="H265">
        <v>12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8728</v>
      </c>
      <c r="P265">
        <v>12.5</v>
      </c>
      <c r="Q265">
        <v>15</v>
      </c>
      <c r="R265">
        <v>5</v>
      </c>
    </row>
    <row r="266" spans="1:18">
      <c r="A266" t="s">
        <v>514</v>
      </c>
      <c r="B266" t="s">
        <v>37</v>
      </c>
      <c r="C266">
        <v>2</v>
      </c>
      <c r="D266">
        <v>11.4</v>
      </c>
      <c r="E266" t="s">
        <v>63</v>
      </c>
      <c r="F266">
        <v>80</v>
      </c>
      <c r="G266" t="s">
        <v>68</v>
      </c>
      <c r="H266">
        <v>20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4444</v>
      </c>
      <c r="P266">
        <v>12.5</v>
      </c>
      <c r="Q266">
        <v>15</v>
      </c>
      <c r="R266">
        <v>5</v>
      </c>
    </row>
    <row r="267" spans="1:18">
      <c r="A267" t="s">
        <v>519</v>
      </c>
      <c r="B267" t="s">
        <v>36</v>
      </c>
      <c r="C267">
        <v>4</v>
      </c>
      <c r="D267">
        <v>14.5</v>
      </c>
      <c r="E267" t="s">
        <v>66</v>
      </c>
      <c r="F267">
        <v>85</v>
      </c>
      <c r="G267" t="s">
        <v>63</v>
      </c>
      <c r="H267">
        <v>15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2934</v>
      </c>
      <c r="P267">
        <v>12.5</v>
      </c>
      <c r="Q267">
        <v>15</v>
      </c>
      <c r="R267">
        <v>5</v>
      </c>
    </row>
    <row r="268" spans="1:18">
      <c r="A268" t="s">
        <v>515</v>
      </c>
      <c r="B268" t="s">
        <v>36</v>
      </c>
      <c r="C268">
        <v>4</v>
      </c>
      <c r="D268">
        <v>10.7</v>
      </c>
      <c r="E268" t="s">
        <v>63</v>
      </c>
      <c r="F268">
        <v>88</v>
      </c>
      <c r="G268" t="s">
        <v>68</v>
      </c>
      <c r="H268">
        <v>12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8728</v>
      </c>
      <c r="P268">
        <v>12.5</v>
      </c>
      <c r="Q268">
        <v>15</v>
      </c>
      <c r="R268">
        <v>5</v>
      </c>
    </row>
    <row r="269" spans="1:18">
      <c r="A269" t="s">
        <v>516</v>
      </c>
      <c r="B269" t="s">
        <v>37</v>
      </c>
      <c r="C269">
        <v>2</v>
      </c>
      <c r="D269">
        <v>10.7</v>
      </c>
      <c r="E269" t="s">
        <v>63</v>
      </c>
      <c r="F269">
        <v>80</v>
      </c>
      <c r="G269" t="s">
        <v>68</v>
      </c>
      <c r="H269">
        <v>20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4444</v>
      </c>
      <c r="P269">
        <v>12.5</v>
      </c>
      <c r="Q269">
        <v>15</v>
      </c>
      <c r="R269">
        <v>5</v>
      </c>
    </row>
    <row r="270" spans="1:18">
      <c r="A270" t="s">
        <v>520</v>
      </c>
      <c r="B270" t="s">
        <v>36</v>
      </c>
      <c r="C270">
        <v>4</v>
      </c>
      <c r="D270">
        <v>13.8</v>
      </c>
      <c r="E270" t="s">
        <v>66</v>
      </c>
      <c r="F270">
        <v>85</v>
      </c>
      <c r="G270" t="s">
        <v>63</v>
      </c>
      <c r="H270">
        <v>15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2934</v>
      </c>
      <c r="P270">
        <v>12.5</v>
      </c>
      <c r="Q270">
        <v>15</v>
      </c>
      <c r="R270">
        <v>5</v>
      </c>
    </row>
    <row r="271" spans="1:18">
      <c r="A271" t="s">
        <v>521</v>
      </c>
      <c r="B271" t="s">
        <v>36</v>
      </c>
      <c r="C271">
        <v>4</v>
      </c>
      <c r="D271">
        <v>14.6</v>
      </c>
      <c r="E271" t="s">
        <v>63</v>
      </c>
      <c r="F271">
        <v>67</v>
      </c>
      <c r="G271" t="s">
        <v>66</v>
      </c>
      <c r="H271">
        <v>23</v>
      </c>
      <c r="I271" t="s">
        <v>68</v>
      </c>
      <c r="J271">
        <v>10</v>
      </c>
      <c r="K271">
        <v>0</v>
      </c>
      <c r="L271">
        <v>0</v>
      </c>
      <c r="M271">
        <v>0</v>
      </c>
      <c r="N271">
        <v>0</v>
      </c>
      <c r="O271">
        <v>4988</v>
      </c>
      <c r="P271">
        <v>12.5</v>
      </c>
      <c r="Q271">
        <v>15</v>
      </c>
      <c r="R271">
        <v>5</v>
      </c>
    </row>
    <row r="272" spans="1:18">
      <c r="A272" t="s">
        <v>522</v>
      </c>
      <c r="B272" t="s">
        <v>37</v>
      </c>
      <c r="C272">
        <v>2</v>
      </c>
      <c r="D272">
        <v>14.6</v>
      </c>
      <c r="E272" t="s">
        <v>63</v>
      </c>
      <c r="F272">
        <v>59</v>
      </c>
      <c r="G272" t="s">
        <v>68</v>
      </c>
      <c r="H272">
        <v>22</v>
      </c>
      <c r="I272" t="s">
        <v>66</v>
      </c>
      <c r="J272">
        <v>13</v>
      </c>
      <c r="K272" t="s">
        <v>64</v>
      </c>
      <c r="L272">
        <v>6</v>
      </c>
      <c r="M272">
        <v>0</v>
      </c>
      <c r="N272">
        <v>0</v>
      </c>
      <c r="O272">
        <v>3661</v>
      </c>
      <c r="P272">
        <v>12.5</v>
      </c>
      <c r="Q272">
        <v>15</v>
      </c>
      <c r="R272">
        <v>5</v>
      </c>
    </row>
    <row r="273" spans="1:24">
      <c r="A273" t="s">
        <v>525</v>
      </c>
      <c r="B273" t="s">
        <v>36</v>
      </c>
      <c r="C273">
        <v>4</v>
      </c>
      <c r="D273">
        <v>14.1</v>
      </c>
      <c r="E273" t="s">
        <v>66</v>
      </c>
      <c r="F273">
        <v>84</v>
      </c>
      <c r="G273" t="s">
        <v>63</v>
      </c>
      <c r="H273">
        <v>9</v>
      </c>
      <c r="I273" t="s">
        <v>68</v>
      </c>
      <c r="J273">
        <v>7</v>
      </c>
      <c r="K273">
        <v>0</v>
      </c>
      <c r="L273">
        <v>0</v>
      </c>
      <c r="M273">
        <v>0</v>
      </c>
      <c r="N273">
        <v>0</v>
      </c>
      <c r="O273">
        <v>2947</v>
      </c>
      <c r="P273">
        <v>12.5</v>
      </c>
      <c r="Q273">
        <v>15</v>
      </c>
      <c r="R273">
        <v>5</v>
      </c>
    </row>
    <row r="274" spans="1:24">
      <c r="A274" t="s">
        <v>523</v>
      </c>
      <c r="B274" t="s">
        <v>36</v>
      </c>
      <c r="C274">
        <v>4</v>
      </c>
      <c r="D274">
        <v>14.7</v>
      </c>
      <c r="E274" t="s">
        <v>63</v>
      </c>
      <c r="F274">
        <v>67</v>
      </c>
      <c r="G274" t="s">
        <v>66</v>
      </c>
      <c r="H274">
        <v>23</v>
      </c>
      <c r="I274" t="s">
        <v>68</v>
      </c>
      <c r="J274">
        <v>10</v>
      </c>
      <c r="K274">
        <v>0</v>
      </c>
      <c r="L274">
        <v>0</v>
      </c>
      <c r="M274">
        <v>0</v>
      </c>
      <c r="N274">
        <v>0</v>
      </c>
      <c r="O274">
        <v>4988</v>
      </c>
      <c r="P274">
        <v>12.5</v>
      </c>
      <c r="Q274">
        <v>15</v>
      </c>
      <c r="R274">
        <v>5</v>
      </c>
    </row>
    <row r="275" spans="1:24">
      <c r="A275" t="s">
        <v>524</v>
      </c>
      <c r="B275" t="s">
        <v>37</v>
      </c>
      <c r="C275">
        <v>2</v>
      </c>
      <c r="D275">
        <v>14.7</v>
      </c>
      <c r="E275" t="s">
        <v>63</v>
      </c>
      <c r="F275">
        <v>59</v>
      </c>
      <c r="G275" t="s">
        <v>68</v>
      </c>
      <c r="H275">
        <v>22</v>
      </c>
      <c r="I275" t="s">
        <v>66</v>
      </c>
      <c r="J275">
        <v>13</v>
      </c>
      <c r="K275" t="s">
        <v>64</v>
      </c>
      <c r="L275">
        <v>6</v>
      </c>
      <c r="M275">
        <v>0</v>
      </c>
      <c r="N275">
        <v>0</v>
      </c>
      <c r="O275">
        <v>3661</v>
      </c>
      <c r="P275">
        <v>12.5</v>
      </c>
      <c r="Q275">
        <v>15</v>
      </c>
      <c r="R275">
        <v>5</v>
      </c>
    </row>
    <row r="276" spans="1:24">
      <c r="A276" t="s">
        <v>526</v>
      </c>
      <c r="B276" t="s">
        <v>36</v>
      </c>
      <c r="C276">
        <v>4</v>
      </c>
      <c r="D276">
        <v>12.4</v>
      </c>
      <c r="E276" t="s">
        <v>63</v>
      </c>
      <c r="F276">
        <v>95</v>
      </c>
      <c r="G276" t="s">
        <v>68</v>
      </c>
      <c r="H276">
        <v>5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9022</v>
      </c>
      <c r="P276">
        <v>12.5</v>
      </c>
      <c r="Q276">
        <v>15</v>
      </c>
      <c r="R276">
        <v>5</v>
      </c>
    </row>
    <row r="277" spans="1:24">
      <c r="A277" t="s">
        <v>527</v>
      </c>
      <c r="B277" t="s">
        <v>37</v>
      </c>
      <c r="C277">
        <v>2</v>
      </c>
      <c r="D277">
        <v>12.4</v>
      </c>
      <c r="E277" t="s">
        <v>63</v>
      </c>
      <c r="F277">
        <v>83</v>
      </c>
      <c r="G277" t="s">
        <v>68</v>
      </c>
      <c r="H277">
        <v>17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4444</v>
      </c>
      <c r="P277">
        <v>12.5</v>
      </c>
      <c r="Q277">
        <v>15</v>
      </c>
      <c r="R277">
        <v>5</v>
      </c>
    </row>
    <row r="278" spans="1:24">
      <c r="A278" t="s">
        <v>528</v>
      </c>
      <c r="B278" t="s">
        <v>36</v>
      </c>
      <c r="C278">
        <v>4</v>
      </c>
      <c r="D278">
        <v>13.2</v>
      </c>
      <c r="E278" t="s">
        <v>63</v>
      </c>
      <c r="F278">
        <v>95</v>
      </c>
      <c r="G278" t="s">
        <v>68</v>
      </c>
      <c r="H278">
        <v>5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9022</v>
      </c>
      <c r="P278">
        <v>12.5</v>
      </c>
      <c r="Q278">
        <v>15</v>
      </c>
      <c r="R278">
        <v>5</v>
      </c>
    </row>
    <row r="279" spans="1:24">
      <c r="A279" t="s">
        <v>529</v>
      </c>
      <c r="B279" t="s">
        <v>37</v>
      </c>
      <c r="C279">
        <v>2</v>
      </c>
      <c r="D279">
        <v>13.2</v>
      </c>
      <c r="E279" t="s">
        <v>63</v>
      </c>
      <c r="F279">
        <v>83</v>
      </c>
      <c r="G279" t="s">
        <v>68</v>
      </c>
      <c r="H279">
        <v>17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4444</v>
      </c>
      <c r="P279">
        <v>12.5</v>
      </c>
      <c r="Q279">
        <v>15</v>
      </c>
      <c r="R279">
        <v>5</v>
      </c>
    </row>
    <row r="280" spans="1:24">
      <c r="A280" t="s">
        <v>530</v>
      </c>
      <c r="B280" t="s">
        <v>36</v>
      </c>
      <c r="C280">
        <v>4</v>
      </c>
      <c r="D280">
        <v>12.7</v>
      </c>
      <c r="E280" t="s">
        <v>63</v>
      </c>
      <c r="F280">
        <v>95</v>
      </c>
      <c r="G280" t="s">
        <v>68</v>
      </c>
      <c r="H280">
        <v>5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9022</v>
      </c>
      <c r="P280">
        <v>12.5</v>
      </c>
      <c r="Q280">
        <v>15</v>
      </c>
      <c r="R280">
        <v>5</v>
      </c>
    </row>
    <row r="281" spans="1:24">
      <c r="A281" t="s">
        <v>531</v>
      </c>
      <c r="B281" t="s">
        <v>37</v>
      </c>
      <c r="C281">
        <v>2</v>
      </c>
      <c r="D281">
        <v>12.7</v>
      </c>
      <c r="E281" t="s">
        <v>63</v>
      </c>
      <c r="F281">
        <v>83</v>
      </c>
      <c r="G281" t="s">
        <v>68</v>
      </c>
      <c r="H281">
        <v>17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4444</v>
      </c>
      <c r="P281">
        <v>12.5</v>
      </c>
      <c r="Q281">
        <v>15</v>
      </c>
      <c r="R281">
        <v>5</v>
      </c>
    </row>
    <row r="282" spans="1:24">
      <c r="A282" t="s">
        <v>532</v>
      </c>
      <c r="B282" t="s">
        <v>36</v>
      </c>
      <c r="C282">
        <v>4</v>
      </c>
      <c r="D282">
        <v>13.9</v>
      </c>
      <c r="E282" t="s">
        <v>63</v>
      </c>
      <c r="F282">
        <v>95</v>
      </c>
      <c r="G282" t="s">
        <v>68</v>
      </c>
      <c r="H282">
        <v>5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9022</v>
      </c>
      <c r="P282">
        <v>12.5</v>
      </c>
      <c r="Q282">
        <v>15</v>
      </c>
      <c r="R282">
        <v>5</v>
      </c>
    </row>
    <row r="283" spans="1:24">
      <c r="A283" t="s">
        <v>533</v>
      </c>
      <c r="B283" t="s">
        <v>37</v>
      </c>
      <c r="C283">
        <v>2</v>
      </c>
      <c r="D283">
        <v>13.9</v>
      </c>
      <c r="E283" t="s">
        <v>63</v>
      </c>
      <c r="F283">
        <v>83</v>
      </c>
      <c r="G283" t="s">
        <v>68</v>
      </c>
      <c r="H283">
        <v>17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4444</v>
      </c>
      <c r="P283">
        <v>12.5</v>
      </c>
      <c r="Q283">
        <v>15</v>
      </c>
      <c r="R283">
        <v>5</v>
      </c>
    </row>
    <row r="284" spans="1:24">
      <c r="A284" t="s">
        <v>534</v>
      </c>
      <c r="B284" t="s">
        <v>36</v>
      </c>
      <c r="C284">
        <v>4</v>
      </c>
      <c r="D284">
        <v>13.4</v>
      </c>
      <c r="E284" t="s">
        <v>63</v>
      </c>
      <c r="F284">
        <v>95</v>
      </c>
      <c r="G284" t="s">
        <v>68</v>
      </c>
      <c r="H284">
        <v>5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9022</v>
      </c>
      <c r="P284">
        <v>12.5</v>
      </c>
      <c r="Q284">
        <v>15</v>
      </c>
      <c r="R284">
        <v>5</v>
      </c>
    </row>
    <row r="285" spans="1:24">
      <c r="A285" t="s">
        <v>535</v>
      </c>
      <c r="B285" t="s">
        <v>37</v>
      </c>
      <c r="C285">
        <v>2</v>
      </c>
      <c r="D285">
        <v>13.4</v>
      </c>
      <c r="E285" t="s">
        <v>63</v>
      </c>
      <c r="F285">
        <v>83</v>
      </c>
      <c r="G285" t="s">
        <v>68</v>
      </c>
      <c r="H285">
        <v>17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4444</v>
      </c>
      <c r="P285">
        <v>12.5</v>
      </c>
      <c r="Q285">
        <v>15</v>
      </c>
      <c r="R285">
        <v>5</v>
      </c>
    </row>
    <row r="286" spans="1:24">
      <c r="A286" t="s">
        <v>536</v>
      </c>
      <c r="B286" t="s">
        <v>36</v>
      </c>
      <c r="C286">
        <v>4</v>
      </c>
      <c r="D286">
        <v>13.3</v>
      </c>
      <c r="E286" t="s">
        <v>63</v>
      </c>
      <c r="F286">
        <v>95</v>
      </c>
      <c r="G286" t="s">
        <v>68</v>
      </c>
      <c r="H286">
        <v>5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9022</v>
      </c>
      <c r="P286">
        <v>12.5</v>
      </c>
      <c r="Q286">
        <v>15</v>
      </c>
      <c r="R286">
        <v>5</v>
      </c>
    </row>
    <row r="287" spans="1:24">
      <c r="A287" t="s">
        <v>537</v>
      </c>
      <c r="B287" t="s">
        <v>37</v>
      </c>
      <c r="C287">
        <v>2</v>
      </c>
      <c r="D287">
        <v>13.3</v>
      </c>
      <c r="E287" t="s">
        <v>63</v>
      </c>
      <c r="F287">
        <v>83</v>
      </c>
      <c r="G287" t="s">
        <v>68</v>
      </c>
      <c r="H287">
        <v>17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4444</v>
      </c>
      <c r="P287">
        <v>12.5</v>
      </c>
      <c r="Q287">
        <v>15</v>
      </c>
      <c r="R287">
        <v>5</v>
      </c>
    </row>
    <row r="288" spans="1:24">
      <c r="A288" t="s">
        <v>627</v>
      </c>
      <c r="B288" t="s">
        <v>37</v>
      </c>
      <c r="C288">
        <v>2</v>
      </c>
      <c r="D288">
        <v>10.6</v>
      </c>
      <c r="E288" t="s">
        <v>64</v>
      </c>
      <c r="F288">
        <v>80</v>
      </c>
      <c r="G288" t="s">
        <v>65</v>
      </c>
      <c r="H288">
        <v>20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3000</v>
      </c>
      <c r="P288">
        <v>12.5</v>
      </c>
      <c r="Q288">
        <v>15</v>
      </c>
      <c r="R288">
        <v>5</v>
      </c>
      <c r="S288">
        <v>18</v>
      </c>
      <c r="T288">
        <v>0</v>
      </c>
      <c r="U288">
        <v>0</v>
      </c>
      <c r="V288">
        <v>0</v>
      </c>
      <c r="W288">
        <v>0</v>
      </c>
      <c r="X288">
        <v>0</v>
      </c>
    </row>
    <row r="289" spans="1:24">
      <c r="A289" t="s">
        <v>628</v>
      </c>
      <c r="B289" t="s">
        <v>37</v>
      </c>
      <c r="C289">
        <v>2</v>
      </c>
      <c r="D289">
        <v>10.6</v>
      </c>
      <c r="E289" t="s">
        <v>64</v>
      </c>
      <c r="F289">
        <v>80</v>
      </c>
      <c r="G289" t="s">
        <v>65</v>
      </c>
      <c r="H289">
        <v>20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3000</v>
      </c>
      <c r="P289">
        <v>12.5</v>
      </c>
      <c r="Q289">
        <v>15</v>
      </c>
      <c r="R289">
        <v>5</v>
      </c>
      <c r="S289">
        <v>18</v>
      </c>
      <c r="T289">
        <v>0</v>
      </c>
      <c r="U289">
        <v>0</v>
      </c>
      <c r="V289">
        <v>0</v>
      </c>
      <c r="W289">
        <v>0</v>
      </c>
      <c r="X289">
        <v>0</v>
      </c>
    </row>
    <row r="290" spans="1:24">
      <c r="A290" t="s">
        <v>629</v>
      </c>
      <c r="B290" t="s">
        <v>37</v>
      </c>
      <c r="C290">
        <v>2</v>
      </c>
      <c r="D290">
        <v>9.3000000000000007</v>
      </c>
      <c r="E290" t="s">
        <v>64</v>
      </c>
      <c r="F290">
        <v>80</v>
      </c>
      <c r="G290" t="s">
        <v>65</v>
      </c>
      <c r="H290">
        <v>20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3000</v>
      </c>
      <c r="P290">
        <v>12.5</v>
      </c>
      <c r="Q290">
        <v>15</v>
      </c>
      <c r="R290">
        <v>5</v>
      </c>
      <c r="S290">
        <v>18</v>
      </c>
      <c r="T290">
        <v>0</v>
      </c>
      <c r="U290">
        <v>0</v>
      </c>
      <c r="V290">
        <v>0</v>
      </c>
      <c r="W290">
        <v>0</v>
      </c>
      <c r="X290">
        <v>0</v>
      </c>
    </row>
    <row r="291" spans="1:24">
      <c r="A291" t="s">
        <v>630</v>
      </c>
      <c r="B291" t="s">
        <v>37</v>
      </c>
      <c r="C291">
        <v>2</v>
      </c>
      <c r="D291">
        <v>9.3000000000000007</v>
      </c>
      <c r="E291" t="s">
        <v>64</v>
      </c>
      <c r="F291">
        <v>80</v>
      </c>
      <c r="G291" t="s">
        <v>65</v>
      </c>
      <c r="H291">
        <v>20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3000</v>
      </c>
      <c r="P291">
        <v>12.5</v>
      </c>
      <c r="Q291">
        <v>15</v>
      </c>
      <c r="R291">
        <v>5</v>
      </c>
      <c r="S291">
        <v>18</v>
      </c>
      <c r="T291">
        <v>0</v>
      </c>
      <c r="U291">
        <v>0</v>
      </c>
      <c r="V291">
        <v>0</v>
      </c>
      <c r="W291">
        <v>0</v>
      </c>
      <c r="X291">
        <v>0</v>
      </c>
    </row>
    <row r="292" spans="1:24">
      <c r="A292" t="s">
        <v>631</v>
      </c>
      <c r="B292" t="s">
        <v>36</v>
      </c>
      <c r="C292">
        <v>0</v>
      </c>
      <c r="D292">
        <v>11.9</v>
      </c>
      <c r="E292" t="s">
        <v>63</v>
      </c>
      <c r="F292">
        <v>100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4000</v>
      </c>
      <c r="P292">
        <v>12.5</v>
      </c>
      <c r="Q292">
        <v>15</v>
      </c>
      <c r="R292">
        <v>5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</row>
    <row r="293" spans="1:24">
      <c r="A293" t="s">
        <v>632</v>
      </c>
      <c r="B293" t="s">
        <v>37</v>
      </c>
      <c r="C293">
        <v>0</v>
      </c>
      <c r="D293">
        <v>12</v>
      </c>
      <c r="E293" t="s">
        <v>66</v>
      </c>
      <c r="F293">
        <v>80</v>
      </c>
      <c r="G293" t="s">
        <v>64</v>
      </c>
      <c r="H293">
        <v>20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4000</v>
      </c>
      <c r="P293">
        <v>12.5</v>
      </c>
      <c r="Q293">
        <v>15</v>
      </c>
      <c r="R293">
        <v>5</v>
      </c>
      <c r="S293">
        <v>14</v>
      </c>
      <c r="T293">
        <v>18</v>
      </c>
      <c r="U293">
        <v>0</v>
      </c>
      <c r="V293">
        <v>0</v>
      </c>
      <c r="W293">
        <v>0</v>
      </c>
      <c r="X293">
        <v>0</v>
      </c>
    </row>
    <row r="294" spans="1:24">
      <c r="A294" t="s">
        <v>633</v>
      </c>
      <c r="B294" t="s">
        <v>36</v>
      </c>
      <c r="C294">
        <v>0</v>
      </c>
      <c r="D294">
        <v>12.1</v>
      </c>
      <c r="E294" t="s">
        <v>63</v>
      </c>
      <c r="F294">
        <v>100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4000</v>
      </c>
      <c r="P294">
        <v>12.5</v>
      </c>
      <c r="Q294">
        <v>15</v>
      </c>
      <c r="R294">
        <v>5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</row>
    <row r="295" spans="1:24">
      <c r="A295" t="s">
        <v>634</v>
      </c>
      <c r="B295" t="s">
        <v>36</v>
      </c>
      <c r="C295">
        <v>0</v>
      </c>
      <c r="D295">
        <v>17.100000000000001</v>
      </c>
      <c r="E295" t="s">
        <v>63</v>
      </c>
      <c r="F295">
        <v>100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8979</v>
      </c>
      <c r="P295">
        <v>12.5</v>
      </c>
      <c r="Q295">
        <v>15</v>
      </c>
      <c r="R295">
        <v>5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</row>
    <row r="296" spans="1:24">
      <c r="A296" t="s">
        <v>635</v>
      </c>
      <c r="B296" t="s">
        <v>36</v>
      </c>
      <c r="C296">
        <v>0</v>
      </c>
      <c r="D296">
        <v>17.399999999999999</v>
      </c>
      <c r="E296" t="s">
        <v>63</v>
      </c>
      <c r="F296">
        <v>100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8979</v>
      </c>
      <c r="P296">
        <v>12.5</v>
      </c>
      <c r="Q296">
        <v>15</v>
      </c>
      <c r="R296">
        <v>5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</row>
    <row r="297" spans="1:24">
      <c r="A297" t="s">
        <v>636</v>
      </c>
      <c r="B297" t="s">
        <v>36</v>
      </c>
      <c r="C297">
        <v>0</v>
      </c>
      <c r="D297">
        <v>17.2</v>
      </c>
      <c r="E297" t="s">
        <v>63</v>
      </c>
      <c r="F297">
        <v>100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8979</v>
      </c>
      <c r="P297">
        <v>12.5</v>
      </c>
      <c r="Q297">
        <v>15</v>
      </c>
      <c r="R297">
        <v>5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</row>
    <row r="298" spans="1:24">
      <c r="A298" t="s">
        <v>637</v>
      </c>
      <c r="B298" t="s">
        <v>36</v>
      </c>
      <c r="C298">
        <v>0</v>
      </c>
      <c r="D298">
        <v>13.5</v>
      </c>
      <c r="E298" t="s">
        <v>63</v>
      </c>
      <c r="F298">
        <v>100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4000</v>
      </c>
      <c r="P298">
        <v>12.5</v>
      </c>
      <c r="Q298">
        <v>15</v>
      </c>
      <c r="R298">
        <v>5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</row>
    <row r="299" spans="1:24">
      <c r="A299" t="s">
        <v>638</v>
      </c>
      <c r="B299" t="s">
        <v>36</v>
      </c>
      <c r="C299">
        <v>0</v>
      </c>
      <c r="D299">
        <v>13.5</v>
      </c>
      <c r="E299" t="s">
        <v>63</v>
      </c>
      <c r="F299">
        <v>100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4000</v>
      </c>
      <c r="P299">
        <v>12.5</v>
      </c>
      <c r="Q299">
        <v>15</v>
      </c>
      <c r="R299">
        <v>5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</row>
    <row r="300" spans="1:24">
      <c r="A300" t="s">
        <v>639</v>
      </c>
      <c r="B300" t="s">
        <v>36</v>
      </c>
      <c r="C300">
        <v>30</v>
      </c>
      <c r="D300">
        <v>15.9</v>
      </c>
      <c r="E300" t="s">
        <v>63</v>
      </c>
      <c r="F300">
        <v>100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75000</v>
      </c>
      <c r="P300">
        <v>12.5</v>
      </c>
      <c r="Q300">
        <v>15</v>
      </c>
      <c r="R300">
        <v>5</v>
      </c>
      <c r="S300">
        <v>0</v>
      </c>
      <c r="T300">
        <v>0</v>
      </c>
      <c r="U300">
        <v>0</v>
      </c>
      <c r="V300">
        <v>5000</v>
      </c>
      <c r="W300">
        <v>4</v>
      </c>
      <c r="X300">
        <v>40</v>
      </c>
    </row>
    <row r="301" spans="1:24">
      <c r="A301" t="s">
        <v>640</v>
      </c>
      <c r="B301" t="s">
        <v>36</v>
      </c>
      <c r="C301">
        <v>30</v>
      </c>
      <c r="D301">
        <v>14.2</v>
      </c>
      <c r="E301" t="s">
        <v>63</v>
      </c>
      <c r="F301">
        <v>100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75000</v>
      </c>
      <c r="P301">
        <v>12.5</v>
      </c>
      <c r="Q301">
        <v>15</v>
      </c>
      <c r="R301">
        <v>5</v>
      </c>
      <c r="S301">
        <v>0</v>
      </c>
      <c r="T301">
        <v>0</v>
      </c>
      <c r="U301">
        <v>0</v>
      </c>
      <c r="V301">
        <v>5000</v>
      </c>
      <c r="W301">
        <v>4</v>
      </c>
      <c r="X301">
        <v>40</v>
      </c>
    </row>
    <row r="302" spans="1:24">
      <c r="A302" t="s">
        <v>641</v>
      </c>
      <c r="B302" t="s">
        <v>36</v>
      </c>
      <c r="C302">
        <v>30</v>
      </c>
      <c r="D302">
        <v>13.8</v>
      </c>
      <c r="E302" t="s">
        <v>63</v>
      </c>
      <c r="F302">
        <v>100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75000</v>
      </c>
      <c r="P302">
        <v>12.5</v>
      </c>
      <c r="Q302">
        <v>15</v>
      </c>
      <c r="R302">
        <v>5</v>
      </c>
      <c r="S302">
        <v>0</v>
      </c>
      <c r="T302">
        <v>0</v>
      </c>
      <c r="U302">
        <v>0</v>
      </c>
      <c r="V302">
        <v>5000</v>
      </c>
      <c r="W302">
        <v>4</v>
      </c>
      <c r="X302">
        <v>40</v>
      </c>
    </row>
    <row r="303" spans="1:24">
      <c r="A303" t="s">
        <v>351</v>
      </c>
      <c r="B303" t="s">
        <v>36</v>
      </c>
      <c r="C303">
        <v>0</v>
      </c>
      <c r="D303">
        <v>12.2</v>
      </c>
      <c r="E303" t="s">
        <v>63</v>
      </c>
      <c r="F303">
        <v>80</v>
      </c>
      <c r="G303" t="s">
        <v>66</v>
      </c>
      <c r="H303">
        <v>20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4474</v>
      </c>
      <c r="P303">
        <v>12.5</v>
      </c>
      <c r="Q303">
        <v>15</v>
      </c>
      <c r="R303">
        <v>5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</row>
    <row r="304" spans="1:24">
      <c r="A304" t="s">
        <v>538</v>
      </c>
      <c r="B304" t="s">
        <v>37</v>
      </c>
      <c r="C304">
        <v>2</v>
      </c>
      <c r="D304">
        <v>12.2</v>
      </c>
      <c r="E304" t="s">
        <v>64</v>
      </c>
      <c r="F304">
        <v>80</v>
      </c>
      <c r="G304" t="s">
        <v>65</v>
      </c>
      <c r="H304">
        <v>20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3000</v>
      </c>
      <c r="P304">
        <v>12.5</v>
      </c>
      <c r="Q304">
        <v>15</v>
      </c>
      <c r="R304">
        <v>5</v>
      </c>
      <c r="S304">
        <v>18</v>
      </c>
      <c r="T304">
        <v>0</v>
      </c>
      <c r="U304">
        <v>0</v>
      </c>
      <c r="V304">
        <v>0</v>
      </c>
      <c r="W304">
        <v>0</v>
      </c>
      <c r="X304">
        <v>0</v>
      </c>
    </row>
    <row r="305" spans="1:24">
      <c r="A305" t="s">
        <v>352</v>
      </c>
      <c r="B305" t="s">
        <v>36</v>
      </c>
      <c r="C305">
        <v>0</v>
      </c>
      <c r="D305">
        <v>11.9</v>
      </c>
      <c r="E305" t="s">
        <v>63</v>
      </c>
      <c r="F305">
        <v>100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4000</v>
      </c>
      <c r="P305">
        <v>12.5</v>
      </c>
      <c r="Q305">
        <v>15</v>
      </c>
      <c r="R305">
        <v>5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</row>
    <row r="306" spans="1:24">
      <c r="A306" t="s">
        <v>355</v>
      </c>
      <c r="B306" t="s">
        <v>37</v>
      </c>
      <c r="C306">
        <v>0</v>
      </c>
      <c r="D306">
        <v>13.4</v>
      </c>
      <c r="E306" t="s">
        <v>66</v>
      </c>
      <c r="F306">
        <v>80</v>
      </c>
      <c r="G306" t="s">
        <v>64</v>
      </c>
      <c r="H306">
        <v>20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4000</v>
      </c>
      <c r="P306">
        <v>12.5</v>
      </c>
      <c r="Q306">
        <v>15</v>
      </c>
      <c r="R306">
        <v>5</v>
      </c>
      <c r="S306">
        <v>14</v>
      </c>
      <c r="T306">
        <v>18</v>
      </c>
      <c r="U306">
        <v>0</v>
      </c>
      <c r="V306">
        <v>0</v>
      </c>
      <c r="W306">
        <v>0</v>
      </c>
      <c r="X306">
        <v>0</v>
      </c>
    </row>
    <row r="307" spans="1:24">
      <c r="A307" t="s">
        <v>353</v>
      </c>
      <c r="B307" t="s">
        <v>36</v>
      </c>
      <c r="C307">
        <v>0</v>
      </c>
      <c r="D307">
        <v>11.8</v>
      </c>
      <c r="E307" t="s">
        <v>63</v>
      </c>
      <c r="F307">
        <v>100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4000</v>
      </c>
      <c r="P307">
        <v>12.5</v>
      </c>
      <c r="Q307">
        <v>15</v>
      </c>
      <c r="R307">
        <v>5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</row>
    <row r="308" spans="1:24">
      <c r="A308" t="s">
        <v>356</v>
      </c>
      <c r="B308" t="s">
        <v>37</v>
      </c>
      <c r="C308">
        <v>0</v>
      </c>
      <c r="D308">
        <v>12.9</v>
      </c>
      <c r="E308" t="s">
        <v>66</v>
      </c>
      <c r="F308">
        <v>80</v>
      </c>
      <c r="G308" t="s">
        <v>64</v>
      </c>
      <c r="H308">
        <v>20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4000</v>
      </c>
      <c r="P308">
        <v>12.5</v>
      </c>
      <c r="Q308">
        <v>15</v>
      </c>
      <c r="R308">
        <v>5</v>
      </c>
      <c r="S308">
        <v>14</v>
      </c>
      <c r="T308">
        <v>18</v>
      </c>
      <c r="U308">
        <v>0</v>
      </c>
      <c r="V308">
        <v>0</v>
      </c>
      <c r="W308">
        <v>0</v>
      </c>
      <c r="X308">
        <v>0</v>
      </c>
    </row>
    <row r="309" spans="1:24">
      <c r="A309" t="s">
        <v>354</v>
      </c>
      <c r="B309" t="s">
        <v>36</v>
      </c>
      <c r="C309">
        <v>0</v>
      </c>
      <c r="D309">
        <v>10.199999999999999</v>
      </c>
      <c r="E309" t="s">
        <v>63</v>
      </c>
      <c r="F309">
        <v>100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4000</v>
      </c>
      <c r="P309">
        <v>12.5</v>
      </c>
      <c r="Q309">
        <v>15</v>
      </c>
      <c r="R309">
        <v>5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</row>
    <row r="310" spans="1:24">
      <c r="A310" t="s">
        <v>357</v>
      </c>
      <c r="B310" t="s">
        <v>36</v>
      </c>
      <c r="C310">
        <v>0</v>
      </c>
      <c r="D310">
        <v>15.2</v>
      </c>
      <c r="E310" t="s">
        <v>63</v>
      </c>
      <c r="F310">
        <v>80</v>
      </c>
      <c r="G310" t="s">
        <v>66</v>
      </c>
      <c r="H310">
        <v>20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4000</v>
      </c>
      <c r="P310">
        <v>12.5</v>
      </c>
      <c r="Q310">
        <v>15</v>
      </c>
      <c r="R310">
        <v>5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</row>
    <row r="311" spans="1:24">
      <c r="A311" t="s">
        <v>358</v>
      </c>
      <c r="B311" t="s">
        <v>36</v>
      </c>
      <c r="C311">
        <v>0</v>
      </c>
      <c r="D311">
        <v>17.399999999999999</v>
      </c>
      <c r="E311" t="s">
        <v>63</v>
      </c>
      <c r="F311">
        <v>100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8979</v>
      </c>
      <c r="P311">
        <v>12.5</v>
      </c>
      <c r="Q311">
        <v>15</v>
      </c>
      <c r="R311">
        <v>5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</row>
    <row r="312" spans="1:24">
      <c r="A312" t="s">
        <v>359</v>
      </c>
      <c r="B312" t="s">
        <v>36</v>
      </c>
      <c r="C312">
        <v>0</v>
      </c>
      <c r="D312">
        <v>17.100000000000001</v>
      </c>
      <c r="E312" t="s">
        <v>63</v>
      </c>
      <c r="F312">
        <v>100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8979</v>
      </c>
      <c r="P312">
        <v>12.5</v>
      </c>
      <c r="Q312">
        <v>15</v>
      </c>
      <c r="R312">
        <v>5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</row>
    <row r="313" spans="1:24">
      <c r="A313" t="s">
        <v>360</v>
      </c>
      <c r="B313" t="s">
        <v>36</v>
      </c>
      <c r="C313">
        <v>0</v>
      </c>
      <c r="D313">
        <v>17.3</v>
      </c>
      <c r="E313" t="s">
        <v>63</v>
      </c>
      <c r="F313">
        <v>100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8979</v>
      </c>
      <c r="P313">
        <v>12.5</v>
      </c>
      <c r="Q313">
        <v>15</v>
      </c>
      <c r="R313">
        <v>5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</row>
    <row r="314" spans="1:24">
      <c r="A314" t="s">
        <v>361</v>
      </c>
      <c r="B314" t="s">
        <v>36</v>
      </c>
      <c r="C314">
        <v>0</v>
      </c>
      <c r="D314">
        <v>13.5</v>
      </c>
      <c r="E314" t="s">
        <v>63</v>
      </c>
      <c r="F314">
        <v>100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4000</v>
      </c>
      <c r="P314">
        <v>12.5</v>
      </c>
      <c r="Q314">
        <v>15</v>
      </c>
      <c r="R314">
        <v>5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</row>
    <row r="315" spans="1:24">
      <c r="A315" t="s">
        <v>362</v>
      </c>
      <c r="B315" t="s">
        <v>36</v>
      </c>
      <c r="C315">
        <v>0</v>
      </c>
      <c r="D315">
        <v>13.7</v>
      </c>
      <c r="E315" t="s">
        <v>63</v>
      </c>
      <c r="F315">
        <v>100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4000</v>
      </c>
      <c r="P315">
        <v>12.5</v>
      </c>
      <c r="Q315">
        <v>15</v>
      </c>
      <c r="R315">
        <v>5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</row>
    <row r="316" spans="1:24">
      <c r="A316" t="s">
        <v>363</v>
      </c>
      <c r="B316" t="s">
        <v>36</v>
      </c>
      <c r="C316">
        <v>0</v>
      </c>
      <c r="D316">
        <v>13.6</v>
      </c>
      <c r="E316" t="s">
        <v>63</v>
      </c>
      <c r="F316">
        <v>100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4000</v>
      </c>
      <c r="P316">
        <v>12.5</v>
      </c>
      <c r="Q316">
        <v>15</v>
      </c>
      <c r="R316">
        <v>5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</row>
    <row r="317" spans="1:24">
      <c r="A317" t="s">
        <v>364</v>
      </c>
      <c r="B317" t="s">
        <v>36</v>
      </c>
      <c r="C317">
        <v>0</v>
      </c>
      <c r="D317">
        <v>13.2</v>
      </c>
      <c r="E317" t="s">
        <v>63</v>
      </c>
      <c r="F317">
        <v>100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4000</v>
      </c>
      <c r="P317">
        <v>12.5</v>
      </c>
      <c r="Q317">
        <v>15</v>
      </c>
      <c r="R317">
        <v>5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</row>
    <row r="318" spans="1:24">
      <c r="A318" t="s">
        <v>398</v>
      </c>
      <c r="B318" t="s">
        <v>36</v>
      </c>
      <c r="C318">
        <v>30</v>
      </c>
      <c r="D318">
        <v>14.8</v>
      </c>
      <c r="E318" t="s">
        <v>63</v>
      </c>
      <c r="F318">
        <v>100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75000</v>
      </c>
      <c r="P318">
        <v>12.5</v>
      </c>
      <c r="Q318">
        <v>15</v>
      </c>
      <c r="R318">
        <v>5</v>
      </c>
      <c r="S318">
        <v>0</v>
      </c>
      <c r="T318">
        <v>0</v>
      </c>
      <c r="U318">
        <v>0</v>
      </c>
      <c r="V318">
        <v>5000</v>
      </c>
      <c r="W318">
        <v>4</v>
      </c>
      <c r="X318">
        <v>40</v>
      </c>
    </row>
    <row r="319" spans="1:24">
      <c r="A319" t="s">
        <v>399</v>
      </c>
      <c r="B319" t="s">
        <v>36</v>
      </c>
      <c r="C319">
        <v>30</v>
      </c>
      <c r="D319">
        <v>14.3</v>
      </c>
      <c r="E319" t="s">
        <v>63</v>
      </c>
      <c r="F319">
        <v>100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75000</v>
      </c>
      <c r="P319">
        <v>12.5</v>
      </c>
      <c r="Q319">
        <v>15</v>
      </c>
      <c r="R319">
        <v>5</v>
      </c>
      <c r="S319">
        <v>0</v>
      </c>
      <c r="T319">
        <v>0</v>
      </c>
      <c r="U319">
        <v>0</v>
      </c>
      <c r="V319">
        <v>5000</v>
      </c>
      <c r="W319">
        <v>4</v>
      </c>
      <c r="X319">
        <v>40</v>
      </c>
    </row>
    <row r="320" spans="1:24">
      <c r="A320" t="s">
        <v>400</v>
      </c>
      <c r="B320" t="s">
        <v>36</v>
      </c>
      <c r="C320">
        <v>30</v>
      </c>
      <c r="D320">
        <v>14.1</v>
      </c>
      <c r="E320" t="s">
        <v>63</v>
      </c>
      <c r="F320">
        <v>100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75000</v>
      </c>
      <c r="P320">
        <v>12.5</v>
      </c>
      <c r="Q320">
        <v>15</v>
      </c>
      <c r="R320">
        <v>5</v>
      </c>
      <c r="S320">
        <v>0</v>
      </c>
      <c r="T320">
        <v>0</v>
      </c>
      <c r="U320">
        <v>0</v>
      </c>
      <c r="V320">
        <v>5000</v>
      </c>
      <c r="W320">
        <v>4</v>
      </c>
      <c r="X320">
        <v>40</v>
      </c>
    </row>
    <row r="321" spans="1:24">
      <c r="A321" t="s">
        <v>365</v>
      </c>
      <c r="B321" t="s">
        <v>37</v>
      </c>
      <c r="C321">
        <v>2</v>
      </c>
      <c r="D321">
        <v>13.8</v>
      </c>
      <c r="E321" t="s">
        <v>64</v>
      </c>
      <c r="F321">
        <v>80</v>
      </c>
      <c r="G321" t="s">
        <v>66</v>
      </c>
      <c r="H321">
        <v>20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3000</v>
      </c>
      <c r="P321">
        <v>12.5</v>
      </c>
      <c r="Q321">
        <v>15</v>
      </c>
      <c r="R321">
        <v>5</v>
      </c>
      <c r="S321">
        <v>18</v>
      </c>
      <c r="T321">
        <v>14</v>
      </c>
      <c r="U321">
        <v>0</v>
      </c>
      <c r="V321">
        <v>0</v>
      </c>
      <c r="W321">
        <v>0</v>
      </c>
      <c r="X321">
        <v>0</v>
      </c>
    </row>
    <row r="322" spans="1:24">
      <c r="A322" t="s">
        <v>366</v>
      </c>
      <c r="B322" t="s">
        <v>37</v>
      </c>
      <c r="C322">
        <v>2</v>
      </c>
      <c r="D322">
        <v>12.8</v>
      </c>
      <c r="E322" t="s">
        <v>64</v>
      </c>
      <c r="F322">
        <v>80</v>
      </c>
      <c r="G322" t="s">
        <v>66</v>
      </c>
      <c r="H322">
        <v>20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3000</v>
      </c>
      <c r="P322">
        <v>12.5</v>
      </c>
      <c r="Q322">
        <v>15</v>
      </c>
      <c r="R322">
        <v>5</v>
      </c>
      <c r="S322">
        <v>18</v>
      </c>
      <c r="T322">
        <v>14</v>
      </c>
      <c r="U322">
        <v>0</v>
      </c>
      <c r="V322">
        <v>0</v>
      </c>
      <c r="W322">
        <v>0</v>
      </c>
      <c r="X322">
        <v>0</v>
      </c>
    </row>
    <row r="323" spans="1:24">
      <c r="A323" t="s">
        <v>367</v>
      </c>
      <c r="B323" t="s">
        <v>37</v>
      </c>
      <c r="C323">
        <v>2</v>
      </c>
      <c r="D323">
        <v>14.6</v>
      </c>
      <c r="E323" t="s">
        <v>64</v>
      </c>
      <c r="F323">
        <v>80</v>
      </c>
      <c r="G323" t="s">
        <v>66</v>
      </c>
      <c r="H323">
        <v>20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3000</v>
      </c>
      <c r="P323">
        <v>12.5</v>
      </c>
      <c r="Q323">
        <v>15</v>
      </c>
      <c r="R323">
        <v>5</v>
      </c>
      <c r="S323">
        <v>18</v>
      </c>
      <c r="T323">
        <v>14</v>
      </c>
      <c r="U323">
        <v>0</v>
      </c>
      <c r="V323">
        <v>0</v>
      </c>
      <c r="W323">
        <v>0</v>
      </c>
      <c r="X323">
        <v>0</v>
      </c>
    </row>
    <row r="324" spans="1:24">
      <c r="A324" t="s">
        <v>368</v>
      </c>
      <c r="B324" t="s">
        <v>37</v>
      </c>
      <c r="C324">
        <v>2</v>
      </c>
      <c r="D324">
        <v>15.7</v>
      </c>
      <c r="E324" t="s">
        <v>64</v>
      </c>
      <c r="F324">
        <v>80</v>
      </c>
      <c r="G324" t="s">
        <v>66</v>
      </c>
      <c r="H324">
        <v>20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3000</v>
      </c>
      <c r="P324">
        <v>12.5</v>
      </c>
      <c r="Q324">
        <v>15</v>
      </c>
      <c r="R324">
        <v>5</v>
      </c>
      <c r="S324">
        <v>18</v>
      </c>
      <c r="T324">
        <v>14</v>
      </c>
      <c r="U324">
        <v>0</v>
      </c>
      <c r="V324">
        <v>0</v>
      </c>
      <c r="W324">
        <v>0</v>
      </c>
      <c r="X324">
        <v>0</v>
      </c>
    </row>
    <row r="325" spans="1:24">
      <c r="A325" t="s">
        <v>369</v>
      </c>
      <c r="B325" t="s">
        <v>37</v>
      </c>
      <c r="C325">
        <v>2</v>
      </c>
      <c r="D325">
        <v>14.9</v>
      </c>
      <c r="E325" t="s">
        <v>64</v>
      </c>
      <c r="F325">
        <v>80</v>
      </c>
      <c r="G325" t="s">
        <v>66</v>
      </c>
      <c r="H325">
        <v>20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3000</v>
      </c>
      <c r="P325">
        <v>12.5</v>
      </c>
      <c r="Q325">
        <v>15</v>
      </c>
      <c r="R325">
        <v>5</v>
      </c>
      <c r="S325">
        <v>18</v>
      </c>
      <c r="T325">
        <v>14</v>
      </c>
      <c r="U325">
        <v>0</v>
      </c>
      <c r="V325">
        <v>0</v>
      </c>
      <c r="W325">
        <v>0</v>
      </c>
      <c r="X325">
        <v>0</v>
      </c>
    </row>
    <row r="326" spans="1:24">
      <c r="A326" t="s">
        <v>370</v>
      </c>
      <c r="B326" t="s">
        <v>37</v>
      </c>
      <c r="C326">
        <v>2</v>
      </c>
      <c r="D326">
        <v>14.7</v>
      </c>
      <c r="E326" t="s">
        <v>64</v>
      </c>
      <c r="F326">
        <v>80</v>
      </c>
      <c r="G326" t="s">
        <v>66</v>
      </c>
      <c r="H326">
        <v>20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3000</v>
      </c>
      <c r="P326">
        <v>12.5</v>
      </c>
      <c r="Q326">
        <v>15</v>
      </c>
      <c r="R326">
        <v>5</v>
      </c>
      <c r="S326">
        <v>18</v>
      </c>
      <c r="T326">
        <v>14</v>
      </c>
      <c r="U326">
        <v>0</v>
      </c>
      <c r="V326">
        <v>0</v>
      </c>
      <c r="W326">
        <v>0</v>
      </c>
      <c r="X326">
        <v>0</v>
      </c>
    </row>
    <row r="327" spans="1:24">
      <c r="A327" t="s">
        <v>371</v>
      </c>
      <c r="B327" t="s">
        <v>37</v>
      </c>
      <c r="C327">
        <v>2</v>
      </c>
      <c r="D327">
        <v>14.9</v>
      </c>
      <c r="E327" t="s">
        <v>64</v>
      </c>
      <c r="F327">
        <v>80</v>
      </c>
      <c r="G327" t="s">
        <v>66</v>
      </c>
      <c r="H327">
        <v>20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3000</v>
      </c>
      <c r="P327">
        <v>12.5</v>
      </c>
      <c r="Q327">
        <v>15</v>
      </c>
      <c r="R327">
        <v>5</v>
      </c>
      <c r="S327">
        <v>18</v>
      </c>
      <c r="T327">
        <v>14</v>
      </c>
      <c r="U327">
        <v>0</v>
      </c>
      <c r="V327">
        <v>0</v>
      </c>
      <c r="W327">
        <v>0</v>
      </c>
      <c r="X327">
        <v>0</v>
      </c>
    </row>
    <row r="328" spans="1:24">
      <c r="A328" t="s">
        <v>372</v>
      </c>
      <c r="B328" t="s">
        <v>37</v>
      </c>
      <c r="C328">
        <v>2</v>
      </c>
      <c r="D328">
        <v>19.8</v>
      </c>
      <c r="E328" t="s">
        <v>64</v>
      </c>
      <c r="F328">
        <v>80</v>
      </c>
      <c r="G328" t="s">
        <v>66</v>
      </c>
      <c r="H328">
        <v>20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3000</v>
      </c>
      <c r="P328">
        <v>12.5</v>
      </c>
      <c r="Q328">
        <v>15</v>
      </c>
      <c r="R328">
        <v>5</v>
      </c>
      <c r="S328">
        <v>18</v>
      </c>
      <c r="T328">
        <v>14</v>
      </c>
      <c r="U328">
        <v>0</v>
      </c>
      <c r="V328">
        <v>0</v>
      </c>
      <c r="W328">
        <v>0</v>
      </c>
      <c r="X328">
        <v>0</v>
      </c>
    </row>
    <row r="329" spans="1:24">
      <c r="A329" t="s">
        <v>373</v>
      </c>
      <c r="B329" t="s">
        <v>37</v>
      </c>
      <c r="C329">
        <v>2</v>
      </c>
      <c r="D329">
        <v>21.9</v>
      </c>
      <c r="E329" t="s">
        <v>64</v>
      </c>
      <c r="F329">
        <v>80</v>
      </c>
      <c r="G329" t="s">
        <v>66</v>
      </c>
      <c r="H329">
        <v>20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3000</v>
      </c>
      <c r="P329">
        <v>12.5</v>
      </c>
      <c r="Q329">
        <v>15</v>
      </c>
      <c r="R329">
        <v>5</v>
      </c>
      <c r="S329">
        <v>18</v>
      </c>
      <c r="T329">
        <v>14</v>
      </c>
      <c r="U329">
        <v>0</v>
      </c>
      <c r="V329">
        <v>0</v>
      </c>
      <c r="W329">
        <v>0</v>
      </c>
      <c r="X329">
        <v>0</v>
      </c>
    </row>
    <row r="330" spans="1:24">
      <c r="A330" t="s">
        <v>374</v>
      </c>
      <c r="B330" t="s">
        <v>37</v>
      </c>
      <c r="C330">
        <v>2</v>
      </c>
      <c r="D330">
        <v>21.8</v>
      </c>
      <c r="E330" t="s">
        <v>64</v>
      </c>
      <c r="F330">
        <v>80</v>
      </c>
      <c r="G330" t="s">
        <v>66</v>
      </c>
      <c r="H330">
        <v>20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3000</v>
      </c>
      <c r="P330">
        <v>12.5</v>
      </c>
      <c r="Q330">
        <v>15</v>
      </c>
      <c r="R330">
        <v>5</v>
      </c>
      <c r="S330">
        <v>18</v>
      </c>
      <c r="T330">
        <v>14</v>
      </c>
      <c r="U330">
        <v>0</v>
      </c>
      <c r="V330">
        <v>0</v>
      </c>
      <c r="W330">
        <v>0</v>
      </c>
      <c r="X330">
        <v>0</v>
      </c>
    </row>
    <row r="331" spans="1:24">
      <c r="A331" t="s">
        <v>375</v>
      </c>
      <c r="B331" t="s">
        <v>37</v>
      </c>
      <c r="C331">
        <v>2</v>
      </c>
      <c r="D331">
        <v>21.1</v>
      </c>
      <c r="E331" t="s">
        <v>64</v>
      </c>
      <c r="F331">
        <v>80</v>
      </c>
      <c r="G331" t="s">
        <v>66</v>
      </c>
      <c r="H331">
        <v>20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3000</v>
      </c>
      <c r="P331">
        <v>12.5</v>
      </c>
      <c r="Q331">
        <v>15</v>
      </c>
      <c r="R331">
        <v>5</v>
      </c>
      <c r="S331">
        <v>18</v>
      </c>
      <c r="T331">
        <v>14</v>
      </c>
      <c r="U331">
        <v>0</v>
      </c>
      <c r="V331">
        <v>0</v>
      </c>
      <c r="W331">
        <v>0</v>
      </c>
      <c r="X331">
        <v>0</v>
      </c>
    </row>
    <row r="332" spans="1:24">
      <c r="A332" t="s">
        <v>376</v>
      </c>
      <c r="B332" t="s">
        <v>37</v>
      </c>
      <c r="C332">
        <v>2</v>
      </c>
      <c r="D332">
        <v>19</v>
      </c>
      <c r="E332" t="s">
        <v>63</v>
      </c>
      <c r="F332">
        <v>80</v>
      </c>
      <c r="G332" t="s">
        <v>64</v>
      </c>
      <c r="H332">
        <v>20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4000</v>
      </c>
      <c r="P332">
        <v>12.5</v>
      </c>
      <c r="Q332">
        <v>15</v>
      </c>
      <c r="R332">
        <v>5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</row>
    <row r="333" spans="1:24">
      <c r="A333" t="s">
        <v>377</v>
      </c>
      <c r="B333" t="s">
        <v>37</v>
      </c>
      <c r="C333">
        <v>2</v>
      </c>
      <c r="D333">
        <v>20</v>
      </c>
      <c r="E333" t="s">
        <v>64</v>
      </c>
      <c r="F333">
        <v>80</v>
      </c>
      <c r="G333" t="s">
        <v>66</v>
      </c>
      <c r="H333">
        <v>20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3000</v>
      </c>
      <c r="P333">
        <v>12.5</v>
      </c>
      <c r="Q333">
        <v>15</v>
      </c>
      <c r="R333">
        <v>5</v>
      </c>
      <c r="S333">
        <v>18</v>
      </c>
      <c r="T333">
        <v>14</v>
      </c>
      <c r="U333">
        <v>0</v>
      </c>
      <c r="V333">
        <v>0</v>
      </c>
      <c r="W333">
        <v>0</v>
      </c>
      <c r="X333">
        <v>0</v>
      </c>
    </row>
    <row r="334" spans="1:24">
      <c r="A334" t="s">
        <v>382</v>
      </c>
      <c r="B334" t="s">
        <v>37</v>
      </c>
      <c r="C334">
        <v>2</v>
      </c>
      <c r="D334">
        <v>20.399999999999999</v>
      </c>
      <c r="E334" t="s">
        <v>66</v>
      </c>
      <c r="F334">
        <v>90</v>
      </c>
      <c r="G334" t="s">
        <v>64</v>
      </c>
      <c r="H334">
        <v>10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1400</v>
      </c>
      <c r="P334">
        <v>12.5</v>
      </c>
      <c r="Q334">
        <v>15</v>
      </c>
      <c r="R334">
        <v>5</v>
      </c>
      <c r="S334">
        <v>14</v>
      </c>
      <c r="T334">
        <v>18</v>
      </c>
      <c r="U334">
        <v>0</v>
      </c>
      <c r="V334">
        <v>0</v>
      </c>
      <c r="W334">
        <v>0</v>
      </c>
      <c r="X334">
        <v>0</v>
      </c>
    </row>
    <row r="335" spans="1:24">
      <c r="A335" t="s">
        <v>378</v>
      </c>
      <c r="B335" t="s">
        <v>37</v>
      </c>
      <c r="C335">
        <v>2</v>
      </c>
      <c r="D335">
        <v>20.100000000000001</v>
      </c>
      <c r="E335" t="s">
        <v>64</v>
      </c>
      <c r="F335">
        <v>80</v>
      </c>
      <c r="G335" t="s">
        <v>66</v>
      </c>
      <c r="H335">
        <v>20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3000</v>
      </c>
      <c r="P335">
        <v>12.5</v>
      </c>
      <c r="Q335">
        <v>15</v>
      </c>
      <c r="R335">
        <v>5</v>
      </c>
      <c r="S335">
        <v>18</v>
      </c>
      <c r="T335">
        <v>14</v>
      </c>
      <c r="U335">
        <v>0</v>
      </c>
      <c r="V335">
        <v>0</v>
      </c>
      <c r="W335">
        <v>0</v>
      </c>
      <c r="X335">
        <v>0</v>
      </c>
    </row>
    <row r="336" spans="1:24">
      <c r="A336" t="s">
        <v>379</v>
      </c>
      <c r="B336" t="s">
        <v>37</v>
      </c>
      <c r="C336">
        <v>2</v>
      </c>
      <c r="D336">
        <v>20.399999999999999</v>
      </c>
      <c r="E336" t="s">
        <v>64</v>
      </c>
      <c r="F336">
        <v>80</v>
      </c>
      <c r="G336" t="s">
        <v>66</v>
      </c>
      <c r="H336">
        <v>20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3000</v>
      </c>
      <c r="P336">
        <v>12.5</v>
      </c>
      <c r="Q336">
        <v>15</v>
      </c>
      <c r="R336">
        <v>5</v>
      </c>
      <c r="S336">
        <v>18</v>
      </c>
      <c r="T336">
        <v>14</v>
      </c>
      <c r="U336">
        <v>0</v>
      </c>
      <c r="V336">
        <v>0</v>
      </c>
      <c r="W336">
        <v>0</v>
      </c>
      <c r="X336">
        <v>0</v>
      </c>
    </row>
    <row r="337" spans="1:24">
      <c r="A337" t="s">
        <v>383</v>
      </c>
      <c r="B337" t="s">
        <v>37</v>
      </c>
      <c r="C337">
        <v>2</v>
      </c>
      <c r="D337">
        <v>20.5</v>
      </c>
      <c r="E337" t="s">
        <v>66</v>
      </c>
      <c r="F337">
        <v>90</v>
      </c>
      <c r="G337" t="s">
        <v>64</v>
      </c>
      <c r="H337">
        <v>10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1400</v>
      </c>
      <c r="P337">
        <v>12.5</v>
      </c>
      <c r="Q337">
        <v>15</v>
      </c>
      <c r="R337">
        <v>5</v>
      </c>
      <c r="S337">
        <v>14</v>
      </c>
      <c r="T337">
        <v>18</v>
      </c>
      <c r="U337">
        <v>0</v>
      </c>
      <c r="V337">
        <v>0</v>
      </c>
      <c r="W337">
        <v>0</v>
      </c>
      <c r="X337">
        <v>0</v>
      </c>
    </row>
    <row r="338" spans="1:24">
      <c r="A338" t="s">
        <v>380</v>
      </c>
      <c r="B338" t="s">
        <v>37</v>
      </c>
      <c r="C338">
        <v>2</v>
      </c>
      <c r="D338">
        <v>19.899999999999999</v>
      </c>
      <c r="E338" t="s">
        <v>64</v>
      </c>
      <c r="F338">
        <v>80</v>
      </c>
      <c r="G338" t="s">
        <v>66</v>
      </c>
      <c r="H338">
        <v>20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3000</v>
      </c>
      <c r="P338">
        <v>12.5</v>
      </c>
      <c r="Q338">
        <v>15</v>
      </c>
      <c r="R338">
        <v>5</v>
      </c>
      <c r="S338">
        <v>18</v>
      </c>
      <c r="T338">
        <v>14</v>
      </c>
      <c r="U338">
        <v>0</v>
      </c>
      <c r="V338">
        <v>0</v>
      </c>
      <c r="W338">
        <v>0</v>
      </c>
      <c r="X338">
        <v>0</v>
      </c>
    </row>
    <row r="339" spans="1:24">
      <c r="A339" t="s">
        <v>384</v>
      </c>
      <c r="B339" t="s">
        <v>37</v>
      </c>
      <c r="C339">
        <v>2</v>
      </c>
      <c r="D339">
        <v>19.7</v>
      </c>
      <c r="E339" t="s">
        <v>66</v>
      </c>
      <c r="F339">
        <v>90</v>
      </c>
      <c r="G339" t="s">
        <v>64</v>
      </c>
      <c r="H339">
        <v>10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1400</v>
      </c>
      <c r="P339">
        <v>12.5</v>
      </c>
      <c r="Q339">
        <v>15</v>
      </c>
      <c r="R339">
        <v>5</v>
      </c>
      <c r="S339">
        <v>14</v>
      </c>
      <c r="T339">
        <v>18</v>
      </c>
      <c r="U339">
        <v>0</v>
      </c>
      <c r="V339">
        <v>0</v>
      </c>
      <c r="W339">
        <v>0</v>
      </c>
      <c r="X339">
        <v>0</v>
      </c>
    </row>
    <row r="340" spans="1:24">
      <c r="A340" t="s">
        <v>381</v>
      </c>
      <c r="B340" t="s">
        <v>37</v>
      </c>
      <c r="C340">
        <v>2</v>
      </c>
      <c r="D340">
        <v>18.899999999999999</v>
      </c>
      <c r="E340" t="s">
        <v>64</v>
      </c>
      <c r="F340">
        <v>80</v>
      </c>
      <c r="G340" t="s">
        <v>66</v>
      </c>
      <c r="H340">
        <v>20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3000</v>
      </c>
      <c r="P340">
        <v>12.5</v>
      </c>
      <c r="Q340">
        <v>15</v>
      </c>
      <c r="R340">
        <v>5</v>
      </c>
      <c r="S340">
        <v>18</v>
      </c>
      <c r="T340">
        <v>14</v>
      </c>
      <c r="U340">
        <v>0</v>
      </c>
      <c r="V340">
        <v>0</v>
      </c>
      <c r="W340">
        <v>0</v>
      </c>
      <c r="X340">
        <v>0</v>
      </c>
    </row>
    <row r="341" spans="1:24">
      <c r="A341" t="s">
        <v>385</v>
      </c>
      <c r="B341" t="s">
        <v>37</v>
      </c>
      <c r="C341">
        <v>2</v>
      </c>
      <c r="D341">
        <v>17.899999999999999</v>
      </c>
      <c r="E341" t="s">
        <v>64</v>
      </c>
      <c r="F341">
        <v>80</v>
      </c>
      <c r="G341" t="s">
        <v>66</v>
      </c>
      <c r="H341">
        <v>20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3000</v>
      </c>
      <c r="P341">
        <v>12.5</v>
      </c>
      <c r="Q341">
        <v>15</v>
      </c>
      <c r="R341">
        <v>5</v>
      </c>
      <c r="S341">
        <v>18</v>
      </c>
      <c r="T341">
        <v>14</v>
      </c>
      <c r="U341">
        <v>0</v>
      </c>
      <c r="V341">
        <v>0</v>
      </c>
      <c r="W341">
        <v>0</v>
      </c>
      <c r="X341">
        <v>0</v>
      </c>
    </row>
    <row r="342" spans="1:24">
      <c r="A342" t="s">
        <v>386</v>
      </c>
      <c r="B342" t="s">
        <v>37</v>
      </c>
      <c r="C342">
        <v>2</v>
      </c>
      <c r="D342">
        <v>18.2</v>
      </c>
      <c r="E342" t="s">
        <v>64</v>
      </c>
      <c r="F342">
        <v>80</v>
      </c>
      <c r="G342" t="s">
        <v>66</v>
      </c>
      <c r="H342">
        <v>20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3000</v>
      </c>
      <c r="P342">
        <v>12.5</v>
      </c>
      <c r="Q342">
        <v>15</v>
      </c>
      <c r="R342">
        <v>5</v>
      </c>
      <c r="S342">
        <v>18</v>
      </c>
      <c r="T342">
        <v>14</v>
      </c>
      <c r="U342">
        <v>0</v>
      </c>
      <c r="V342">
        <v>0</v>
      </c>
      <c r="W342">
        <v>0</v>
      </c>
      <c r="X342">
        <v>0</v>
      </c>
    </row>
    <row r="343" spans="1:24">
      <c r="A343" t="s">
        <v>389</v>
      </c>
      <c r="B343" t="s">
        <v>37</v>
      </c>
      <c r="C343">
        <v>0</v>
      </c>
      <c r="D343">
        <v>17.2</v>
      </c>
      <c r="E343" t="s">
        <v>66</v>
      </c>
      <c r="F343">
        <v>80</v>
      </c>
      <c r="G343" t="s">
        <v>64</v>
      </c>
      <c r="H343">
        <v>20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4000</v>
      </c>
      <c r="P343">
        <v>12.5</v>
      </c>
      <c r="Q343">
        <v>15</v>
      </c>
      <c r="R343">
        <v>5</v>
      </c>
      <c r="S343">
        <v>14</v>
      </c>
      <c r="T343">
        <v>18</v>
      </c>
      <c r="U343">
        <v>0</v>
      </c>
      <c r="V343">
        <v>0</v>
      </c>
      <c r="W343">
        <v>0</v>
      </c>
      <c r="X343">
        <v>0</v>
      </c>
    </row>
    <row r="344" spans="1:24">
      <c r="A344" t="s">
        <v>390</v>
      </c>
      <c r="B344" t="s">
        <v>37</v>
      </c>
      <c r="C344">
        <v>0</v>
      </c>
      <c r="D344">
        <v>17.7</v>
      </c>
      <c r="E344" t="s">
        <v>66</v>
      </c>
      <c r="F344">
        <v>80</v>
      </c>
      <c r="G344" t="s">
        <v>64</v>
      </c>
      <c r="H344">
        <v>20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4000</v>
      </c>
      <c r="P344">
        <v>12.5</v>
      </c>
      <c r="Q344">
        <v>15</v>
      </c>
      <c r="R344">
        <v>5</v>
      </c>
      <c r="S344">
        <v>14</v>
      </c>
      <c r="T344">
        <v>18</v>
      </c>
      <c r="U344">
        <v>0</v>
      </c>
      <c r="V344">
        <v>0</v>
      </c>
      <c r="W344">
        <v>0</v>
      </c>
      <c r="X344">
        <v>0</v>
      </c>
    </row>
    <row r="345" spans="1:24">
      <c r="A345" t="s">
        <v>387</v>
      </c>
      <c r="B345" t="s">
        <v>36</v>
      </c>
      <c r="C345">
        <v>0</v>
      </c>
      <c r="D345">
        <v>18</v>
      </c>
      <c r="E345" t="s">
        <v>63</v>
      </c>
      <c r="F345">
        <v>80</v>
      </c>
      <c r="G345" t="s">
        <v>66</v>
      </c>
      <c r="H345">
        <v>20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4000</v>
      </c>
      <c r="P345">
        <v>12.5</v>
      </c>
      <c r="Q345">
        <v>15</v>
      </c>
      <c r="R345">
        <v>5</v>
      </c>
      <c r="S345">
        <v>0</v>
      </c>
      <c r="T345">
        <v>14</v>
      </c>
      <c r="U345">
        <v>0</v>
      </c>
      <c r="V345">
        <v>0</v>
      </c>
      <c r="W345">
        <v>0</v>
      </c>
      <c r="X345">
        <v>0</v>
      </c>
    </row>
    <row r="346" spans="1:24">
      <c r="A346" t="s">
        <v>391</v>
      </c>
      <c r="B346" t="s">
        <v>37</v>
      </c>
      <c r="C346">
        <v>0</v>
      </c>
      <c r="D346">
        <v>18</v>
      </c>
      <c r="E346" t="s">
        <v>66</v>
      </c>
      <c r="F346">
        <v>80</v>
      </c>
      <c r="G346" t="s">
        <v>64</v>
      </c>
      <c r="H346">
        <v>20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4000</v>
      </c>
      <c r="P346">
        <v>12.5</v>
      </c>
      <c r="Q346">
        <v>15</v>
      </c>
      <c r="R346">
        <v>5</v>
      </c>
      <c r="S346">
        <v>14</v>
      </c>
      <c r="T346">
        <v>18</v>
      </c>
      <c r="U346">
        <v>0</v>
      </c>
      <c r="V346">
        <v>0</v>
      </c>
      <c r="W346">
        <v>0</v>
      </c>
      <c r="X346">
        <v>0</v>
      </c>
    </row>
    <row r="347" spans="1:24">
      <c r="A347" t="s">
        <v>392</v>
      </c>
      <c r="B347" t="s">
        <v>37</v>
      </c>
      <c r="C347">
        <v>0</v>
      </c>
      <c r="D347">
        <v>18</v>
      </c>
      <c r="E347" t="s">
        <v>66</v>
      </c>
      <c r="F347">
        <v>80</v>
      </c>
      <c r="G347" t="s">
        <v>64</v>
      </c>
      <c r="H347">
        <v>20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4000</v>
      </c>
      <c r="P347">
        <v>12.5</v>
      </c>
      <c r="Q347">
        <v>15</v>
      </c>
      <c r="R347">
        <v>5</v>
      </c>
      <c r="S347">
        <v>14</v>
      </c>
      <c r="T347">
        <v>18</v>
      </c>
      <c r="U347">
        <v>0</v>
      </c>
      <c r="V347">
        <v>0</v>
      </c>
      <c r="W347">
        <v>0</v>
      </c>
      <c r="X347">
        <v>0</v>
      </c>
    </row>
    <row r="348" spans="1:24">
      <c r="A348" t="s">
        <v>388</v>
      </c>
      <c r="B348" t="s">
        <v>36</v>
      </c>
      <c r="C348">
        <v>0</v>
      </c>
      <c r="D348">
        <v>18</v>
      </c>
      <c r="E348" t="s">
        <v>63</v>
      </c>
      <c r="F348">
        <v>80</v>
      </c>
      <c r="G348" t="s">
        <v>66</v>
      </c>
      <c r="H348">
        <v>20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4000</v>
      </c>
      <c r="P348">
        <v>12.5</v>
      </c>
      <c r="Q348">
        <v>15</v>
      </c>
      <c r="R348">
        <v>5</v>
      </c>
      <c r="S348">
        <v>0</v>
      </c>
      <c r="T348">
        <v>14</v>
      </c>
      <c r="U348">
        <v>0</v>
      </c>
      <c r="V348">
        <v>0</v>
      </c>
      <c r="W348">
        <v>0</v>
      </c>
      <c r="X348">
        <v>0</v>
      </c>
    </row>
    <row r="349" spans="1:24">
      <c r="A349" t="s">
        <v>393</v>
      </c>
      <c r="B349" t="s">
        <v>37</v>
      </c>
      <c r="C349">
        <v>0</v>
      </c>
      <c r="D349">
        <v>18</v>
      </c>
      <c r="E349" t="s">
        <v>66</v>
      </c>
      <c r="F349">
        <v>80</v>
      </c>
      <c r="G349" t="s">
        <v>64</v>
      </c>
      <c r="H349">
        <v>20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4000</v>
      </c>
      <c r="P349">
        <v>12.5</v>
      </c>
      <c r="Q349">
        <v>15</v>
      </c>
      <c r="R349">
        <v>5</v>
      </c>
      <c r="S349">
        <v>14</v>
      </c>
      <c r="T349">
        <v>18</v>
      </c>
      <c r="U349">
        <v>0</v>
      </c>
      <c r="V349">
        <v>0</v>
      </c>
      <c r="W349">
        <v>0</v>
      </c>
      <c r="X349">
        <v>0</v>
      </c>
    </row>
    <row r="350" spans="1:24">
      <c r="A350" t="s">
        <v>394</v>
      </c>
      <c r="B350" t="s">
        <v>37</v>
      </c>
      <c r="C350">
        <v>0</v>
      </c>
      <c r="D350">
        <v>14.4</v>
      </c>
      <c r="E350" t="s">
        <v>66</v>
      </c>
      <c r="F350">
        <v>80</v>
      </c>
      <c r="G350" t="s">
        <v>64</v>
      </c>
      <c r="H350">
        <v>20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4000</v>
      </c>
      <c r="P350">
        <v>12.5</v>
      </c>
      <c r="Q350">
        <v>15</v>
      </c>
      <c r="R350">
        <v>5</v>
      </c>
      <c r="S350">
        <v>14</v>
      </c>
      <c r="T350">
        <v>18</v>
      </c>
      <c r="U350">
        <v>0</v>
      </c>
      <c r="V350">
        <v>0</v>
      </c>
      <c r="W350">
        <v>0</v>
      </c>
      <c r="X350">
        <v>0</v>
      </c>
    </row>
    <row r="351" spans="1:24">
      <c r="A351" t="s">
        <v>395</v>
      </c>
      <c r="B351" t="s">
        <v>37</v>
      </c>
      <c r="C351">
        <v>0</v>
      </c>
      <c r="D351">
        <v>14.8</v>
      </c>
      <c r="E351" t="s">
        <v>66</v>
      </c>
      <c r="F351">
        <v>80</v>
      </c>
      <c r="G351" t="s">
        <v>64</v>
      </c>
      <c r="H351">
        <v>20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4000</v>
      </c>
      <c r="P351">
        <v>12.5</v>
      </c>
      <c r="Q351">
        <v>15</v>
      </c>
      <c r="R351">
        <v>5</v>
      </c>
      <c r="S351">
        <v>14</v>
      </c>
      <c r="T351">
        <v>18</v>
      </c>
      <c r="U351">
        <v>0</v>
      </c>
      <c r="V351">
        <v>0</v>
      </c>
      <c r="W351">
        <v>0</v>
      </c>
      <c r="X351">
        <v>0</v>
      </c>
    </row>
    <row r="352" spans="1:24">
      <c r="A352" t="s">
        <v>539</v>
      </c>
      <c r="B352" t="s">
        <v>37</v>
      </c>
      <c r="C352">
        <v>2</v>
      </c>
      <c r="D352">
        <v>15</v>
      </c>
      <c r="E352" t="s">
        <v>64</v>
      </c>
      <c r="F352">
        <v>80</v>
      </c>
      <c r="G352" t="s">
        <v>66</v>
      </c>
      <c r="H352">
        <v>20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3000</v>
      </c>
      <c r="P352">
        <v>12.5</v>
      </c>
      <c r="Q352">
        <v>15</v>
      </c>
      <c r="R352">
        <v>5</v>
      </c>
      <c r="S352">
        <v>18</v>
      </c>
      <c r="T352">
        <v>14</v>
      </c>
      <c r="U352">
        <v>0</v>
      </c>
      <c r="V352">
        <v>0</v>
      </c>
      <c r="W352">
        <v>0</v>
      </c>
      <c r="X352">
        <v>0</v>
      </c>
    </row>
    <row r="353" spans="1:24">
      <c r="A353" t="s">
        <v>540</v>
      </c>
      <c r="B353" t="s">
        <v>37</v>
      </c>
      <c r="C353">
        <v>2</v>
      </c>
      <c r="D353">
        <v>15</v>
      </c>
      <c r="E353" t="s">
        <v>64</v>
      </c>
      <c r="F353">
        <v>80</v>
      </c>
      <c r="G353" t="s">
        <v>66</v>
      </c>
      <c r="H353">
        <v>20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3000</v>
      </c>
      <c r="P353">
        <v>12.5</v>
      </c>
      <c r="Q353">
        <v>15</v>
      </c>
      <c r="R353">
        <v>5</v>
      </c>
      <c r="S353">
        <v>18</v>
      </c>
      <c r="T353">
        <v>14</v>
      </c>
      <c r="U353">
        <v>0</v>
      </c>
      <c r="V353">
        <v>0</v>
      </c>
      <c r="W353">
        <v>0</v>
      </c>
      <c r="X353">
        <v>0</v>
      </c>
    </row>
    <row r="354" spans="1:24">
      <c r="A354" t="s">
        <v>541</v>
      </c>
      <c r="B354" t="s">
        <v>37</v>
      </c>
      <c r="C354">
        <v>2</v>
      </c>
      <c r="D354">
        <v>14.5</v>
      </c>
      <c r="E354" t="s">
        <v>64</v>
      </c>
      <c r="F354">
        <v>80</v>
      </c>
      <c r="G354" t="s">
        <v>66</v>
      </c>
      <c r="H354">
        <v>20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3000</v>
      </c>
      <c r="P354">
        <v>12.5</v>
      </c>
      <c r="Q354">
        <v>15</v>
      </c>
      <c r="R354">
        <v>5</v>
      </c>
      <c r="S354">
        <v>18</v>
      </c>
      <c r="T354">
        <v>14</v>
      </c>
      <c r="U354">
        <v>0</v>
      </c>
      <c r="V354">
        <v>0</v>
      </c>
      <c r="W354">
        <v>0</v>
      </c>
      <c r="X354">
        <v>0</v>
      </c>
    </row>
    <row r="355" spans="1:24">
      <c r="A355" t="s">
        <v>542</v>
      </c>
      <c r="B355" t="s">
        <v>37</v>
      </c>
      <c r="C355">
        <v>2</v>
      </c>
      <c r="D355">
        <v>14.5</v>
      </c>
      <c r="E355" t="s">
        <v>64</v>
      </c>
      <c r="F355">
        <v>80</v>
      </c>
      <c r="G355" t="s">
        <v>66</v>
      </c>
      <c r="H355">
        <v>20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3000</v>
      </c>
      <c r="P355">
        <v>12.5</v>
      </c>
      <c r="Q355">
        <v>15</v>
      </c>
      <c r="R355">
        <v>5</v>
      </c>
      <c r="S355">
        <v>18</v>
      </c>
      <c r="T355">
        <v>14</v>
      </c>
      <c r="U355">
        <v>0</v>
      </c>
      <c r="V355">
        <v>0</v>
      </c>
      <c r="W355">
        <v>0</v>
      </c>
      <c r="X355">
        <v>0</v>
      </c>
    </row>
    <row r="356" spans="1:24">
      <c r="A356" t="s">
        <v>543</v>
      </c>
      <c r="B356" t="s">
        <v>37</v>
      </c>
      <c r="C356">
        <v>2</v>
      </c>
      <c r="D356">
        <v>14.7</v>
      </c>
      <c r="E356" t="s">
        <v>64</v>
      </c>
      <c r="F356">
        <v>80</v>
      </c>
      <c r="G356" t="s">
        <v>66</v>
      </c>
      <c r="H356">
        <v>20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3000</v>
      </c>
      <c r="P356">
        <v>12.5</v>
      </c>
      <c r="Q356">
        <v>15</v>
      </c>
      <c r="R356">
        <v>5</v>
      </c>
      <c r="S356">
        <v>18</v>
      </c>
      <c r="T356">
        <v>14</v>
      </c>
      <c r="U356">
        <v>0</v>
      </c>
      <c r="V356">
        <v>0</v>
      </c>
      <c r="W356">
        <v>0</v>
      </c>
      <c r="X356">
        <v>0</v>
      </c>
    </row>
    <row r="357" spans="1:24">
      <c r="A357" t="s">
        <v>544</v>
      </c>
      <c r="B357" t="s">
        <v>37</v>
      </c>
      <c r="C357">
        <v>2</v>
      </c>
      <c r="D357">
        <v>14.4</v>
      </c>
      <c r="E357" t="s">
        <v>64</v>
      </c>
      <c r="F357">
        <v>80</v>
      </c>
      <c r="G357" t="s">
        <v>66</v>
      </c>
      <c r="H357">
        <v>20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3000</v>
      </c>
      <c r="P357">
        <v>12.5</v>
      </c>
      <c r="Q357">
        <v>15</v>
      </c>
      <c r="R357">
        <v>5</v>
      </c>
      <c r="S357">
        <v>18</v>
      </c>
      <c r="T357">
        <v>14</v>
      </c>
      <c r="U357">
        <v>0</v>
      </c>
      <c r="V357">
        <v>0</v>
      </c>
      <c r="W357">
        <v>0</v>
      </c>
      <c r="X357">
        <v>0</v>
      </c>
    </row>
    <row r="358" spans="1:24">
      <c r="A358" t="s">
        <v>545</v>
      </c>
      <c r="B358" t="s">
        <v>37</v>
      </c>
      <c r="C358">
        <v>2</v>
      </c>
      <c r="D358">
        <v>13.6</v>
      </c>
      <c r="E358" t="s">
        <v>64</v>
      </c>
      <c r="F358">
        <v>80</v>
      </c>
      <c r="G358" t="s">
        <v>66</v>
      </c>
      <c r="H358">
        <v>20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3000</v>
      </c>
      <c r="P358">
        <v>12.5</v>
      </c>
      <c r="Q358">
        <v>15</v>
      </c>
      <c r="R358">
        <v>5</v>
      </c>
      <c r="S358">
        <v>18</v>
      </c>
      <c r="T358">
        <v>14</v>
      </c>
      <c r="U358">
        <v>0</v>
      </c>
      <c r="V358">
        <v>0</v>
      </c>
      <c r="W358">
        <v>0</v>
      </c>
      <c r="X358">
        <v>0</v>
      </c>
    </row>
    <row r="359" spans="1:24">
      <c r="A359" t="s">
        <v>546</v>
      </c>
      <c r="B359" t="s">
        <v>37</v>
      </c>
      <c r="C359">
        <v>2</v>
      </c>
      <c r="D359">
        <v>14.2</v>
      </c>
      <c r="E359" t="s">
        <v>64</v>
      </c>
      <c r="F359">
        <v>80</v>
      </c>
      <c r="G359" t="s">
        <v>66</v>
      </c>
      <c r="H359">
        <v>20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3000</v>
      </c>
      <c r="P359">
        <v>12.5</v>
      </c>
      <c r="Q359">
        <v>15</v>
      </c>
      <c r="R359">
        <v>5</v>
      </c>
      <c r="S359">
        <v>18</v>
      </c>
      <c r="T359">
        <v>14</v>
      </c>
      <c r="U359">
        <v>0</v>
      </c>
      <c r="V359">
        <v>0</v>
      </c>
      <c r="W359">
        <v>0</v>
      </c>
      <c r="X359">
        <v>0</v>
      </c>
    </row>
    <row r="360" spans="1:24">
      <c r="A360" t="s">
        <v>547</v>
      </c>
      <c r="B360" t="s">
        <v>37</v>
      </c>
      <c r="C360">
        <v>2</v>
      </c>
      <c r="D360">
        <v>21.3</v>
      </c>
      <c r="E360" t="s">
        <v>64</v>
      </c>
      <c r="F360">
        <v>80</v>
      </c>
      <c r="G360" t="s">
        <v>66</v>
      </c>
      <c r="H360">
        <v>20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3000</v>
      </c>
      <c r="P360">
        <v>12.5</v>
      </c>
      <c r="Q360">
        <v>15</v>
      </c>
      <c r="R360">
        <v>5</v>
      </c>
      <c r="S360">
        <v>18</v>
      </c>
      <c r="T360">
        <v>14</v>
      </c>
      <c r="U360">
        <v>0</v>
      </c>
      <c r="V360">
        <v>0</v>
      </c>
      <c r="W360">
        <v>0</v>
      </c>
      <c r="X360">
        <v>0</v>
      </c>
    </row>
    <row r="361" spans="1:24">
      <c r="A361" t="s">
        <v>548</v>
      </c>
      <c r="B361" t="s">
        <v>37</v>
      </c>
      <c r="C361">
        <v>2</v>
      </c>
      <c r="D361">
        <v>20.9</v>
      </c>
      <c r="E361" t="s">
        <v>64</v>
      </c>
      <c r="F361">
        <v>80</v>
      </c>
      <c r="G361" t="s">
        <v>66</v>
      </c>
      <c r="H361">
        <v>20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3000</v>
      </c>
      <c r="P361">
        <v>12.5</v>
      </c>
      <c r="Q361">
        <v>15</v>
      </c>
      <c r="R361">
        <v>5</v>
      </c>
      <c r="S361">
        <v>18</v>
      </c>
      <c r="T361">
        <v>14</v>
      </c>
      <c r="U361">
        <v>0</v>
      </c>
      <c r="V361">
        <v>0</v>
      </c>
      <c r="W361">
        <v>0</v>
      </c>
      <c r="X361">
        <v>0</v>
      </c>
    </row>
    <row r="362" spans="1:24">
      <c r="A362" t="s">
        <v>549</v>
      </c>
      <c r="B362" t="s">
        <v>37</v>
      </c>
      <c r="C362">
        <v>2</v>
      </c>
      <c r="D362">
        <v>22.5</v>
      </c>
      <c r="E362" t="s">
        <v>64</v>
      </c>
      <c r="F362">
        <v>80</v>
      </c>
      <c r="G362" t="s">
        <v>66</v>
      </c>
      <c r="H362">
        <v>20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3000</v>
      </c>
      <c r="P362">
        <v>12.5</v>
      </c>
      <c r="Q362">
        <v>15</v>
      </c>
      <c r="R362">
        <v>5</v>
      </c>
      <c r="S362">
        <v>18</v>
      </c>
      <c r="T362">
        <v>14</v>
      </c>
      <c r="U362">
        <v>0</v>
      </c>
      <c r="V362">
        <v>0</v>
      </c>
      <c r="W362">
        <v>0</v>
      </c>
      <c r="X362">
        <v>0</v>
      </c>
    </row>
    <row r="363" spans="1:24">
      <c r="A363" t="s">
        <v>550</v>
      </c>
      <c r="B363" t="s">
        <v>37</v>
      </c>
      <c r="C363">
        <v>2</v>
      </c>
      <c r="D363">
        <v>22.4</v>
      </c>
      <c r="E363" t="s">
        <v>64</v>
      </c>
      <c r="F363">
        <v>80</v>
      </c>
      <c r="G363" t="s">
        <v>66</v>
      </c>
      <c r="H363">
        <v>20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3000</v>
      </c>
      <c r="P363">
        <v>12.5</v>
      </c>
      <c r="Q363">
        <v>15</v>
      </c>
      <c r="R363">
        <v>5</v>
      </c>
      <c r="S363">
        <v>18</v>
      </c>
      <c r="T363">
        <v>14</v>
      </c>
      <c r="U363">
        <v>0</v>
      </c>
      <c r="V363">
        <v>0</v>
      </c>
      <c r="W363">
        <v>0</v>
      </c>
      <c r="X363">
        <v>0</v>
      </c>
    </row>
    <row r="364" spans="1:24">
      <c r="A364" t="s">
        <v>551</v>
      </c>
      <c r="B364" t="s">
        <v>37</v>
      </c>
      <c r="C364">
        <v>2</v>
      </c>
      <c r="D364">
        <v>19.7</v>
      </c>
      <c r="E364" t="s">
        <v>64</v>
      </c>
      <c r="F364">
        <v>80</v>
      </c>
      <c r="G364" t="s">
        <v>66</v>
      </c>
      <c r="H364">
        <v>20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3000</v>
      </c>
      <c r="P364">
        <v>12.5</v>
      </c>
      <c r="Q364">
        <v>15</v>
      </c>
      <c r="R364">
        <v>5</v>
      </c>
      <c r="S364">
        <v>18</v>
      </c>
      <c r="T364">
        <v>14</v>
      </c>
      <c r="U364">
        <v>0</v>
      </c>
      <c r="V364">
        <v>0</v>
      </c>
      <c r="W364">
        <v>0</v>
      </c>
      <c r="X364">
        <v>0</v>
      </c>
    </row>
    <row r="365" spans="1:24">
      <c r="A365" t="s">
        <v>552</v>
      </c>
      <c r="B365" t="s">
        <v>37</v>
      </c>
      <c r="C365">
        <v>2</v>
      </c>
      <c r="D365">
        <v>20.399999999999999</v>
      </c>
      <c r="E365" t="s">
        <v>64</v>
      </c>
      <c r="F365">
        <v>80</v>
      </c>
      <c r="G365" t="s">
        <v>66</v>
      </c>
      <c r="H365">
        <v>20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3000</v>
      </c>
      <c r="P365">
        <v>12.5</v>
      </c>
      <c r="Q365">
        <v>15</v>
      </c>
      <c r="R365">
        <v>5</v>
      </c>
      <c r="S365">
        <v>18</v>
      </c>
      <c r="T365">
        <v>14</v>
      </c>
      <c r="U365">
        <v>0</v>
      </c>
      <c r="V365">
        <v>0</v>
      </c>
      <c r="W365">
        <v>0</v>
      </c>
      <c r="X365">
        <v>0</v>
      </c>
    </row>
    <row r="366" spans="1:24">
      <c r="A366" t="s">
        <v>553</v>
      </c>
      <c r="B366" t="s">
        <v>37</v>
      </c>
      <c r="C366">
        <v>2</v>
      </c>
      <c r="D366">
        <v>20.7</v>
      </c>
      <c r="E366" t="s">
        <v>64</v>
      </c>
      <c r="F366">
        <v>80</v>
      </c>
      <c r="G366" t="s">
        <v>66</v>
      </c>
      <c r="H366">
        <v>20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3000</v>
      </c>
      <c r="P366">
        <v>12.5</v>
      </c>
      <c r="Q366">
        <v>15</v>
      </c>
      <c r="R366">
        <v>5</v>
      </c>
      <c r="S366">
        <v>18</v>
      </c>
      <c r="T366">
        <v>14</v>
      </c>
      <c r="U366">
        <v>0</v>
      </c>
      <c r="V366">
        <v>0</v>
      </c>
      <c r="W366">
        <v>0</v>
      </c>
      <c r="X366">
        <v>0</v>
      </c>
    </row>
    <row r="367" spans="1:24">
      <c r="A367" t="s">
        <v>554</v>
      </c>
      <c r="B367" t="s">
        <v>37</v>
      </c>
      <c r="C367">
        <v>2</v>
      </c>
      <c r="D367">
        <v>21.7</v>
      </c>
      <c r="E367" t="s">
        <v>64</v>
      </c>
      <c r="F367">
        <v>80</v>
      </c>
      <c r="G367" t="s">
        <v>66</v>
      </c>
      <c r="H367">
        <v>20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3000</v>
      </c>
      <c r="P367">
        <v>12.5</v>
      </c>
      <c r="Q367">
        <v>15</v>
      </c>
      <c r="R367">
        <v>5</v>
      </c>
      <c r="S367">
        <v>18</v>
      </c>
      <c r="T367">
        <v>14</v>
      </c>
      <c r="U367">
        <v>0</v>
      </c>
      <c r="V367">
        <v>0</v>
      </c>
      <c r="W367">
        <v>0</v>
      </c>
      <c r="X367">
        <v>0</v>
      </c>
    </row>
    <row r="368" spans="1:24">
      <c r="A368" t="s">
        <v>555</v>
      </c>
      <c r="B368" t="s">
        <v>37</v>
      </c>
      <c r="C368">
        <v>2</v>
      </c>
      <c r="D368">
        <v>21.4</v>
      </c>
      <c r="E368" t="s">
        <v>64</v>
      </c>
      <c r="F368">
        <v>80</v>
      </c>
      <c r="G368" t="s">
        <v>66</v>
      </c>
      <c r="H368">
        <v>20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3000</v>
      </c>
      <c r="P368">
        <v>12.5</v>
      </c>
      <c r="Q368">
        <v>15</v>
      </c>
      <c r="R368">
        <v>5</v>
      </c>
      <c r="S368">
        <v>18</v>
      </c>
      <c r="T368">
        <v>14</v>
      </c>
      <c r="U368">
        <v>0</v>
      </c>
      <c r="V368">
        <v>0</v>
      </c>
      <c r="W368">
        <v>0</v>
      </c>
      <c r="X368">
        <v>0</v>
      </c>
    </row>
    <row r="369" spans="1:24">
      <c r="A369" t="s">
        <v>556</v>
      </c>
      <c r="B369" t="s">
        <v>37</v>
      </c>
      <c r="C369">
        <v>2</v>
      </c>
      <c r="D369">
        <v>21.2</v>
      </c>
      <c r="E369" t="s">
        <v>64</v>
      </c>
      <c r="F369">
        <v>80</v>
      </c>
      <c r="G369" t="s">
        <v>66</v>
      </c>
      <c r="H369">
        <v>20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3000</v>
      </c>
      <c r="P369">
        <v>12.5</v>
      </c>
      <c r="Q369">
        <v>15</v>
      </c>
      <c r="R369">
        <v>5</v>
      </c>
      <c r="S369">
        <v>18</v>
      </c>
      <c r="T369">
        <v>14</v>
      </c>
      <c r="U369">
        <v>0</v>
      </c>
      <c r="V369">
        <v>0</v>
      </c>
      <c r="W369">
        <v>0</v>
      </c>
      <c r="X369">
        <v>0</v>
      </c>
    </row>
    <row r="370" spans="1:24">
      <c r="A370" t="s">
        <v>557</v>
      </c>
      <c r="B370" t="s">
        <v>37</v>
      </c>
      <c r="C370">
        <v>2</v>
      </c>
      <c r="D370">
        <v>20.2</v>
      </c>
      <c r="E370" t="s">
        <v>64</v>
      </c>
      <c r="F370">
        <v>80</v>
      </c>
      <c r="G370" t="s">
        <v>66</v>
      </c>
      <c r="H370">
        <v>20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3000</v>
      </c>
      <c r="P370">
        <v>12.5</v>
      </c>
      <c r="Q370">
        <v>15</v>
      </c>
      <c r="R370">
        <v>5</v>
      </c>
      <c r="S370">
        <v>18</v>
      </c>
      <c r="T370">
        <v>14</v>
      </c>
      <c r="U370">
        <v>0</v>
      </c>
      <c r="V370">
        <v>0</v>
      </c>
      <c r="W370">
        <v>0</v>
      </c>
      <c r="X370">
        <v>0</v>
      </c>
    </row>
    <row r="371" spans="1:24">
      <c r="A371" t="s">
        <v>558</v>
      </c>
      <c r="B371" t="s">
        <v>37</v>
      </c>
      <c r="C371">
        <v>2</v>
      </c>
      <c r="D371">
        <v>20.6</v>
      </c>
      <c r="E371" t="s">
        <v>64</v>
      </c>
      <c r="F371">
        <v>80</v>
      </c>
      <c r="G371" t="s">
        <v>66</v>
      </c>
      <c r="H371">
        <v>20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3000</v>
      </c>
      <c r="P371">
        <v>12.5</v>
      </c>
      <c r="Q371">
        <v>15</v>
      </c>
      <c r="R371">
        <v>5</v>
      </c>
      <c r="S371">
        <v>18</v>
      </c>
      <c r="T371">
        <v>14</v>
      </c>
      <c r="U371">
        <v>0</v>
      </c>
      <c r="V371">
        <v>0</v>
      </c>
      <c r="W371">
        <v>0</v>
      </c>
      <c r="X371">
        <v>0</v>
      </c>
    </row>
    <row r="372" spans="1:24">
      <c r="A372" t="s">
        <v>560</v>
      </c>
      <c r="B372" t="s">
        <v>37</v>
      </c>
      <c r="C372">
        <v>2</v>
      </c>
      <c r="D372">
        <v>19.600000000000001</v>
      </c>
      <c r="E372" t="s">
        <v>66</v>
      </c>
      <c r="F372">
        <v>90</v>
      </c>
      <c r="G372" t="s">
        <v>64</v>
      </c>
      <c r="H372">
        <v>10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1400</v>
      </c>
      <c r="P372">
        <v>12.5</v>
      </c>
      <c r="Q372">
        <v>15</v>
      </c>
      <c r="R372">
        <v>5</v>
      </c>
      <c r="S372">
        <v>14</v>
      </c>
      <c r="T372">
        <v>18</v>
      </c>
      <c r="U372">
        <v>0</v>
      </c>
      <c r="V372">
        <v>0</v>
      </c>
      <c r="W372">
        <v>0</v>
      </c>
      <c r="X372">
        <v>0</v>
      </c>
    </row>
    <row r="373" spans="1:24">
      <c r="A373" t="s">
        <v>559</v>
      </c>
      <c r="B373" t="s">
        <v>37</v>
      </c>
      <c r="C373">
        <v>2</v>
      </c>
      <c r="D373">
        <v>21</v>
      </c>
      <c r="E373" t="s">
        <v>64</v>
      </c>
      <c r="F373">
        <v>80</v>
      </c>
      <c r="G373" t="s">
        <v>66</v>
      </c>
      <c r="H373">
        <v>20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3000</v>
      </c>
      <c r="P373">
        <v>12.5</v>
      </c>
      <c r="Q373">
        <v>15</v>
      </c>
      <c r="R373">
        <v>5</v>
      </c>
      <c r="S373">
        <v>18</v>
      </c>
      <c r="T373">
        <v>14</v>
      </c>
      <c r="U373">
        <v>0</v>
      </c>
      <c r="V373">
        <v>0</v>
      </c>
      <c r="W373">
        <v>0</v>
      </c>
      <c r="X373">
        <v>0</v>
      </c>
    </row>
    <row r="374" spans="1:24">
      <c r="A374" t="s">
        <v>561</v>
      </c>
      <c r="B374" t="s">
        <v>37</v>
      </c>
      <c r="C374">
        <v>2</v>
      </c>
      <c r="D374">
        <v>18.8</v>
      </c>
      <c r="E374" t="s">
        <v>66</v>
      </c>
      <c r="F374">
        <v>90</v>
      </c>
      <c r="G374" t="s">
        <v>64</v>
      </c>
      <c r="H374">
        <v>10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1400</v>
      </c>
      <c r="P374">
        <v>12.5</v>
      </c>
      <c r="Q374">
        <v>15</v>
      </c>
      <c r="R374">
        <v>5</v>
      </c>
      <c r="S374">
        <v>14</v>
      </c>
      <c r="T374">
        <v>18</v>
      </c>
      <c r="U374">
        <v>0</v>
      </c>
      <c r="V374">
        <v>0</v>
      </c>
      <c r="W374">
        <v>0</v>
      </c>
      <c r="X374">
        <v>0</v>
      </c>
    </row>
    <row r="375" spans="1:24">
      <c r="A375" t="s">
        <v>562</v>
      </c>
      <c r="B375" t="s">
        <v>36</v>
      </c>
      <c r="C375">
        <v>0</v>
      </c>
      <c r="D375">
        <v>12.2</v>
      </c>
      <c r="E375" t="s">
        <v>63</v>
      </c>
      <c r="F375">
        <v>100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4000</v>
      </c>
      <c r="P375">
        <v>12.5</v>
      </c>
      <c r="Q375">
        <v>15</v>
      </c>
      <c r="R375">
        <v>5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</row>
    <row r="376" spans="1:24">
      <c r="A376" t="s">
        <v>565</v>
      </c>
      <c r="B376" t="s">
        <v>37</v>
      </c>
      <c r="C376">
        <v>0</v>
      </c>
      <c r="D376">
        <v>15</v>
      </c>
      <c r="E376" t="s">
        <v>66</v>
      </c>
      <c r="F376">
        <v>80</v>
      </c>
      <c r="G376" t="s">
        <v>64</v>
      </c>
      <c r="H376">
        <v>20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4000</v>
      </c>
      <c r="P376">
        <v>12.5</v>
      </c>
      <c r="Q376">
        <v>15</v>
      </c>
      <c r="R376">
        <v>5</v>
      </c>
      <c r="S376">
        <v>14</v>
      </c>
      <c r="T376">
        <v>18</v>
      </c>
      <c r="U376">
        <v>0</v>
      </c>
      <c r="V376">
        <v>0</v>
      </c>
      <c r="W376">
        <v>0</v>
      </c>
      <c r="X376">
        <v>0</v>
      </c>
    </row>
    <row r="377" spans="1:24">
      <c r="A377" t="s">
        <v>563</v>
      </c>
      <c r="B377" t="s">
        <v>36</v>
      </c>
      <c r="C377">
        <v>0</v>
      </c>
      <c r="D377">
        <v>12.2</v>
      </c>
      <c r="E377" t="s">
        <v>63</v>
      </c>
      <c r="F377">
        <v>100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4000</v>
      </c>
      <c r="P377">
        <v>12.5</v>
      </c>
      <c r="Q377">
        <v>15</v>
      </c>
      <c r="R377">
        <v>5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</row>
    <row r="378" spans="1:24">
      <c r="A378" t="s">
        <v>566</v>
      </c>
      <c r="B378" t="s">
        <v>37</v>
      </c>
      <c r="C378">
        <v>0</v>
      </c>
      <c r="D378">
        <v>14.5</v>
      </c>
      <c r="E378" t="s">
        <v>66</v>
      </c>
      <c r="F378">
        <v>80</v>
      </c>
      <c r="G378" t="s">
        <v>64</v>
      </c>
      <c r="H378">
        <v>20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4000</v>
      </c>
      <c r="P378">
        <v>12.5</v>
      </c>
      <c r="Q378">
        <v>15</v>
      </c>
      <c r="R378">
        <v>5</v>
      </c>
      <c r="S378">
        <v>14</v>
      </c>
      <c r="T378">
        <v>18</v>
      </c>
      <c r="U378">
        <v>0</v>
      </c>
      <c r="V378">
        <v>0</v>
      </c>
      <c r="W378">
        <v>0</v>
      </c>
      <c r="X378">
        <v>0</v>
      </c>
    </row>
    <row r="379" spans="1:24">
      <c r="A379" t="s">
        <v>564</v>
      </c>
      <c r="B379" t="s">
        <v>36</v>
      </c>
      <c r="C379">
        <v>0</v>
      </c>
      <c r="D379">
        <v>12.3</v>
      </c>
      <c r="E379" t="s">
        <v>63</v>
      </c>
      <c r="F379">
        <v>100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4000</v>
      </c>
      <c r="P379">
        <v>12.5</v>
      </c>
      <c r="Q379">
        <v>15</v>
      </c>
      <c r="R379">
        <v>5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</row>
    <row r="380" spans="1:24">
      <c r="A380" t="s">
        <v>567</v>
      </c>
      <c r="B380" t="s">
        <v>37</v>
      </c>
      <c r="C380">
        <v>0</v>
      </c>
      <c r="D380">
        <v>14.9</v>
      </c>
      <c r="E380" t="s">
        <v>66</v>
      </c>
      <c r="F380">
        <v>80</v>
      </c>
      <c r="G380" t="s">
        <v>64</v>
      </c>
      <c r="H380">
        <v>20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4000</v>
      </c>
      <c r="P380">
        <v>12.5</v>
      </c>
      <c r="Q380">
        <v>15</v>
      </c>
      <c r="R380">
        <v>5</v>
      </c>
      <c r="S380">
        <v>14</v>
      </c>
      <c r="T380">
        <v>18</v>
      </c>
      <c r="U380">
        <v>0</v>
      </c>
      <c r="V380">
        <v>0</v>
      </c>
      <c r="W380">
        <v>0</v>
      </c>
      <c r="X380">
        <v>0</v>
      </c>
    </row>
    <row r="381" spans="1:24">
      <c r="A381" t="s">
        <v>569</v>
      </c>
      <c r="B381" t="s">
        <v>37</v>
      </c>
      <c r="C381">
        <v>0</v>
      </c>
      <c r="D381">
        <v>15.1</v>
      </c>
      <c r="E381" t="s">
        <v>66</v>
      </c>
      <c r="F381">
        <v>80</v>
      </c>
      <c r="G381" t="s">
        <v>64</v>
      </c>
      <c r="H381">
        <v>20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4000</v>
      </c>
      <c r="P381">
        <v>12.5</v>
      </c>
      <c r="Q381">
        <v>15</v>
      </c>
      <c r="R381">
        <v>5</v>
      </c>
      <c r="S381">
        <v>14</v>
      </c>
      <c r="T381">
        <v>18</v>
      </c>
      <c r="U381">
        <v>0</v>
      </c>
      <c r="V381">
        <v>0</v>
      </c>
      <c r="W381">
        <v>0</v>
      </c>
      <c r="X381">
        <v>0</v>
      </c>
    </row>
    <row r="382" spans="1:24">
      <c r="A382" t="s">
        <v>570</v>
      </c>
      <c r="B382" t="s">
        <v>37</v>
      </c>
      <c r="C382">
        <v>0</v>
      </c>
      <c r="D382">
        <v>14.5</v>
      </c>
      <c r="E382" t="s">
        <v>66</v>
      </c>
      <c r="F382">
        <v>80</v>
      </c>
      <c r="G382" t="s">
        <v>64</v>
      </c>
      <c r="H382">
        <v>20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4000</v>
      </c>
      <c r="P382">
        <v>12.5</v>
      </c>
      <c r="Q382">
        <v>15</v>
      </c>
      <c r="R382">
        <v>5</v>
      </c>
      <c r="S382">
        <v>14</v>
      </c>
      <c r="T382">
        <v>18</v>
      </c>
      <c r="U382">
        <v>0</v>
      </c>
      <c r="V382">
        <v>0</v>
      </c>
      <c r="W382">
        <v>0</v>
      </c>
      <c r="X382">
        <v>0</v>
      </c>
    </row>
    <row r="383" spans="1:24">
      <c r="A383" t="s">
        <v>568</v>
      </c>
      <c r="B383" t="s">
        <v>36</v>
      </c>
      <c r="C383">
        <v>0</v>
      </c>
      <c r="D383">
        <v>15.6</v>
      </c>
      <c r="E383" t="s">
        <v>63</v>
      </c>
      <c r="F383">
        <v>80</v>
      </c>
      <c r="G383" t="s">
        <v>66</v>
      </c>
      <c r="H383">
        <v>20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4000</v>
      </c>
      <c r="P383">
        <v>12.5</v>
      </c>
      <c r="Q383">
        <v>15</v>
      </c>
      <c r="R383">
        <v>5</v>
      </c>
      <c r="S383">
        <v>0</v>
      </c>
      <c r="T383">
        <v>14</v>
      </c>
      <c r="U383">
        <v>0</v>
      </c>
      <c r="V383">
        <v>0</v>
      </c>
      <c r="W383">
        <v>0</v>
      </c>
      <c r="X383">
        <v>0</v>
      </c>
    </row>
    <row r="384" spans="1:24">
      <c r="A384" t="s">
        <v>571</v>
      </c>
      <c r="B384" t="s">
        <v>37</v>
      </c>
      <c r="C384">
        <v>0</v>
      </c>
      <c r="D384">
        <v>15</v>
      </c>
      <c r="E384" t="s">
        <v>66</v>
      </c>
      <c r="F384">
        <v>80</v>
      </c>
      <c r="G384" t="s">
        <v>64</v>
      </c>
      <c r="H384">
        <v>20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4000</v>
      </c>
      <c r="P384">
        <v>12.5</v>
      </c>
      <c r="Q384">
        <v>15</v>
      </c>
      <c r="R384">
        <v>5</v>
      </c>
      <c r="S384">
        <v>14</v>
      </c>
      <c r="T384">
        <v>18</v>
      </c>
      <c r="U384">
        <v>0</v>
      </c>
      <c r="V384">
        <v>0</v>
      </c>
      <c r="W384">
        <v>0</v>
      </c>
      <c r="X384">
        <v>0</v>
      </c>
    </row>
    <row r="385" spans="1:24">
      <c r="A385" t="s">
        <v>572</v>
      </c>
      <c r="B385" t="s">
        <v>36</v>
      </c>
      <c r="C385">
        <v>0</v>
      </c>
      <c r="D385">
        <v>13.6</v>
      </c>
      <c r="E385" t="s">
        <v>63</v>
      </c>
      <c r="F385">
        <v>100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4000</v>
      </c>
      <c r="P385">
        <v>12.5</v>
      </c>
      <c r="Q385">
        <v>15</v>
      </c>
      <c r="R385">
        <v>5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</row>
    <row r="386" spans="1:24">
      <c r="A386" t="s">
        <v>573</v>
      </c>
      <c r="B386" t="s">
        <v>36</v>
      </c>
      <c r="C386">
        <v>0</v>
      </c>
      <c r="D386">
        <v>13.8</v>
      </c>
      <c r="E386" t="s">
        <v>63</v>
      </c>
      <c r="F386">
        <v>100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4000</v>
      </c>
      <c r="P386">
        <v>12.5</v>
      </c>
      <c r="Q386">
        <v>15</v>
      </c>
      <c r="R386">
        <v>5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</row>
    <row r="387" spans="1:24">
      <c r="A387" t="s">
        <v>574</v>
      </c>
      <c r="B387" t="s">
        <v>36</v>
      </c>
      <c r="C387">
        <v>0</v>
      </c>
      <c r="D387">
        <v>9.5</v>
      </c>
      <c r="E387" t="s">
        <v>63</v>
      </c>
      <c r="F387">
        <v>100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4000</v>
      </c>
      <c r="P387">
        <v>12.5</v>
      </c>
      <c r="Q387">
        <v>15</v>
      </c>
      <c r="R387">
        <v>5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</row>
    <row r="388" spans="1:24">
      <c r="A388" t="s">
        <v>575</v>
      </c>
      <c r="B388" t="s">
        <v>36</v>
      </c>
      <c r="C388">
        <v>0</v>
      </c>
      <c r="D388">
        <v>11.6</v>
      </c>
      <c r="E388" t="s">
        <v>63</v>
      </c>
      <c r="F388">
        <v>100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4000</v>
      </c>
      <c r="P388">
        <v>12.5</v>
      </c>
      <c r="Q388">
        <v>15</v>
      </c>
      <c r="R388">
        <v>5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</row>
    <row r="389" spans="1:24">
      <c r="A389" t="s">
        <v>580</v>
      </c>
      <c r="B389" t="s">
        <v>37</v>
      </c>
      <c r="C389">
        <v>0</v>
      </c>
      <c r="D389">
        <v>12.9</v>
      </c>
      <c r="E389" t="s">
        <v>66</v>
      </c>
      <c r="F389">
        <v>80</v>
      </c>
      <c r="G389" t="s">
        <v>64</v>
      </c>
      <c r="H389">
        <v>20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4000</v>
      </c>
      <c r="P389">
        <v>12.5</v>
      </c>
      <c r="Q389">
        <v>15</v>
      </c>
      <c r="R389">
        <v>5</v>
      </c>
      <c r="S389">
        <v>14</v>
      </c>
      <c r="T389">
        <v>18</v>
      </c>
      <c r="U389">
        <v>0</v>
      </c>
      <c r="V389">
        <v>0</v>
      </c>
      <c r="W389">
        <v>0</v>
      </c>
      <c r="X389">
        <v>0</v>
      </c>
    </row>
    <row r="390" spans="1:24">
      <c r="A390" t="s">
        <v>576</v>
      </c>
      <c r="B390" t="s">
        <v>36</v>
      </c>
      <c r="C390">
        <v>0</v>
      </c>
      <c r="D390">
        <v>12.2</v>
      </c>
      <c r="E390" t="s">
        <v>63</v>
      </c>
      <c r="F390">
        <v>100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4000</v>
      </c>
      <c r="P390">
        <v>12.5</v>
      </c>
      <c r="Q390">
        <v>15</v>
      </c>
      <c r="R390">
        <v>5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</row>
    <row r="391" spans="1:24">
      <c r="A391" t="s">
        <v>577</v>
      </c>
      <c r="B391" t="s">
        <v>36</v>
      </c>
      <c r="C391">
        <v>0</v>
      </c>
      <c r="D391">
        <v>11.2</v>
      </c>
      <c r="E391" t="s">
        <v>63</v>
      </c>
      <c r="F391">
        <v>100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4000</v>
      </c>
      <c r="P391">
        <v>12.5</v>
      </c>
      <c r="Q391">
        <v>15</v>
      </c>
      <c r="R391">
        <v>5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</row>
    <row r="392" spans="1:24">
      <c r="A392" t="s">
        <v>581</v>
      </c>
      <c r="B392" t="s">
        <v>37</v>
      </c>
      <c r="C392">
        <v>0</v>
      </c>
      <c r="D392">
        <v>12.7</v>
      </c>
      <c r="E392" t="s">
        <v>66</v>
      </c>
      <c r="F392">
        <v>80</v>
      </c>
      <c r="G392" t="s">
        <v>64</v>
      </c>
      <c r="H392">
        <v>20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4000</v>
      </c>
      <c r="P392">
        <v>12.5</v>
      </c>
      <c r="Q392">
        <v>15</v>
      </c>
      <c r="R392">
        <v>5</v>
      </c>
      <c r="S392">
        <v>14</v>
      </c>
      <c r="T392">
        <v>18</v>
      </c>
      <c r="U392">
        <v>0</v>
      </c>
      <c r="V392">
        <v>0</v>
      </c>
      <c r="W392">
        <v>0</v>
      </c>
      <c r="X392">
        <v>0</v>
      </c>
    </row>
    <row r="393" spans="1:24">
      <c r="A393" t="s">
        <v>578</v>
      </c>
      <c r="B393" t="s">
        <v>36</v>
      </c>
      <c r="C393">
        <v>0</v>
      </c>
      <c r="D393">
        <v>11.4</v>
      </c>
      <c r="E393" t="s">
        <v>63</v>
      </c>
      <c r="F393">
        <v>100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4000</v>
      </c>
      <c r="P393">
        <v>12.5</v>
      </c>
      <c r="Q393">
        <v>15</v>
      </c>
      <c r="R393">
        <v>5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</row>
    <row r="394" spans="1:24">
      <c r="A394" t="s">
        <v>582</v>
      </c>
      <c r="B394" t="s">
        <v>37</v>
      </c>
      <c r="C394">
        <v>0</v>
      </c>
      <c r="D394">
        <v>14.5</v>
      </c>
      <c r="E394" t="s">
        <v>66</v>
      </c>
      <c r="F394">
        <v>80</v>
      </c>
      <c r="G394" t="s">
        <v>64</v>
      </c>
      <c r="H394">
        <v>20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4000</v>
      </c>
      <c r="P394">
        <v>12.5</v>
      </c>
      <c r="Q394">
        <v>15</v>
      </c>
      <c r="R394">
        <v>5</v>
      </c>
      <c r="S394">
        <v>14</v>
      </c>
      <c r="T394">
        <v>18</v>
      </c>
      <c r="U394">
        <v>0</v>
      </c>
      <c r="V394">
        <v>0</v>
      </c>
      <c r="W394">
        <v>0</v>
      </c>
      <c r="X394">
        <v>0</v>
      </c>
    </row>
    <row r="395" spans="1:24">
      <c r="A395" t="s">
        <v>579</v>
      </c>
      <c r="B395" t="s">
        <v>36</v>
      </c>
      <c r="C395">
        <v>0</v>
      </c>
      <c r="D395">
        <v>10.7</v>
      </c>
      <c r="E395" t="s">
        <v>63</v>
      </c>
      <c r="F395">
        <v>100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4000</v>
      </c>
      <c r="P395">
        <v>12.5</v>
      </c>
      <c r="Q395">
        <v>15</v>
      </c>
      <c r="R395">
        <v>5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</row>
    <row r="396" spans="1:24">
      <c r="A396" t="s">
        <v>583</v>
      </c>
      <c r="B396" t="s">
        <v>37</v>
      </c>
      <c r="C396">
        <v>0</v>
      </c>
      <c r="D396">
        <v>13.8</v>
      </c>
      <c r="E396" t="s">
        <v>66</v>
      </c>
      <c r="F396">
        <v>80</v>
      </c>
      <c r="G396" t="s">
        <v>64</v>
      </c>
      <c r="H396">
        <v>20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4000</v>
      </c>
      <c r="P396">
        <v>12.5</v>
      </c>
      <c r="Q396">
        <v>15</v>
      </c>
      <c r="R396">
        <v>5</v>
      </c>
      <c r="S396">
        <v>14</v>
      </c>
      <c r="T396">
        <v>18</v>
      </c>
      <c r="U396">
        <v>0</v>
      </c>
      <c r="V396">
        <v>0</v>
      </c>
      <c r="W396">
        <v>0</v>
      </c>
      <c r="X396">
        <v>0</v>
      </c>
    </row>
    <row r="397" spans="1:24">
      <c r="A397" t="s">
        <v>584</v>
      </c>
      <c r="B397" t="s">
        <v>36</v>
      </c>
      <c r="C397">
        <v>0</v>
      </c>
      <c r="D397">
        <v>14.6</v>
      </c>
      <c r="E397" t="s">
        <v>63</v>
      </c>
      <c r="F397">
        <v>80</v>
      </c>
      <c r="G397" t="s">
        <v>66</v>
      </c>
      <c r="H397">
        <v>20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4000</v>
      </c>
      <c r="P397">
        <v>12.5</v>
      </c>
      <c r="Q397">
        <v>15</v>
      </c>
      <c r="R397">
        <v>5</v>
      </c>
      <c r="S397">
        <v>0</v>
      </c>
      <c r="T397">
        <v>14</v>
      </c>
      <c r="U397">
        <v>0</v>
      </c>
      <c r="V397">
        <v>0</v>
      </c>
      <c r="W397">
        <v>0</v>
      </c>
      <c r="X397">
        <v>0</v>
      </c>
    </row>
    <row r="398" spans="1:24">
      <c r="A398" t="s">
        <v>586</v>
      </c>
      <c r="B398" t="s">
        <v>37</v>
      </c>
      <c r="C398">
        <v>0</v>
      </c>
      <c r="D398">
        <v>14.1</v>
      </c>
      <c r="E398" t="s">
        <v>66</v>
      </c>
      <c r="F398">
        <v>80</v>
      </c>
      <c r="G398" t="s">
        <v>64</v>
      </c>
      <c r="H398">
        <v>20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4000</v>
      </c>
      <c r="P398">
        <v>12.5</v>
      </c>
      <c r="Q398">
        <v>15</v>
      </c>
      <c r="R398">
        <v>5</v>
      </c>
      <c r="S398">
        <v>14</v>
      </c>
      <c r="T398">
        <v>18</v>
      </c>
      <c r="U398">
        <v>0</v>
      </c>
      <c r="V398">
        <v>0</v>
      </c>
      <c r="W398">
        <v>0</v>
      </c>
      <c r="X398">
        <v>0</v>
      </c>
    </row>
    <row r="399" spans="1:24">
      <c r="A399" t="s">
        <v>585</v>
      </c>
      <c r="B399" t="s">
        <v>36</v>
      </c>
      <c r="C399">
        <v>0</v>
      </c>
      <c r="D399">
        <v>14.7</v>
      </c>
      <c r="E399" t="s">
        <v>63</v>
      </c>
      <c r="F399">
        <v>80</v>
      </c>
      <c r="G399" t="s">
        <v>66</v>
      </c>
      <c r="H399">
        <v>20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4000</v>
      </c>
      <c r="P399">
        <v>12.5</v>
      </c>
      <c r="Q399">
        <v>15</v>
      </c>
      <c r="R399">
        <v>5</v>
      </c>
      <c r="S399">
        <v>0</v>
      </c>
      <c r="T399">
        <v>14</v>
      </c>
      <c r="U399">
        <v>0</v>
      </c>
      <c r="V399">
        <v>0</v>
      </c>
      <c r="W399">
        <v>0</v>
      </c>
      <c r="X399">
        <v>0</v>
      </c>
    </row>
    <row r="400" spans="1:24">
      <c r="A400" t="s">
        <v>587</v>
      </c>
      <c r="B400" t="s">
        <v>36</v>
      </c>
      <c r="C400">
        <v>0</v>
      </c>
      <c r="D400">
        <v>12.4</v>
      </c>
      <c r="E400" t="s">
        <v>63</v>
      </c>
      <c r="F400">
        <v>100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4000</v>
      </c>
      <c r="P400">
        <v>12.5</v>
      </c>
      <c r="Q400">
        <v>15</v>
      </c>
      <c r="R400">
        <v>5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</row>
    <row r="401" spans="1:24">
      <c r="A401" t="s">
        <v>588</v>
      </c>
      <c r="B401" t="s">
        <v>36</v>
      </c>
      <c r="C401">
        <v>0</v>
      </c>
      <c r="D401">
        <v>13.2</v>
      </c>
      <c r="E401" t="s">
        <v>63</v>
      </c>
      <c r="F401">
        <v>100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4000</v>
      </c>
      <c r="P401">
        <v>12.5</v>
      </c>
      <c r="Q401">
        <v>15</v>
      </c>
      <c r="R401">
        <v>5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</row>
    <row r="402" spans="1:24">
      <c r="A402" t="s">
        <v>589</v>
      </c>
      <c r="B402" t="s">
        <v>36</v>
      </c>
      <c r="C402">
        <v>0</v>
      </c>
      <c r="D402">
        <v>12.7</v>
      </c>
      <c r="E402" t="s">
        <v>63</v>
      </c>
      <c r="F402">
        <v>100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4000</v>
      </c>
      <c r="P402">
        <v>12.5</v>
      </c>
      <c r="Q402">
        <v>15</v>
      </c>
      <c r="R402">
        <v>5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</row>
    <row r="403" spans="1:24">
      <c r="A403" t="s">
        <v>590</v>
      </c>
      <c r="B403" t="s">
        <v>36</v>
      </c>
      <c r="C403">
        <v>0</v>
      </c>
      <c r="D403">
        <v>13.9</v>
      </c>
      <c r="E403" t="s">
        <v>63</v>
      </c>
      <c r="F403">
        <v>100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4000</v>
      </c>
      <c r="P403">
        <v>12.5</v>
      </c>
      <c r="Q403">
        <v>15</v>
      </c>
      <c r="R403">
        <v>5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</row>
    <row r="404" spans="1:24">
      <c r="A404" t="s">
        <v>591</v>
      </c>
      <c r="B404" t="s">
        <v>36</v>
      </c>
      <c r="C404">
        <v>0</v>
      </c>
      <c r="D404">
        <v>13.4</v>
      </c>
      <c r="E404" t="s">
        <v>63</v>
      </c>
      <c r="F404">
        <v>100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4000</v>
      </c>
      <c r="P404">
        <v>12.5</v>
      </c>
      <c r="Q404">
        <v>15</v>
      </c>
      <c r="R404">
        <v>5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</row>
    <row r="405" spans="1:24">
      <c r="A405" t="s">
        <v>592</v>
      </c>
      <c r="B405" t="s">
        <v>36</v>
      </c>
      <c r="C405">
        <v>0</v>
      </c>
      <c r="D405">
        <v>13.3</v>
      </c>
      <c r="E405" t="s">
        <v>63</v>
      </c>
      <c r="F405">
        <v>100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4000</v>
      </c>
      <c r="P405">
        <v>12.5</v>
      </c>
      <c r="Q405">
        <v>15</v>
      </c>
      <c r="R405">
        <v>5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</row>
    <row r="406" spans="1:24">
      <c r="A406" t="s">
        <v>593</v>
      </c>
      <c r="B406" t="s">
        <v>36</v>
      </c>
      <c r="C406">
        <v>30</v>
      </c>
      <c r="D406">
        <v>12.4</v>
      </c>
      <c r="E406" t="s">
        <v>63</v>
      </c>
      <c r="F406">
        <v>100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75000</v>
      </c>
      <c r="P406">
        <v>12.5</v>
      </c>
      <c r="Q406">
        <v>15</v>
      </c>
      <c r="R406">
        <v>5</v>
      </c>
      <c r="S406">
        <v>0</v>
      </c>
      <c r="T406">
        <v>0</v>
      </c>
      <c r="U406">
        <v>0</v>
      </c>
      <c r="V406">
        <v>5000</v>
      </c>
      <c r="W406">
        <v>4</v>
      </c>
      <c r="X406">
        <v>40</v>
      </c>
    </row>
    <row r="407" spans="1:24">
      <c r="A407" t="s">
        <v>594</v>
      </c>
      <c r="B407" t="s">
        <v>36</v>
      </c>
      <c r="C407">
        <v>30</v>
      </c>
      <c r="D407">
        <v>12.5</v>
      </c>
      <c r="E407" t="s">
        <v>63</v>
      </c>
      <c r="F407">
        <v>100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75000</v>
      </c>
      <c r="P407">
        <v>12.5</v>
      </c>
      <c r="Q407">
        <v>15</v>
      </c>
      <c r="R407">
        <v>5</v>
      </c>
      <c r="S407">
        <v>0</v>
      </c>
      <c r="T407">
        <v>0</v>
      </c>
      <c r="U407">
        <v>0</v>
      </c>
      <c r="V407">
        <v>5000</v>
      </c>
      <c r="W407">
        <v>4</v>
      </c>
      <c r="X407">
        <v>40</v>
      </c>
    </row>
  </sheetData>
  <phoneticPr fontId="7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3"/>
  <sheetViews>
    <sheetView workbookViewId="0">
      <selection sqref="A1:C123"/>
    </sheetView>
  </sheetViews>
  <sheetFormatPr defaultRowHeight="12.75"/>
  <cols>
    <col min="1" max="1" width="23" customWidth="1"/>
    <col min="3" max="3" width="8.85546875" style="13" customWidth="1"/>
  </cols>
  <sheetData>
    <row r="1" spans="1:3">
      <c r="A1" t="s">
        <v>643</v>
      </c>
      <c r="B1">
        <v>0</v>
      </c>
      <c r="C1" s="13">
        <v>0</v>
      </c>
    </row>
    <row r="2" spans="1:3">
      <c r="A2" t="s">
        <v>644</v>
      </c>
      <c r="B2">
        <v>0</v>
      </c>
      <c r="C2" s="13">
        <v>0</v>
      </c>
    </row>
    <row r="3" spans="1:3">
      <c r="A3" t="s">
        <v>645</v>
      </c>
      <c r="B3">
        <v>0</v>
      </c>
      <c r="C3" s="13">
        <v>0</v>
      </c>
    </row>
    <row r="4" spans="1:3">
      <c r="A4" t="s">
        <v>646</v>
      </c>
      <c r="B4">
        <v>0</v>
      </c>
      <c r="C4" s="13">
        <v>0</v>
      </c>
    </row>
    <row r="5" spans="1:3">
      <c r="A5" t="s">
        <v>647</v>
      </c>
      <c r="B5">
        <v>0</v>
      </c>
      <c r="C5" s="13">
        <v>0</v>
      </c>
    </row>
    <row r="6" spans="1:3">
      <c r="A6" t="s">
        <v>648</v>
      </c>
      <c r="B6">
        <v>0</v>
      </c>
      <c r="C6" s="13">
        <v>0</v>
      </c>
    </row>
    <row r="7" spans="1:3">
      <c r="A7" t="s">
        <v>649</v>
      </c>
      <c r="B7">
        <v>0</v>
      </c>
      <c r="C7" s="13">
        <v>0</v>
      </c>
    </row>
    <row r="8" spans="1:3">
      <c r="A8" t="s">
        <v>650</v>
      </c>
      <c r="B8">
        <v>0</v>
      </c>
      <c r="C8" s="13">
        <v>0</v>
      </c>
    </row>
    <row r="9" spans="1:3">
      <c r="A9" t="s">
        <v>651</v>
      </c>
      <c r="B9">
        <v>0</v>
      </c>
      <c r="C9" s="13">
        <v>0</v>
      </c>
    </row>
    <row r="10" spans="1:3">
      <c r="A10" t="s">
        <v>652</v>
      </c>
      <c r="B10">
        <v>0</v>
      </c>
      <c r="C10" s="13">
        <v>0</v>
      </c>
    </row>
    <row r="11" spans="1:3">
      <c r="A11" t="s">
        <v>653</v>
      </c>
      <c r="B11">
        <v>0</v>
      </c>
      <c r="C11" s="13">
        <v>0</v>
      </c>
    </row>
    <row r="12" spans="1:3">
      <c r="A12" t="s">
        <v>654</v>
      </c>
      <c r="B12">
        <v>0</v>
      </c>
      <c r="C12" s="13">
        <v>0</v>
      </c>
    </row>
    <row r="13" spans="1:3">
      <c r="A13" t="s">
        <v>655</v>
      </c>
      <c r="B13">
        <v>0</v>
      </c>
      <c r="C13" s="13">
        <v>0</v>
      </c>
    </row>
    <row r="14" spans="1:3">
      <c r="A14" t="s">
        <v>656</v>
      </c>
      <c r="B14">
        <v>0</v>
      </c>
      <c r="C14" s="13">
        <v>0</v>
      </c>
    </row>
    <row r="15" spans="1:3">
      <c r="A15" t="s">
        <v>657</v>
      </c>
      <c r="B15">
        <v>0</v>
      </c>
      <c r="C15" s="13">
        <v>0</v>
      </c>
    </row>
    <row r="16" spans="1:3">
      <c r="A16" t="s">
        <v>658</v>
      </c>
      <c r="B16">
        <v>0</v>
      </c>
      <c r="C16" s="13">
        <v>0</v>
      </c>
    </row>
    <row r="17" spans="1:3">
      <c r="A17" t="s">
        <v>659</v>
      </c>
      <c r="B17">
        <v>0</v>
      </c>
      <c r="C17" s="13">
        <v>0</v>
      </c>
    </row>
    <row r="18" spans="1:3">
      <c r="A18" t="s">
        <v>660</v>
      </c>
      <c r="B18">
        <v>0</v>
      </c>
      <c r="C18" s="13">
        <v>0</v>
      </c>
    </row>
    <row r="19" spans="1:3">
      <c r="A19" t="s">
        <v>661</v>
      </c>
      <c r="B19">
        <v>0</v>
      </c>
      <c r="C19" s="13">
        <v>0</v>
      </c>
    </row>
    <row r="20" spans="1:3">
      <c r="A20" t="s">
        <v>662</v>
      </c>
      <c r="B20">
        <v>0</v>
      </c>
      <c r="C20" s="13">
        <v>0</v>
      </c>
    </row>
    <row r="21" spans="1:3">
      <c r="A21" t="s">
        <v>663</v>
      </c>
      <c r="B21">
        <v>0</v>
      </c>
      <c r="C21" s="13">
        <v>0</v>
      </c>
    </row>
    <row r="22" spans="1:3">
      <c r="A22" t="s">
        <v>664</v>
      </c>
      <c r="B22">
        <v>0</v>
      </c>
      <c r="C22" s="13">
        <v>0</v>
      </c>
    </row>
    <row r="23" spans="1:3">
      <c r="A23" t="s">
        <v>665</v>
      </c>
      <c r="B23">
        <v>0</v>
      </c>
      <c r="C23" s="13">
        <v>0</v>
      </c>
    </row>
    <row r="24" spans="1:3">
      <c r="A24" t="s">
        <v>666</v>
      </c>
      <c r="B24">
        <v>0</v>
      </c>
      <c r="C24" s="13">
        <v>0</v>
      </c>
    </row>
    <row r="25" spans="1:3">
      <c r="A25" t="s">
        <v>667</v>
      </c>
      <c r="B25">
        <v>0</v>
      </c>
      <c r="C25" s="13">
        <v>0</v>
      </c>
    </row>
    <row r="26" spans="1:3">
      <c r="A26" t="s">
        <v>668</v>
      </c>
      <c r="B26">
        <v>0</v>
      </c>
      <c r="C26" s="13">
        <v>0</v>
      </c>
    </row>
    <row r="27" spans="1:3">
      <c r="A27" t="s">
        <v>669</v>
      </c>
      <c r="B27">
        <v>0</v>
      </c>
      <c r="C27" s="13">
        <v>0</v>
      </c>
    </row>
    <row r="28" spans="1:3">
      <c r="A28" t="s">
        <v>670</v>
      </c>
      <c r="B28">
        <v>0</v>
      </c>
      <c r="C28" s="13">
        <v>0</v>
      </c>
    </row>
    <row r="29" spans="1:3">
      <c r="A29" t="s">
        <v>671</v>
      </c>
      <c r="B29">
        <v>0</v>
      </c>
      <c r="C29" s="13">
        <v>0</v>
      </c>
    </row>
    <row r="30" spans="1:3">
      <c r="A30" t="s">
        <v>672</v>
      </c>
      <c r="B30">
        <v>0</v>
      </c>
      <c r="C30" s="13">
        <v>0</v>
      </c>
    </row>
    <row r="31" spans="1:3">
      <c r="A31" t="s">
        <v>673</v>
      </c>
      <c r="B31">
        <v>0</v>
      </c>
      <c r="C31" s="13">
        <v>0</v>
      </c>
    </row>
    <row r="32" spans="1:3">
      <c r="A32" t="s">
        <v>674</v>
      </c>
      <c r="B32">
        <v>0</v>
      </c>
      <c r="C32" s="13">
        <v>0</v>
      </c>
    </row>
    <row r="33" spans="1:3">
      <c r="A33" t="s">
        <v>675</v>
      </c>
      <c r="B33">
        <v>0</v>
      </c>
      <c r="C33" s="13">
        <v>0</v>
      </c>
    </row>
    <row r="34" spans="1:3">
      <c r="A34" t="s">
        <v>676</v>
      </c>
      <c r="B34">
        <v>0</v>
      </c>
      <c r="C34" s="13">
        <v>0</v>
      </c>
    </row>
    <row r="35" spans="1:3">
      <c r="A35" t="s">
        <v>677</v>
      </c>
      <c r="B35">
        <v>325</v>
      </c>
      <c r="C35" s="13">
        <v>0</v>
      </c>
    </row>
    <row r="36" spans="1:3">
      <c r="A36" t="s">
        <v>678</v>
      </c>
      <c r="B36">
        <v>1426</v>
      </c>
      <c r="C36" s="13">
        <v>1</v>
      </c>
    </row>
    <row r="37" spans="1:3">
      <c r="A37" t="s">
        <v>679</v>
      </c>
      <c r="B37">
        <v>325</v>
      </c>
      <c r="C37" s="13">
        <v>0</v>
      </c>
    </row>
    <row r="38" spans="1:3">
      <c r="A38" t="s">
        <v>680</v>
      </c>
      <c r="B38">
        <v>1530</v>
      </c>
      <c r="C38" s="13">
        <v>1</v>
      </c>
    </row>
    <row r="39" spans="1:3">
      <c r="A39" t="s">
        <v>681</v>
      </c>
      <c r="B39">
        <v>325</v>
      </c>
      <c r="C39" s="13">
        <v>0</v>
      </c>
    </row>
    <row r="40" spans="1:3">
      <c r="A40" t="s">
        <v>682</v>
      </c>
      <c r="B40">
        <v>1530</v>
      </c>
      <c r="C40" s="13">
        <v>1</v>
      </c>
    </row>
    <row r="41" spans="1:3">
      <c r="A41" t="s">
        <v>683</v>
      </c>
      <c r="B41">
        <v>325</v>
      </c>
      <c r="C41" s="13">
        <v>0</v>
      </c>
    </row>
    <row r="42" spans="1:3">
      <c r="A42" t="s">
        <v>684</v>
      </c>
      <c r="B42">
        <v>1530</v>
      </c>
      <c r="C42" s="13">
        <v>1</v>
      </c>
    </row>
    <row r="43" spans="1:3">
      <c r="A43" t="s">
        <v>685</v>
      </c>
      <c r="B43">
        <v>325</v>
      </c>
      <c r="C43" s="13">
        <v>0</v>
      </c>
    </row>
    <row r="44" spans="1:3">
      <c r="A44" t="s">
        <v>686</v>
      </c>
      <c r="B44">
        <v>1530</v>
      </c>
      <c r="C44" s="13">
        <v>1</v>
      </c>
    </row>
    <row r="45" spans="1:3">
      <c r="A45" t="s">
        <v>762</v>
      </c>
      <c r="B45">
        <v>325</v>
      </c>
      <c r="C45" s="13">
        <v>0</v>
      </c>
    </row>
    <row r="46" spans="1:3">
      <c r="A46" t="s">
        <v>763</v>
      </c>
      <c r="B46">
        <v>1530</v>
      </c>
      <c r="C46" s="13">
        <v>1</v>
      </c>
    </row>
    <row r="47" spans="1:3">
      <c r="A47" t="s">
        <v>687</v>
      </c>
      <c r="B47">
        <v>325</v>
      </c>
      <c r="C47" s="13">
        <v>0.1</v>
      </c>
    </row>
    <row r="48" spans="1:3">
      <c r="A48" t="s">
        <v>688</v>
      </c>
      <c r="B48">
        <v>1011</v>
      </c>
      <c r="C48" s="13">
        <v>0.9</v>
      </c>
    </row>
    <row r="49" spans="1:3">
      <c r="A49" t="s">
        <v>689</v>
      </c>
      <c r="B49">
        <v>325</v>
      </c>
      <c r="C49" s="13">
        <v>0</v>
      </c>
    </row>
    <row r="50" spans="1:3">
      <c r="A50" t="s">
        <v>690</v>
      </c>
      <c r="B50">
        <v>1060</v>
      </c>
      <c r="C50" s="13">
        <v>1</v>
      </c>
    </row>
    <row r="51" spans="1:3">
      <c r="A51" t="s">
        <v>691</v>
      </c>
      <c r="B51">
        <v>325</v>
      </c>
      <c r="C51" s="13">
        <v>0</v>
      </c>
    </row>
    <row r="52" spans="1:3">
      <c r="A52" t="s">
        <v>692</v>
      </c>
      <c r="B52">
        <v>1060</v>
      </c>
      <c r="C52" s="13">
        <v>1</v>
      </c>
    </row>
    <row r="53" spans="1:3">
      <c r="A53" t="s">
        <v>693</v>
      </c>
      <c r="B53">
        <v>410</v>
      </c>
      <c r="C53" s="13">
        <v>0.4</v>
      </c>
    </row>
    <row r="54" spans="1:3">
      <c r="A54" t="s">
        <v>694</v>
      </c>
      <c r="B54">
        <v>682.2</v>
      </c>
      <c r="C54" s="13">
        <v>0.6</v>
      </c>
    </row>
    <row r="55" spans="1:3">
      <c r="A55" t="s">
        <v>695</v>
      </c>
      <c r="B55">
        <v>50</v>
      </c>
      <c r="C55" s="13">
        <v>1</v>
      </c>
    </row>
    <row r="56" spans="1:3">
      <c r="A56" t="s">
        <v>696</v>
      </c>
      <c r="B56">
        <v>410</v>
      </c>
      <c r="C56" s="13">
        <v>0.76829268292682928</v>
      </c>
    </row>
    <row r="57" spans="1:3">
      <c r="A57" t="s">
        <v>697</v>
      </c>
      <c r="B57">
        <v>682.2</v>
      </c>
      <c r="C57" s="13">
        <v>0.23</v>
      </c>
    </row>
    <row r="58" spans="1:3">
      <c r="A58" t="s">
        <v>698</v>
      </c>
      <c r="B58">
        <v>50</v>
      </c>
      <c r="C58" s="13">
        <v>1</v>
      </c>
    </row>
    <row r="59" spans="1:3">
      <c r="A59" t="s">
        <v>699</v>
      </c>
      <c r="B59">
        <v>410</v>
      </c>
      <c r="C59" s="13">
        <v>0.4</v>
      </c>
    </row>
    <row r="60" spans="1:3">
      <c r="A60" t="s">
        <v>700</v>
      </c>
      <c r="B60">
        <v>682.2</v>
      </c>
      <c r="C60" s="13">
        <v>0.6</v>
      </c>
    </row>
    <row r="61" spans="1:3">
      <c r="A61" t="s">
        <v>768</v>
      </c>
      <c r="B61">
        <v>50</v>
      </c>
      <c r="C61" s="13">
        <v>1</v>
      </c>
    </row>
    <row r="62" spans="1:3">
      <c r="A62" t="s">
        <v>701</v>
      </c>
      <c r="B62">
        <v>410</v>
      </c>
      <c r="C62" s="13">
        <v>0.66666666666666674</v>
      </c>
    </row>
    <row r="63" spans="1:3">
      <c r="A63" t="s">
        <v>702</v>
      </c>
      <c r="B63">
        <v>682.2</v>
      </c>
      <c r="C63" s="13">
        <v>0.37</v>
      </c>
    </row>
    <row r="64" spans="1:3">
      <c r="A64" t="s">
        <v>703</v>
      </c>
      <c r="B64">
        <v>50</v>
      </c>
      <c r="C64" s="13">
        <v>1</v>
      </c>
    </row>
    <row r="65" spans="1:3">
      <c r="A65" t="s">
        <v>704</v>
      </c>
      <c r="B65">
        <v>160</v>
      </c>
      <c r="C65" s="13">
        <v>0.64700000000000002</v>
      </c>
    </row>
    <row r="66" spans="1:3">
      <c r="A66" t="s">
        <v>705</v>
      </c>
      <c r="B66">
        <v>860</v>
      </c>
      <c r="C66" s="13">
        <v>0.35299999999999998</v>
      </c>
    </row>
    <row r="67" spans="1:3">
      <c r="A67" t="s">
        <v>706</v>
      </c>
      <c r="B67">
        <v>160</v>
      </c>
      <c r="C67" s="13">
        <v>0.64700000000000002</v>
      </c>
    </row>
    <row r="68" spans="1:3">
      <c r="A68" t="s">
        <v>707</v>
      </c>
      <c r="B68">
        <v>860</v>
      </c>
      <c r="C68" s="13">
        <v>0.35299999999999998</v>
      </c>
    </row>
    <row r="69" spans="1:3">
      <c r="A69" t="s">
        <v>708</v>
      </c>
      <c r="B69">
        <v>160</v>
      </c>
      <c r="C69" s="13">
        <v>0.64700000000000002</v>
      </c>
    </row>
    <row r="70" spans="1:3">
      <c r="A70" t="s">
        <v>709</v>
      </c>
      <c r="B70">
        <v>860</v>
      </c>
      <c r="C70" s="13">
        <v>0.35299999999999998</v>
      </c>
    </row>
    <row r="71" spans="1:3">
      <c r="A71" t="s">
        <v>710</v>
      </c>
      <c r="B71">
        <v>160</v>
      </c>
      <c r="C71" s="13">
        <v>0.65</v>
      </c>
    </row>
    <row r="72" spans="1:3">
      <c r="A72" t="s">
        <v>711</v>
      </c>
      <c r="B72">
        <v>860</v>
      </c>
      <c r="C72" s="13">
        <v>0.35</v>
      </c>
    </row>
    <row r="73" spans="1:3">
      <c r="A73" t="s">
        <v>712</v>
      </c>
      <c r="B73">
        <v>385</v>
      </c>
      <c r="C73" s="13">
        <v>0.8</v>
      </c>
    </row>
    <row r="74" spans="1:3">
      <c r="A74" t="s">
        <v>713</v>
      </c>
      <c r="B74">
        <v>682.2</v>
      </c>
      <c r="C74" s="13">
        <v>0.2</v>
      </c>
    </row>
    <row r="75" spans="1:3">
      <c r="A75" t="s">
        <v>714</v>
      </c>
      <c r="B75">
        <v>430</v>
      </c>
      <c r="C75" s="13">
        <v>0.34</v>
      </c>
    </row>
    <row r="76" spans="1:3">
      <c r="A76" t="s">
        <v>715</v>
      </c>
      <c r="B76">
        <v>682.2</v>
      </c>
      <c r="C76" s="13">
        <v>0.64600000000000002</v>
      </c>
    </row>
    <row r="77" spans="1:3">
      <c r="A77" t="s">
        <v>716</v>
      </c>
      <c r="B77">
        <v>430</v>
      </c>
      <c r="C77" s="13">
        <v>0.34</v>
      </c>
    </row>
    <row r="78" spans="1:3">
      <c r="A78" t="s">
        <v>717</v>
      </c>
      <c r="B78">
        <v>682.2</v>
      </c>
      <c r="C78" s="13">
        <v>0.65</v>
      </c>
    </row>
    <row r="79" spans="1:3">
      <c r="A79" t="s">
        <v>718</v>
      </c>
      <c r="B79">
        <v>430</v>
      </c>
      <c r="C79" s="13">
        <v>0.76</v>
      </c>
    </row>
    <row r="80" spans="1:3">
      <c r="A80" t="s">
        <v>719</v>
      </c>
      <c r="B80">
        <v>682.2</v>
      </c>
      <c r="C80" s="13">
        <v>0.24</v>
      </c>
    </row>
    <row r="81" spans="1:3">
      <c r="A81" t="s">
        <v>720</v>
      </c>
      <c r="B81">
        <v>450</v>
      </c>
      <c r="C81" s="13">
        <v>0.2289156626506024</v>
      </c>
    </row>
    <row r="82" spans="1:3">
      <c r="A82" t="s">
        <v>721</v>
      </c>
      <c r="B82">
        <v>1171</v>
      </c>
      <c r="C82" s="13">
        <v>0.77108433734939763</v>
      </c>
    </row>
    <row r="83" spans="1:3">
      <c r="A83" t="s">
        <v>722</v>
      </c>
      <c r="B83">
        <v>250</v>
      </c>
      <c r="C83" s="13">
        <v>1</v>
      </c>
    </row>
    <row r="84" spans="1:3">
      <c r="A84" t="s">
        <v>723</v>
      </c>
      <c r="B84">
        <v>450</v>
      </c>
      <c r="C84" s="13">
        <v>0.28395061728395066</v>
      </c>
    </row>
    <row r="85" spans="1:3">
      <c r="A85" t="s">
        <v>724</v>
      </c>
      <c r="B85">
        <v>1171</v>
      </c>
      <c r="C85" s="13">
        <v>0.71604938271604934</v>
      </c>
    </row>
    <row r="86" spans="1:3">
      <c r="A86" t="s">
        <v>725</v>
      </c>
      <c r="B86">
        <v>250</v>
      </c>
      <c r="C86" s="13">
        <v>1</v>
      </c>
    </row>
    <row r="87" spans="1:3">
      <c r="A87" t="s">
        <v>726</v>
      </c>
      <c r="B87">
        <v>450</v>
      </c>
      <c r="C87" s="13">
        <v>0</v>
      </c>
    </row>
    <row r="88" spans="1:3">
      <c r="A88" t="s">
        <v>727</v>
      </c>
      <c r="B88">
        <v>1171</v>
      </c>
      <c r="C88" s="13">
        <v>1</v>
      </c>
    </row>
    <row r="89" spans="1:3">
      <c r="A89" t="s">
        <v>728</v>
      </c>
      <c r="B89">
        <v>450</v>
      </c>
      <c r="C89" s="13">
        <v>0</v>
      </c>
    </row>
    <row r="90" spans="1:3">
      <c r="A90" t="s">
        <v>729</v>
      </c>
      <c r="B90">
        <v>1171</v>
      </c>
      <c r="C90" s="13">
        <v>1</v>
      </c>
    </row>
    <row r="91" spans="1:3">
      <c r="A91" t="s">
        <v>730</v>
      </c>
      <c r="B91">
        <v>450</v>
      </c>
      <c r="C91" s="13">
        <v>0</v>
      </c>
    </row>
    <row r="92" spans="1:3">
      <c r="A92" t="s">
        <v>731</v>
      </c>
      <c r="B92">
        <v>1171</v>
      </c>
      <c r="C92" s="13">
        <v>1</v>
      </c>
    </row>
    <row r="93" spans="1:3">
      <c r="A93" t="s">
        <v>732</v>
      </c>
      <c r="B93">
        <v>450</v>
      </c>
      <c r="C93" s="13">
        <v>0</v>
      </c>
    </row>
    <row r="94" spans="1:3">
      <c r="A94" t="s">
        <v>733</v>
      </c>
      <c r="B94">
        <v>1171</v>
      </c>
      <c r="C94" s="13">
        <v>1</v>
      </c>
    </row>
    <row r="95" spans="1:3">
      <c r="A95" t="s">
        <v>734</v>
      </c>
      <c r="B95">
        <v>1530</v>
      </c>
      <c r="C95" s="13">
        <v>0</v>
      </c>
    </row>
    <row r="96" spans="1:3">
      <c r="A96" t="s">
        <v>735</v>
      </c>
      <c r="B96">
        <v>1530</v>
      </c>
      <c r="C96" s="13">
        <v>0</v>
      </c>
    </row>
    <row r="97" spans="1:3">
      <c r="A97" t="s">
        <v>736</v>
      </c>
      <c r="B97">
        <v>325</v>
      </c>
      <c r="C97" s="13">
        <v>0</v>
      </c>
    </row>
    <row r="98" spans="1:3">
      <c r="A98" t="s">
        <v>737</v>
      </c>
      <c r="B98">
        <v>1130</v>
      </c>
      <c r="C98" s="13">
        <v>0</v>
      </c>
    </row>
    <row r="99" spans="1:3">
      <c r="A99" t="s">
        <v>764</v>
      </c>
      <c r="B99">
        <v>325</v>
      </c>
      <c r="C99" s="13">
        <v>0</v>
      </c>
    </row>
    <row r="100" spans="1:3">
      <c r="A100" t="s">
        <v>765</v>
      </c>
      <c r="B100">
        <v>1130</v>
      </c>
      <c r="C100" s="13">
        <v>0</v>
      </c>
    </row>
    <row r="101" spans="1:3">
      <c r="A101" t="s">
        <v>738</v>
      </c>
      <c r="B101">
        <v>1011</v>
      </c>
      <c r="C101" s="13">
        <v>0</v>
      </c>
    </row>
    <row r="102" spans="1:3">
      <c r="A102" t="s">
        <v>739</v>
      </c>
      <c r="B102">
        <v>1011</v>
      </c>
      <c r="C102" s="13">
        <v>0</v>
      </c>
    </row>
    <row r="103" spans="1:3">
      <c r="A103" t="s">
        <v>740</v>
      </c>
      <c r="B103">
        <v>1011</v>
      </c>
      <c r="C103" s="13">
        <v>0</v>
      </c>
    </row>
    <row r="104" spans="1:3">
      <c r="A104" t="s">
        <v>741</v>
      </c>
      <c r="B104">
        <v>123</v>
      </c>
      <c r="C104" s="13">
        <v>0</v>
      </c>
    </row>
    <row r="105" spans="1:3">
      <c r="A105" t="s">
        <v>742</v>
      </c>
      <c r="B105">
        <v>240</v>
      </c>
      <c r="C105" s="13">
        <v>0</v>
      </c>
    </row>
    <row r="106" spans="1:3">
      <c r="A106" t="s">
        <v>743</v>
      </c>
      <c r="B106">
        <v>123</v>
      </c>
      <c r="C106" s="13">
        <v>0</v>
      </c>
    </row>
    <row r="107" spans="1:3">
      <c r="A107" t="s">
        <v>744</v>
      </c>
      <c r="B107">
        <v>240</v>
      </c>
      <c r="C107" s="13">
        <v>0</v>
      </c>
    </row>
    <row r="108" spans="1:3">
      <c r="A108" t="s">
        <v>745</v>
      </c>
      <c r="B108">
        <v>123</v>
      </c>
      <c r="C108" s="13">
        <v>0</v>
      </c>
    </row>
    <row r="109" spans="1:3">
      <c r="A109" t="s">
        <v>746</v>
      </c>
      <c r="B109">
        <v>240</v>
      </c>
      <c r="C109" s="13">
        <v>0</v>
      </c>
    </row>
    <row r="110" spans="1:3">
      <c r="A110" t="s">
        <v>747</v>
      </c>
      <c r="B110">
        <v>123</v>
      </c>
      <c r="C110" s="13">
        <v>0</v>
      </c>
    </row>
    <row r="111" spans="1:3">
      <c r="A111" t="s">
        <v>748</v>
      </c>
      <c r="B111">
        <v>240</v>
      </c>
      <c r="C111" s="13">
        <v>0</v>
      </c>
    </row>
    <row r="112" spans="1:3">
      <c r="A112" t="s">
        <v>749</v>
      </c>
      <c r="B112">
        <v>160</v>
      </c>
      <c r="C112" s="13">
        <v>0</v>
      </c>
    </row>
    <row r="113" spans="1:3">
      <c r="A113" t="s">
        <v>750</v>
      </c>
      <c r="B113">
        <v>810</v>
      </c>
      <c r="C113" s="13">
        <v>0</v>
      </c>
    </row>
    <row r="114" spans="1:3">
      <c r="A114" t="s">
        <v>751</v>
      </c>
      <c r="B114">
        <v>255</v>
      </c>
      <c r="C114" s="13">
        <v>0</v>
      </c>
    </row>
    <row r="115" spans="1:3">
      <c r="A115" t="s">
        <v>752</v>
      </c>
      <c r="B115">
        <v>1040</v>
      </c>
      <c r="C115" s="13">
        <v>0</v>
      </c>
    </row>
    <row r="116" spans="1:3">
      <c r="A116" t="s">
        <v>753</v>
      </c>
      <c r="B116">
        <v>240</v>
      </c>
      <c r="C116" s="13">
        <v>0</v>
      </c>
    </row>
    <row r="117" spans="1:3">
      <c r="A117" t="s">
        <v>754</v>
      </c>
      <c r="B117">
        <v>1040</v>
      </c>
      <c r="C117" s="13">
        <v>0</v>
      </c>
    </row>
    <row r="118" spans="1:3">
      <c r="A118" t="s">
        <v>755</v>
      </c>
      <c r="B118">
        <v>240</v>
      </c>
      <c r="C118" s="13">
        <v>0</v>
      </c>
    </row>
    <row r="119" spans="1:3">
      <c r="A119" t="s">
        <v>756</v>
      </c>
      <c r="B119">
        <v>1040</v>
      </c>
      <c r="C119" s="13">
        <v>0</v>
      </c>
    </row>
    <row r="120" spans="1:3">
      <c r="A120" t="s">
        <v>757</v>
      </c>
      <c r="B120">
        <v>1040</v>
      </c>
      <c r="C120" s="13">
        <v>0</v>
      </c>
    </row>
    <row r="121" spans="1:3">
      <c r="A121" t="s">
        <v>758</v>
      </c>
      <c r="B121">
        <v>1040</v>
      </c>
      <c r="C121" s="13">
        <v>0</v>
      </c>
    </row>
    <row r="122" spans="1:3">
      <c r="A122" t="s">
        <v>759</v>
      </c>
      <c r="B122">
        <v>1040</v>
      </c>
      <c r="C122" s="13">
        <v>0</v>
      </c>
    </row>
    <row r="123" spans="1:3">
      <c r="A123" t="s">
        <v>760</v>
      </c>
      <c r="B123">
        <v>1100</v>
      </c>
      <c r="C123" s="13"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06"/>
  <sheetViews>
    <sheetView zoomScale="75" workbookViewId="0"/>
  </sheetViews>
  <sheetFormatPr defaultRowHeight="12.75"/>
  <cols>
    <col min="2" max="2" width="41.140625" customWidth="1"/>
  </cols>
  <sheetData>
    <row r="1" spans="1:12">
      <c r="B1" t="s">
        <v>225</v>
      </c>
      <c r="C1" t="s">
        <v>226</v>
      </c>
      <c r="D1" t="s">
        <v>227</v>
      </c>
      <c r="E1" t="s">
        <v>228</v>
      </c>
      <c r="F1" t="s">
        <v>229</v>
      </c>
      <c r="G1" t="s">
        <v>230</v>
      </c>
      <c r="H1" t="s">
        <v>231</v>
      </c>
      <c r="I1" t="s">
        <v>232</v>
      </c>
      <c r="J1" t="s">
        <v>233</v>
      </c>
      <c r="K1" t="s">
        <v>761</v>
      </c>
    </row>
    <row r="2" spans="1:12">
      <c r="A2">
        <v>2</v>
      </c>
      <c r="B2" t="s">
        <v>595</v>
      </c>
      <c r="C2">
        <f>LOOKUP($L2,'7LUTipsy60_100'!$A:$A,'7LUTipsy60_100'!E:E)</f>
        <v>80</v>
      </c>
      <c r="D2">
        <f>LOOKUP($L2,'7LUTipsy60_100'!$A:$A,'7LUTipsy60_100'!F:F)</f>
        <v>37</v>
      </c>
      <c r="E2">
        <f>LOOKUP($L2,'7LUTipsy60_100'!$A:$A,'7LUTipsy60_100'!G:G)</f>
        <v>11.6</v>
      </c>
      <c r="F2">
        <f>LOOKUP($L2,'7LUTipsy60_100'!$A:$A,'7LUTipsy60_100'!H:H)</f>
        <v>6.7000000000000004E-2</v>
      </c>
      <c r="G2">
        <f>LOOKUP($L2,'7LUTipsy60_100'!$A:$A,'7LUTipsy60_100'!I:I)</f>
        <v>115.1</v>
      </c>
      <c r="H2">
        <f>LOOKUP($L2,'7LUTipsy60_100'!$A:$A,'7LUTipsy60_100'!J:J)</f>
        <v>0.46</v>
      </c>
      <c r="I2">
        <f>LOOKUP($L2,'7LUTipsy60_100'!$A:$A,'7LUTipsy60_100'!K:K)</f>
        <v>21</v>
      </c>
      <c r="J2">
        <f>LOOKUP($L2,'7LUTipsy60_100'!$A:$A,'7LUTipsy60_100'!L:L)</f>
        <v>17.8</v>
      </c>
      <c r="K2">
        <f>IF(LEFT(B2,3)="Zre",100,80)</f>
        <v>80</v>
      </c>
      <c r="L2" t="str">
        <f>B2&amp;"."&amp;K2</f>
        <v>ESSFxv2.CC.Bambrick.A.NoMgmt.N.80</v>
      </c>
    </row>
    <row r="3" spans="1:12">
      <c r="A3">
        <v>3</v>
      </c>
      <c r="B3" t="s">
        <v>596</v>
      </c>
      <c r="C3">
        <f>LOOKUP($L3,'7LUTipsy60_100'!$A:$A,'7LUTipsy60_100'!E:E)</f>
        <v>80</v>
      </c>
      <c r="D3">
        <f>LOOKUP($L3,'7LUTipsy60_100'!$A:$A,'7LUTipsy60_100'!F:F)</f>
        <v>19</v>
      </c>
      <c r="E3">
        <f>LOOKUP($L3,'7LUTipsy60_100'!$A:$A,'7LUTipsy60_100'!G:G)</f>
        <v>9.9</v>
      </c>
      <c r="F3">
        <f>LOOKUP($L3,'7LUTipsy60_100'!$A:$A,'7LUTipsy60_100'!H:H)</f>
        <v>5.3999999999999999E-2</v>
      </c>
      <c r="G3">
        <f>LOOKUP($L3,'7LUTipsy60_100'!$A:$A,'7LUTipsy60_100'!I:I)</f>
        <v>85.1</v>
      </c>
      <c r="H3">
        <f>LOOKUP($L3,'7LUTipsy60_100'!$A:$A,'7LUTipsy60_100'!J:J)</f>
        <v>0.24</v>
      </c>
      <c r="I3">
        <f>LOOKUP($L3,'7LUTipsy60_100'!$A:$A,'7LUTipsy60_100'!K:K)</f>
        <v>13</v>
      </c>
      <c r="J3">
        <f>LOOKUP($L3,'7LUTipsy60_100'!$A:$A,'7LUTipsy60_100'!L:L)</f>
        <v>15.5</v>
      </c>
      <c r="K3">
        <f t="shared" ref="K3:K66" si="0">IF(LEFT(B3,3)="Zre",100,80)</f>
        <v>80</v>
      </c>
      <c r="L3" t="str">
        <f t="shared" ref="L3:L66" si="1">B3&amp;"."&amp;K3</f>
        <v>ESSFxv2.CC.Bambrick.B.NoMgmt.N.80</v>
      </c>
    </row>
    <row r="4" spans="1:12">
      <c r="A4">
        <v>4</v>
      </c>
      <c r="B4" t="s">
        <v>597</v>
      </c>
      <c r="C4">
        <f>LOOKUP($L4,'7LUTipsy60_100'!$A:$A,'7LUTipsy60_100'!E:E)</f>
        <v>80</v>
      </c>
      <c r="D4">
        <f>LOOKUP($L4,'7LUTipsy60_100'!$A:$A,'7LUTipsy60_100'!F:F)</f>
        <v>61</v>
      </c>
      <c r="E4">
        <f>LOOKUP($L4,'7LUTipsy60_100'!$A:$A,'7LUTipsy60_100'!G:G)</f>
        <v>12.8</v>
      </c>
      <c r="F4">
        <f>LOOKUP($L4,'7LUTipsy60_100'!$A:$A,'7LUTipsy60_100'!H:H)</f>
        <v>0.08</v>
      </c>
      <c r="G4">
        <f>LOOKUP($L4,'7LUTipsy60_100'!$A:$A,'7LUTipsy60_100'!I:I)</f>
        <v>127.5</v>
      </c>
      <c r="H4">
        <f>LOOKUP($L4,'7LUTipsy60_100'!$A:$A,'7LUTipsy60_100'!J:J)</f>
        <v>0.76</v>
      </c>
      <c r="I4">
        <f>LOOKUP($L4,'7LUTipsy60_100'!$A:$A,'7LUTipsy60_100'!K:K)</f>
        <v>29</v>
      </c>
      <c r="J4">
        <f>LOOKUP($L4,'7LUTipsy60_100'!$A:$A,'7LUTipsy60_100'!L:L)</f>
        <v>18</v>
      </c>
      <c r="K4">
        <f t="shared" si="0"/>
        <v>80</v>
      </c>
      <c r="L4" t="str">
        <f t="shared" si="1"/>
        <v>IDFdk4.CC.Bambrick.B.NoMgmt.N.80</v>
      </c>
    </row>
    <row r="5" spans="1:12">
      <c r="A5">
        <v>5</v>
      </c>
      <c r="B5" t="s">
        <v>598</v>
      </c>
      <c r="C5">
        <f>LOOKUP($L5,'7LUTipsy60_100'!$A:$A,'7LUTipsy60_100'!E:E)</f>
        <v>80</v>
      </c>
      <c r="D5">
        <f>LOOKUP($L5,'7LUTipsy60_100'!$A:$A,'7LUTipsy60_100'!F:F)</f>
        <v>46</v>
      </c>
      <c r="E5">
        <f>LOOKUP($L5,'7LUTipsy60_100'!$A:$A,'7LUTipsy60_100'!G:G)</f>
        <v>12.1</v>
      </c>
      <c r="F5">
        <f>LOOKUP($L5,'7LUTipsy60_100'!$A:$A,'7LUTipsy60_100'!H:H)</f>
        <v>6.9000000000000006E-2</v>
      </c>
      <c r="G5">
        <f>LOOKUP($L5,'7LUTipsy60_100'!$A:$A,'7LUTipsy60_100'!I:I)</f>
        <v>112.9</v>
      </c>
      <c r="H5">
        <f>LOOKUP($L5,'7LUTipsy60_100'!$A:$A,'7LUTipsy60_100'!J:J)</f>
        <v>0.57999999999999996</v>
      </c>
      <c r="I5">
        <f>LOOKUP($L5,'7LUTipsy60_100'!$A:$A,'7LUTipsy60_100'!K:K)</f>
        <v>24</v>
      </c>
      <c r="J5">
        <f>LOOKUP($L5,'7LUTipsy60_100'!$A:$A,'7LUTipsy60_100'!L:L)</f>
        <v>17.2</v>
      </c>
      <c r="K5">
        <f t="shared" si="0"/>
        <v>80</v>
      </c>
      <c r="L5" t="str">
        <f t="shared" si="1"/>
        <v>IDFdk4.CC.Bambrick.C.NoMgmt.N.80</v>
      </c>
    </row>
    <row r="6" spans="1:12">
      <c r="A6">
        <v>6</v>
      </c>
      <c r="B6" t="s">
        <v>599</v>
      </c>
      <c r="C6">
        <f>LOOKUP($L6,'7LUTipsy60_100'!$A:$A,'7LUTipsy60_100'!E:E)</f>
        <v>80</v>
      </c>
      <c r="D6">
        <f>LOOKUP($L6,'7LUTipsy60_100'!$A:$A,'7LUTipsy60_100'!F:F)</f>
        <v>20</v>
      </c>
      <c r="E6">
        <f>LOOKUP($L6,'7LUTipsy60_100'!$A:$A,'7LUTipsy60_100'!G:G)</f>
        <v>11.8</v>
      </c>
      <c r="F6">
        <f>LOOKUP($L6,'7LUTipsy60_100'!$A:$A,'7LUTipsy60_100'!H:H)</f>
        <v>6.7000000000000004E-2</v>
      </c>
      <c r="G6">
        <f>LOOKUP($L6,'7LUTipsy60_100'!$A:$A,'7LUTipsy60_100'!I:I)</f>
        <v>99.2</v>
      </c>
      <c r="H6">
        <f>LOOKUP($L6,'7LUTipsy60_100'!$A:$A,'7LUTipsy60_100'!J:J)</f>
        <v>0.25</v>
      </c>
      <c r="I6">
        <f>LOOKUP($L6,'7LUTipsy60_100'!$A:$A,'7LUTipsy60_100'!K:K)</f>
        <v>17</v>
      </c>
      <c r="J6">
        <f>LOOKUP($L6,'7LUTipsy60_100'!$A:$A,'7LUTipsy60_100'!L:L)</f>
        <v>14.6</v>
      </c>
      <c r="K6">
        <f t="shared" si="0"/>
        <v>80</v>
      </c>
      <c r="L6" t="str">
        <f t="shared" si="1"/>
        <v>IDFdk4.Sel.Bambrick.B.NoMgmt.N.80</v>
      </c>
    </row>
    <row r="7" spans="1:12">
      <c r="A7">
        <v>7</v>
      </c>
      <c r="B7" t="s">
        <v>600</v>
      </c>
      <c r="C7">
        <f>LOOKUP($L7,'7LUTipsy60_100'!$A:$A,'7LUTipsy60_100'!E:E)</f>
        <v>80</v>
      </c>
      <c r="D7">
        <f>LOOKUP($L7,'7LUTipsy60_100'!$A:$A,'7LUTipsy60_100'!F:F)</f>
        <v>21</v>
      </c>
      <c r="E7">
        <f>LOOKUP($L7,'7LUTipsy60_100'!$A:$A,'7LUTipsy60_100'!G:G)</f>
        <v>10.3</v>
      </c>
      <c r="F7">
        <f>LOOKUP($L7,'7LUTipsy60_100'!$A:$A,'7LUTipsy60_100'!H:H)</f>
        <v>5.8000000000000003E-2</v>
      </c>
      <c r="G7">
        <f>LOOKUP($L7,'7LUTipsy60_100'!$A:$A,'7LUTipsy60_100'!I:I)</f>
        <v>87.4</v>
      </c>
      <c r="H7">
        <f>LOOKUP($L7,'7LUTipsy60_100'!$A:$A,'7LUTipsy60_100'!J:J)</f>
        <v>0.27</v>
      </c>
      <c r="I7">
        <f>LOOKUP($L7,'7LUTipsy60_100'!$A:$A,'7LUTipsy60_100'!K:K)</f>
        <v>15</v>
      </c>
      <c r="J7">
        <f>LOOKUP($L7,'7LUTipsy60_100'!$A:$A,'7LUTipsy60_100'!L:L)</f>
        <v>15.2</v>
      </c>
      <c r="K7">
        <f t="shared" si="0"/>
        <v>80</v>
      </c>
      <c r="L7" t="str">
        <f t="shared" si="1"/>
        <v>MSxv.CC.Bambrick.A.NoMgmt.N.80</v>
      </c>
    </row>
    <row r="8" spans="1:12">
      <c r="A8">
        <v>8</v>
      </c>
      <c r="B8" t="s">
        <v>601</v>
      </c>
      <c r="C8">
        <f>LOOKUP($L8,'7LUTipsy60_100'!$A:$A,'7LUTipsy60_100'!E:E)</f>
        <v>80</v>
      </c>
      <c r="D8">
        <f>LOOKUP($L8,'7LUTipsy60_100'!$A:$A,'7LUTipsy60_100'!F:F)</f>
        <v>18</v>
      </c>
      <c r="E8">
        <f>LOOKUP($L8,'7LUTipsy60_100'!$A:$A,'7LUTipsy60_100'!G:G)</f>
        <v>10.1</v>
      </c>
      <c r="F8">
        <f>LOOKUP($L8,'7LUTipsy60_100'!$A:$A,'7LUTipsy60_100'!H:H)</f>
        <v>5.5E-2</v>
      </c>
      <c r="G8">
        <f>LOOKUP($L8,'7LUTipsy60_100'!$A:$A,'7LUTipsy60_100'!I:I)</f>
        <v>80.099999999999994</v>
      </c>
      <c r="H8">
        <f>LOOKUP($L8,'7LUTipsy60_100'!$A:$A,'7LUTipsy60_100'!J:J)</f>
        <v>0.23</v>
      </c>
      <c r="I8">
        <f>LOOKUP($L8,'7LUTipsy60_100'!$A:$A,'7LUTipsy60_100'!K:K)</f>
        <v>14</v>
      </c>
      <c r="J8">
        <f>LOOKUP($L8,'7LUTipsy60_100'!$A:$A,'7LUTipsy60_100'!L:L)</f>
        <v>14.9</v>
      </c>
      <c r="K8">
        <f t="shared" si="0"/>
        <v>80</v>
      </c>
      <c r="L8" t="str">
        <f t="shared" si="1"/>
        <v>MSxv.CC.Bambrick.B.NoMgmt.N.80</v>
      </c>
    </row>
    <row r="9" spans="1:12">
      <c r="A9">
        <v>9</v>
      </c>
      <c r="B9" t="s">
        <v>602</v>
      </c>
      <c r="C9">
        <f>LOOKUP($L9,'7LUTipsy60_100'!$A:$A,'7LUTipsy60_100'!E:E)</f>
        <v>80</v>
      </c>
      <c r="D9">
        <f>LOOKUP($L9,'7LUTipsy60_100'!$A:$A,'7LUTipsy60_100'!F:F)</f>
        <v>17</v>
      </c>
      <c r="E9">
        <f>LOOKUP($L9,'7LUTipsy60_100'!$A:$A,'7LUTipsy60_100'!G:G)</f>
        <v>10</v>
      </c>
      <c r="F9">
        <f>LOOKUP($L9,'7LUTipsy60_100'!$A:$A,'7LUTipsy60_100'!H:H)</f>
        <v>5.3999999999999999E-2</v>
      </c>
      <c r="G9">
        <f>LOOKUP($L9,'7LUTipsy60_100'!$A:$A,'7LUTipsy60_100'!I:I)</f>
        <v>75.5</v>
      </c>
      <c r="H9">
        <f>LOOKUP($L9,'7LUTipsy60_100'!$A:$A,'7LUTipsy60_100'!J:J)</f>
        <v>0.21</v>
      </c>
      <c r="I9">
        <f>LOOKUP($L9,'7LUTipsy60_100'!$A:$A,'7LUTipsy60_100'!K:K)</f>
        <v>14</v>
      </c>
      <c r="J9">
        <f>LOOKUP($L9,'7LUTipsy60_100'!$A:$A,'7LUTipsy60_100'!L:L)</f>
        <v>14.8</v>
      </c>
      <c r="K9">
        <f t="shared" si="0"/>
        <v>80</v>
      </c>
      <c r="L9" t="str">
        <f t="shared" si="1"/>
        <v>MSxv.CC.Bambrick.C.NoMgmt.N.80</v>
      </c>
    </row>
    <row r="10" spans="1:12">
      <c r="A10">
        <v>10</v>
      </c>
      <c r="B10" t="s">
        <v>603</v>
      </c>
      <c r="C10">
        <f>LOOKUP($L10,'7LUTipsy60_100'!$A:$A,'7LUTipsy60_100'!E:E)</f>
        <v>80</v>
      </c>
      <c r="D10">
        <f>LOOKUP($L10,'7LUTipsy60_100'!$A:$A,'7LUTipsy60_100'!F:F)</f>
        <v>34</v>
      </c>
      <c r="E10">
        <f>LOOKUP($L10,'7LUTipsy60_100'!$A:$A,'7LUTipsy60_100'!G:G)</f>
        <v>11.3</v>
      </c>
      <c r="F10">
        <f>LOOKUP($L10,'7LUTipsy60_100'!$A:$A,'7LUTipsy60_100'!H:H)</f>
        <v>6.4000000000000001E-2</v>
      </c>
      <c r="G10">
        <f>LOOKUP($L10,'7LUTipsy60_100'!$A:$A,'7LUTipsy60_100'!I:I)</f>
        <v>102.7</v>
      </c>
      <c r="H10">
        <f>LOOKUP($L10,'7LUTipsy60_100'!$A:$A,'7LUTipsy60_100'!J:J)</f>
        <v>0.43</v>
      </c>
      <c r="I10">
        <f>LOOKUP($L10,'7LUTipsy60_100'!$A:$A,'7LUTipsy60_100'!K:K)</f>
        <v>20</v>
      </c>
      <c r="J10">
        <f>LOOKUP($L10,'7LUTipsy60_100'!$A:$A,'7LUTipsy60_100'!L:L)</f>
        <v>16.2</v>
      </c>
      <c r="K10">
        <f t="shared" si="0"/>
        <v>80</v>
      </c>
      <c r="L10" t="str">
        <f t="shared" si="1"/>
        <v>SBPSxc.CC.Bambrick.B.NoMgmt.N.80</v>
      </c>
    </row>
    <row r="11" spans="1:12">
      <c r="A11">
        <v>11</v>
      </c>
      <c r="B11" t="s">
        <v>604</v>
      </c>
      <c r="C11">
        <f>LOOKUP($L11,'7LUTipsy60_100'!$A:$A,'7LUTipsy60_100'!E:E)</f>
        <v>80</v>
      </c>
      <c r="D11">
        <f>LOOKUP($L11,'7LUTipsy60_100'!$A:$A,'7LUTipsy60_100'!F:F)</f>
        <v>28</v>
      </c>
      <c r="E11">
        <f>LOOKUP($L11,'7LUTipsy60_100'!$A:$A,'7LUTipsy60_100'!G:G)</f>
        <v>10.9</v>
      </c>
      <c r="F11">
        <f>LOOKUP($L11,'7LUTipsy60_100'!$A:$A,'7LUTipsy60_100'!H:H)</f>
        <v>6.0999999999999999E-2</v>
      </c>
      <c r="G11">
        <f>LOOKUP($L11,'7LUTipsy60_100'!$A:$A,'7LUTipsy60_100'!I:I)</f>
        <v>95.6</v>
      </c>
      <c r="H11">
        <f>LOOKUP($L11,'7LUTipsy60_100'!$A:$A,'7LUTipsy60_100'!J:J)</f>
        <v>0.35</v>
      </c>
      <c r="I11">
        <f>LOOKUP($L11,'7LUTipsy60_100'!$A:$A,'7LUTipsy60_100'!K:K)</f>
        <v>18</v>
      </c>
      <c r="J11">
        <f>LOOKUP($L11,'7LUTipsy60_100'!$A:$A,'7LUTipsy60_100'!L:L)</f>
        <v>15.7</v>
      </c>
      <c r="K11">
        <f t="shared" si="0"/>
        <v>80</v>
      </c>
      <c r="L11" t="str">
        <f t="shared" si="1"/>
        <v>SBPSxc.CC.Bambrick.C.NoMgmt.N.80</v>
      </c>
    </row>
    <row r="12" spans="1:12">
      <c r="A12">
        <v>12</v>
      </c>
      <c r="B12" t="s">
        <v>605</v>
      </c>
      <c r="C12">
        <f>LOOKUP($L12,'7LUTipsy60_100'!$A:$A,'7LUTipsy60_100'!E:E)</f>
        <v>100</v>
      </c>
      <c r="D12">
        <f>LOOKUP($L12,'7LUTipsy60_100'!$A:$A,'7LUTipsy60_100'!F:F)</f>
        <v>0</v>
      </c>
      <c r="E12">
        <f>LOOKUP($L12,'7LUTipsy60_100'!$A:$A,'7LUTipsy60_100'!G:G)</f>
        <v>6.7</v>
      </c>
      <c r="F12">
        <f>LOOKUP($L12,'7LUTipsy60_100'!$A:$A,'7LUTipsy60_100'!H:H)</f>
        <v>3.9E-2</v>
      </c>
      <c r="G12">
        <f>LOOKUP($L12,'7LUTipsy60_100'!$A:$A,'7LUTipsy60_100'!I:I)</f>
        <v>6.4</v>
      </c>
      <c r="H12">
        <f>LOOKUP($L12,'7LUTipsy60_100'!$A:$A,'7LUTipsy60_100'!J:J)</f>
        <v>0</v>
      </c>
      <c r="I12">
        <f>LOOKUP($L12,'7LUTipsy60_100'!$A:$A,'7LUTipsy60_100'!K:K)</f>
        <v>0</v>
      </c>
      <c r="J12">
        <f>LOOKUP($L12,'7LUTipsy60_100'!$A:$A,'7LUTipsy60_100'!L:L)</f>
        <v>0</v>
      </c>
      <c r="K12">
        <f t="shared" si="0"/>
        <v>100</v>
      </c>
      <c r="L12" t="str">
        <f t="shared" si="1"/>
        <v>ZRepressedPine.CC.Bambrick.A.NoMgmt.N.100</v>
      </c>
    </row>
    <row r="13" spans="1:12">
      <c r="A13">
        <v>13</v>
      </c>
      <c r="B13" t="s">
        <v>606</v>
      </c>
      <c r="C13">
        <f>LOOKUP($L13,'7LUTipsy60_100'!$A:$A,'7LUTipsy60_100'!E:E)</f>
        <v>100</v>
      </c>
      <c r="D13">
        <f>LOOKUP($L13,'7LUTipsy60_100'!$A:$A,'7LUTipsy60_100'!F:F)</f>
        <v>0</v>
      </c>
      <c r="E13">
        <f>LOOKUP($L13,'7LUTipsy60_100'!$A:$A,'7LUTipsy60_100'!G:G)</f>
        <v>5.9</v>
      </c>
      <c r="F13">
        <f>LOOKUP($L13,'7LUTipsy60_100'!$A:$A,'7LUTipsy60_100'!H:H)</f>
        <v>0</v>
      </c>
      <c r="G13">
        <f>LOOKUP($L13,'7LUTipsy60_100'!$A:$A,'7LUTipsy60_100'!I:I)</f>
        <v>0</v>
      </c>
      <c r="H13">
        <f>LOOKUP($L13,'7LUTipsy60_100'!$A:$A,'7LUTipsy60_100'!J:J)</f>
        <v>0</v>
      </c>
      <c r="I13">
        <f>LOOKUP($L13,'7LUTipsy60_100'!$A:$A,'7LUTipsy60_100'!K:K)</f>
        <v>0</v>
      </c>
      <c r="J13">
        <f>LOOKUP($L13,'7LUTipsy60_100'!$A:$A,'7LUTipsy60_100'!L:L)</f>
        <v>0</v>
      </c>
      <c r="K13">
        <f t="shared" si="0"/>
        <v>100</v>
      </c>
      <c r="L13" t="str">
        <f t="shared" si="1"/>
        <v>ZRepressedPine.CC.Bambrick.B.NoMgmt.N.100</v>
      </c>
    </row>
    <row r="14" spans="1:12">
      <c r="A14">
        <v>14</v>
      </c>
      <c r="B14" t="s">
        <v>607</v>
      </c>
      <c r="C14">
        <f>LOOKUP($L14,'7LUTipsy60_100'!$A:$A,'7LUTipsy60_100'!E:E)</f>
        <v>100</v>
      </c>
      <c r="D14">
        <f>LOOKUP($L14,'7LUTipsy60_100'!$A:$A,'7LUTipsy60_100'!F:F)</f>
        <v>0</v>
      </c>
      <c r="E14">
        <f>LOOKUP($L14,'7LUTipsy60_100'!$A:$A,'7LUTipsy60_100'!G:G)</f>
        <v>6.4</v>
      </c>
      <c r="F14">
        <f>LOOKUP($L14,'7LUTipsy60_100'!$A:$A,'7LUTipsy60_100'!H:H)</f>
        <v>3.9E-2</v>
      </c>
      <c r="G14">
        <f>LOOKUP($L14,'7LUTipsy60_100'!$A:$A,'7LUTipsy60_100'!I:I)</f>
        <v>6.4</v>
      </c>
      <c r="H14">
        <f>LOOKUP($L14,'7LUTipsy60_100'!$A:$A,'7LUTipsy60_100'!J:J)</f>
        <v>0</v>
      </c>
      <c r="I14">
        <f>LOOKUP($L14,'7LUTipsy60_100'!$A:$A,'7LUTipsy60_100'!K:K)</f>
        <v>0</v>
      </c>
      <c r="J14">
        <f>LOOKUP($L14,'7LUTipsy60_100'!$A:$A,'7LUTipsy60_100'!L:L)</f>
        <v>0</v>
      </c>
      <c r="K14">
        <f t="shared" si="0"/>
        <v>100</v>
      </c>
      <c r="L14" t="str">
        <f t="shared" si="1"/>
        <v>ZRepressedPine.CC.Bambrick.C.NoMgmt.N.100</v>
      </c>
    </row>
    <row r="15" spans="1:12">
      <c r="A15">
        <v>15</v>
      </c>
      <c r="B15" t="s">
        <v>235</v>
      </c>
      <c r="C15">
        <f>LOOKUP($L15,'7LUTipsy60_100'!$A:$A,'7LUTipsy60_100'!E:E)</f>
        <v>80</v>
      </c>
      <c r="D15">
        <f>LOOKUP($L15,'7LUTipsy60_100'!$A:$A,'7LUTipsy60_100'!F:F)</f>
        <v>33</v>
      </c>
      <c r="E15">
        <f>LOOKUP($L15,'7LUTipsy60_100'!$A:$A,'7LUTipsy60_100'!G:G)</f>
        <v>11</v>
      </c>
      <c r="F15">
        <f>LOOKUP($L15,'7LUTipsy60_100'!$A:$A,'7LUTipsy60_100'!H:H)</f>
        <v>6.4000000000000001E-2</v>
      </c>
      <c r="G15">
        <f>LOOKUP($L15,'7LUTipsy60_100'!$A:$A,'7LUTipsy60_100'!I:I)</f>
        <v>106.8</v>
      </c>
      <c r="H15">
        <f>LOOKUP($L15,'7LUTipsy60_100'!$A:$A,'7LUTipsy60_100'!J:J)</f>
        <v>0.41</v>
      </c>
      <c r="I15">
        <f>LOOKUP($L15,'7LUTipsy60_100'!$A:$A,'7LUTipsy60_100'!K:K)</f>
        <v>19</v>
      </c>
      <c r="J15">
        <f>LOOKUP($L15,'7LUTipsy60_100'!$A:$A,'7LUTipsy60_100'!L:L)</f>
        <v>16.600000000000001</v>
      </c>
      <c r="K15">
        <f t="shared" si="0"/>
        <v>80</v>
      </c>
      <c r="L15" t="str">
        <f t="shared" si="1"/>
        <v>ESSFxv1.CC.BidwellLava.A.NoMgmt.N.80</v>
      </c>
    </row>
    <row r="16" spans="1:12">
      <c r="A16">
        <v>16</v>
      </c>
      <c r="B16" t="s">
        <v>236</v>
      </c>
      <c r="C16">
        <f>LOOKUP($L16,'7LUTipsy60_100'!$A:$A,'7LUTipsy60_100'!E:E)</f>
        <v>80</v>
      </c>
      <c r="D16">
        <f>LOOKUP($L16,'7LUTipsy60_100'!$A:$A,'7LUTipsy60_100'!F:F)</f>
        <v>58</v>
      </c>
      <c r="E16">
        <f>LOOKUP($L16,'7LUTipsy60_100'!$A:$A,'7LUTipsy60_100'!G:G)</f>
        <v>12.7</v>
      </c>
      <c r="F16">
        <f>LOOKUP($L16,'7LUTipsy60_100'!$A:$A,'7LUTipsy60_100'!H:H)</f>
        <v>7.8E-2</v>
      </c>
      <c r="G16">
        <f>LOOKUP($L16,'7LUTipsy60_100'!$A:$A,'7LUTipsy60_100'!I:I)</f>
        <v>125.6</v>
      </c>
      <c r="H16">
        <f>LOOKUP($L16,'7LUTipsy60_100'!$A:$A,'7LUTipsy60_100'!J:J)</f>
        <v>0.73</v>
      </c>
      <c r="I16">
        <f>LOOKUP($L16,'7LUTipsy60_100'!$A:$A,'7LUTipsy60_100'!K:K)</f>
        <v>28</v>
      </c>
      <c r="J16">
        <f>LOOKUP($L16,'7LUTipsy60_100'!$A:$A,'7LUTipsy60_100'!L:L)</f>
        <v>17.899999999999999</v>
      </c>
      <c r="K16">
        <f t="shared" si="0"/>
        <v>80</v>
      </c>
      <c r="L16" t="str">
        <f t="shared" si="1"/>
        <v>IDFdk4.CC.BidwellLava.A.NoMgmt.N.80</v>
      </c>
    </row>
    <row r="17" spans="1:12">
      <c r="A17">
        <v>17</v>
      </c>
      <c r="B17" t="s">
        <v>237</v>
      </c>
      <c r="C17">
        <f>LOOKUP($L17,'7LUTipsy60_100'!$A:$A,'7LUTipsy60_100'!E:E)</f>
        <v>80</v>
      </c>
      <c r="D17">
        <f>LOOKUP($L17,'7LUTipsy60_100'!$A:$A,'7LUTipsy60_100'!F:F)</f>
        <v>63</v>
      </c>
      <c r="E17">
        <f>LOOKUP($L17,'7LUTipsy60_100'!$A:$A,'7LUTipsy60_100'!G:G)</f>
        <v>12.9</v>
      </c>
      <c r="F17">
        <f>LOOKUP($L17,'7LUTipsy60_100'!$A:$A,'7LUTipsy60_100'!H:H)</f>
        <v>8.1000000000000003E-2</v>
      </c>
      <c r="G17">
        <f>LOOKUP($L17,'7LUTipsy60_100'!$A:$A,'7LUTipsy60_100'!I:I)</f>
        <v>129.19999999999999</v>
      </c>
      <c r="H17">
        <f>LOOKUP($L17,'7LUTipsy60_100'!$A:$A,'7LUTipsy60_100'!J:J)</f>
        <v>0.79</v>
      </c>
      <c r="I17">
        <f>LOOKUP($L17,'7LUTipsy60_100'!$A:$A,'7LUTipsy60_100'!K:K)</f>
        <v>30</v>
      </c>
      <c r="J17">
        <f>LOOKUP($L17,'7LUTipsy60_100'!$A:$A,'7LUTipsy60_100'!L:L)</f>
        <v>18.2</v>
      </c>
      <c r="K17">
        <f t="shared" si="0"/>
        <v>80</v>
      </c>
      <c r="L17" t="str">
        <f t="shared" si="1"/>
        <v>IDFdk4.CC.BidwellLava.B.NoMgmt.N.80</v>
      </c>
    </row>
    <row r="18" spans="1:12">
      <c r="A18">
        <v>18</v>
      </c>
      <c r="B18" t="s">
        <v>238</v>
      </c>
      <c r="C18">
        <f>LOOKUP($L18,'7LUTipsy60_100'!$A:$A,'7LUTipsy60_100'!E:E)</f>
        <v>80</v>
      </c>
      <c r="D18">
        <f>LOOKUP($L18,'7LUTipsy60_100'!$A:$A,'7LUTipsy60_100'!F:F)</f>
        <v>39</v>
      </c>
      <c r="E18">
        <f>LOOKUP($L18,'7LUTipsy60_100'!$A:$A,'7LUTipsy60_100'!G:G)</f>
        <v>11.7</v>
      </c>
      <c r="F18">
        <f>LOOKUP($L18,'7LUTipsy60_100'!$A:$A,'7LUTipsy60_100'!H:H)</f>
        <v>6.6000000000000003E-2</v>
      </c>
      <c r="G18">
        <f>LOOKUP($L18,'7LUTipsy60_100'!$A:$A,'7LUTipsy60_100'!I:I)</f>
        <v>106.7</v>
      </c>
      <c r="H18">
        <f>LOOKUP($L18,'7LUTipsy60_100'!$A:$A,'7LUTipsy60_100'!J:J)</f>
        <v>0.49</v>
      </c>
      <c r="I18">
        <f>LOOKUP($L18,'7LUTipsy60_100'!$A:$A,'7LUTipsy60_100'!K:K)</f>
        <v>22</v>
      </c>
      <c r="J18">
        <f>LOOKUP($L18,'7LUTipsy60_100'!$A:$A,'7LUTipsy60_100'!L:L)</f>
        <v>16.7</v>
      </c>
      <c r="K18">
        <f t="shared" si="0"/>
        <v>80</v>
      </c>
      <c r="L18" t="str">
        <f t="shared" si="1"/>
        <v>IDFdk4.CC.BidwellLava.D.NoMgmt.N.80</v>
      </c>
    </row>
    <row r="19" spans="1:12">
      <c r="A19">
        <v>19</v>
      </c>
      <c r="B19" t="s">
        <v>239</v>
      </c>
      <c r="C19">
        <f>LOOKUP($L19,'7LUTipsy60_100'!$A:$A,'7LUTipsy60_100'!E:E)</f>
        <v>80</v>
      </c>
      <c r="D19">
        <f>LOOKUP($L19,'7LUTipsy60_100'!$A:$A,'7LUTipsy60_100'!F:F)</f>
        <v>19</v>
      </c>
      <c r="E19">
        <f>LOOKUP($L19,'7LUTipsy60_100'!$A:$A,'7LUTipsy60_100'!G:G)</f>
        <v>11.7</v>
      </c>
      <c r="F19">
        <f>LOOKUP($L19,'7LUTipsy60_100'!$A:$A,'7LUTipsy60_100'!H:H)</f>
        <v>6.6000000000000003E-2</v>
      </c>
      <c r="G19">
        <f>LOOKUP($L19,'7LUTipsy60_100'!$A:$A,'7LUTipsy60_100'!I:I)</f>
        <v>98</v>
      </c>
      <c r="H19">
        <f>LOOKUP($L19,'7LUTipsy60_100'!$A:$A,'7LUTipsy60_100'!J:J)</f>
        <v>0.24</v>
      </c>
      <c r="I19">
        <f>LOOKUP($L19,'7LUTipsy60_100'!$A:$A,'7LUTipsy60_100'!K:K)</f>
        <v>16</v>
      </c>
      <c r="J19">
        <f>LOOKUP($L19,'7LUTipsy60_100'!$A:$A,'7LUTipsy60_100'!L:L)</f>
        <v>14.5</v>
      </c>
      <c r="K19">
        <f t="shared" si="0"/>
        <v>80</v>
      </c>
      <c r="L19" t="str">
        <f t="shared" si="1"/>
        <v>IDFdk4.Sel.BidwellLava.A.NoMgmt.N.80</v>
      </c>
    </row>
    <row r="20" spans="1:12">
      <c r="A20">
        <v>20</v>
      </c>
      <c r="B20" t="s">
        <v>240</v>
      </c>
      <c r="C20">
        <f>LOOKUP($L20,'7LUTipsy60_100'!$A:$A,'7LUTipsy60_100'!E:E)</f>
        <v>80</v>
      </c>
      <c r="D20">
        <f>LOOKUP($L20,'7LUTipsy60_100'!$A:$A,'7LUTipsy60_100'!F:F)</f>
        <v>19</v>
      </c>
      <c r="E20">
        <f>LOOKUP($L20,'7LUTipsy60_100'!$A:$A,'7LUTipsy60_100'!G:G)</f>
        <v>11.7</v>
      </c>
      <c r="F20">
        <f>LOOKUP($L20,'7LUTipsy60_100'!$A:$A,'7LUTipsy60_100'!H:H)</f>
        <v>6.6000000000000003E-2</v>
      </c>
      <c r="G20">
        <f>LOOKUP($L20,'7LUTipsy60_100'!$A:$A,'7LUTipsy60_100'!I:I)</f>
        <v>98</v>
      </c>
      <c r="H20">
        <f>LOOKUP($L20,'7LUTipsy60_100'!$A:$A,'7LUTipsy60_100'!J:J)</f>
        <v>0.24</v>
      </c>
      <c r="I20">
        <f>LOOKUP($L20,'7LUTipsy60_100'!$A:$A,'7LUTipsy60_100'!K:K)</f>
        <v>16</v>
      </c>
      <c r="J20">
        <f>LOOKUP($L20,'7LUTipsy60_100'!$A:$A,'7LUTipsy60_100'!L:L)</f>
        <v>14.5</v>
      </c>
      <c r="K20">
        <f t="shared" si="0"/>
        <v>80</v>
      </c>
      <c r="L20" t="str">
        <f t="shared" si="1"/>
        <v>IDFdk4.Sel.BidwellLava.B.NoMgmt.N.80</v>
      </c>
    </row>
    <row r="21" spans="1:12">
      <c r="A21">
        <v>21</v>
      </c>
      <c r="B21" t="s">
        <v>241</v>
      </c>
      <c r="C21">
        <f>LOOKUP($L21,'7LUTipsy60_100'!$A:$A,'7LUTipsy60_100'!E:E)</f>
        <v>80</v>
      </c>
      <c r="D21">
        <f>LOOKUP($L21,'7LUTipsy60_100'!$A:$A,'7LUTipsy60_100'!F:F)</f>
        <v>48</v>
      </c>
      <c r="E21">
        <f>LOOKUP($L21,'7LUTipsy60_100'!$A:$A,'7LUTipsy60_100'!G:G)</f>
        <v>12.1</v>
      </c>
      <c r="F21">
        <f>LOOKUP($L21,'7LUTipsy60_100'!$A:$A,'7LUTipsy60_100'!H:H)</f>
        <v>6.9000000000000006E-2</v>
      </c>
      <c r="G21">
        <f>LOOKUP($L21,'7LUTipsy60_100'!$A:$A,'7LUTipsy60_100'!I:I)</f>
        <v>115.6</v>
      </c>
      <c r="H21">
        <f>LOOKUP($L21,'7LUTipsy60_100'!$A:$A,'7LUTipsy60_100'!J:J)</f>
        <v>0.59</v>
      </c>
      <c r="I21">
        <f>LOOKUP($L21,'7LUTipsy60_100'!$A:$A,'7LUTipsy60_100'!K:K)</f>
        <v>24</v>
      </c>
      <c r="J21">
        <f>LOOKUP($L21,'7LUTipsy60_100'!$A:$A,'7LUTipsy60_100'!L:L)</f>
        <v>17.8</v>
      </c>
      <c r="K21">
        <f t="shared" si="0"/>
        <v>80</v>
      </c>
      <c r="L21" t="str">
        <f t="shared" si="1"/>
        <v>IDFdw.CC.BidwellLava.A.NoMgmt.N.80</v>
      </c>
    </row>
    <row r="22" spans="1:12">
      <c r="A22">
        <v>22</v>
      </c>
      <c r="B22" t="s">
        <v>242</v>
      </c>
      <c r="C22">
        <f>LOOKUP($L22,'7LUTipsy60_100'!$A:$A,'7LUTipsy60_100'!E:E)</f>
        <v>80</v>
      </c>
      <c r="D22">
        <f>LOOKUP($L22,'7LUTipsy60_100'!$A:$A,'7LUTipsy60_100'!F:F)</f>
        <v>75</v>
      </c>
      <c r="E22">
        <f>LOOKUP($L22,'7LUTipsy60_100'!$A:$A,'7LUTipsy60_100'!G:G)</f>
        <v>13.5</v>
      </c>
      <c r="F22">
        <f>LOOKUP($L22,'7LUTipsy60_100'!$A:$A,'7LUTipsy60_100'!H:H)</f>
        <v>0.09</v>
      </c>
      <c r="G22">
        <f>LOOKUP($L22,'7LUTipsy60_100'!$A:$A,'7LUTipsy60_100'!I:I)</f>
        <v>137.6</v>
      </c>
      <c r="H22">
        <f>LOOKUP($L22,'7LUTipsy60_100'!$A:$A,'7LUTipsy60_100'!J:J)</f>
        <v>0.94</v>
      </c>
      <c r="I22">
        <f>LOOKUP($L22,'7LUTipsy60_100'!$A:$A,'7LUTipsy60_100'!K:K)</f>
        <v>34</v>
      </c>
      <c r="J22">
        <f>LOOKUP($L22,'7LUTipsy60_100'!$A:$A,'7LUTipsy60_100'!L:L)</f>
        <v>18.8</v>
      </c>
      <c r="K22">
        <f t="shared" si="0"/>
        <v>80</v>
      </c>
      <c r="L22" t="str">
        <f t="shared" si="1"/>
        <v>MSxv.CC.BidwellLava.A.NoMgmt.N.80</v>
      </c>
    </row>
    <row r="23" spans="1:12">
      <c r="A23">
        <v>23</v>
      </c>
      <c r="B23" t="s">
        <v>243</v>
      </c>
      <c r="C23">
        <f>LOOKUP($L23,'7LUTipsy60_100'!$A:$A,'7LUTipsy60_100'!E:E)</f>
        <v>80</v>
      </c>
      <c r="D23">
        <f>LOOKUP($L23,'7LUTipsy60_100'!$A:$A,'7LUTipsy60_100'!F:F)</f>
        <v>29</v>
      </c>
      <c r="E23">
        <f>LOOKUP($L23,'7LUTipsy60_100'!$A:$A,'7LUTipsy60_100'!G:G)</f>
        <v>10.9</v>
      </c>
      <c r="F23">
        <f>LOOKUP($L23,'7LUTipsy60_100'!$A:$A,'7LUTipsy60_100'!H:H)</f>
        <v>6.3E-2</v>
      </c>
      <c r="G23">
        <f>LOOKUP($L23,'7LUTipsy60_100'!$A:$A,'7LUTipsy60_100'!I:I)</f>
        <v>99.3</v>
      </c>
      <c r="H23">
        <f>LOOKUP($L23,'7LUTipsy60_100'!$A:$A,'7LUTipsy60_100'!J:J)</f>
        <v>0.36</v>
      </c>
      <c r="I23">
        <f>LOOKUP($L23,'7LUTipsy60_100'!$A:$A,'7LUTipsy60_100'!K:K)</f>
        <v>18</v>
      </c>
      <c r="J23">
        <f>LOOKUP($L23,'7LUTipsy60_100'!$A:$A,'7LUTipsy60_100'!L:L)</f>
        <v>15.8</v>
      </c>
      <c r="K23">
        <f t="shared" si="0"/>
        <v>80</v>
      </c>
      <c r="L23" t="str">
        <f t="shared" si="1"/>
        <v>MSxv.CC.BidwellLava.B.NoMgmt.N.80</v>
      </c>
    </row>
    <row r="24" spans="1:12">
      <c r="A24">
        <v>24</v>
      </c>
      <c r="B24" t="s">
        <v>244</v>
      </c>
      <c r="C24">
        <f>LOOKUP($L24,'7LUTipsy60_100'!$A:$A,'7LUTipsy60_100'!E:E)</f>
        <v>80</v>
      </c>
      <c r="D24">
        <f>LOOKUP($L24,'7LUTipsy60_100'!$A:$A,'7LUTipsy60_100'!F:F)</f>
        <v>14</v>
      </c>
      <c r="E24">
        <f>LOOKUP($L24,'7LUTipsy60_100'!$A:$A,'7LUTipsy60_100'!G:G)</f>
        <v>9.8000000000000007</v>
      </c>
      <c r="F24">
        <f>LOOKUP($L24,'7LUTipsy60_100'!$A:$A,'7LUTipsy60_100'!H:H)</f>
        <v>0.05</v>
      </c>
      <c r="G24">
        <f>LOOKUP($L24,'7LUTipsy60_100'!$A:$A,'7LUTipsy60_100'!I:I)</f>
        <v>63.6</v>
      </c>
      <c r="H24">
        <f>LOOKUP($L24,'7LUTipsy60_100'!$A:$A,'7LUTipsy60_100'!J:J)</f>
        <v>0.18</v>
      </c>
      <c r="I24">
        <f>LOOKUP($L24,'7LUTipsy60_100'!$A:$A,'7LUTipsy60_100'!K:K)</f>
        <v>13</v>
      </c>
      <c r="J24">
        <f>LOOKUP($L24,'7LUTipsy60_100'!$A:$A,'7LUTipsy60_100'!L:L)</f>
        <v>14.6</v>
      </c>
      <c r="K24">
        <f t="shared" si="0"/>
        <v>80</v>
      </c>
      <c r="L24" t="str">
        <f t="shared" si="1"/>
        <v>MSxv.CC.BidwellLava.C.NoMgmt.N.80</v>
      </c>
    </row>
    <row r="25" spans="1:12">
      <c r="A25">
        <v>25</v>
      </c>
      <c r="B25" t="s">
        <v>245</v>
      </c>
      <c r="C25">
        <f>LOOKUP($L25,'7LUTipsy60_100'!$A:$A,'7LUTipsy60_100'!E:E)</f>
        <v>80</v>
      </c>
      <c r="D25">
        <f>LOOKUP($L25,'7LUTipsy60_100'!$A:$A,'7LUTipsy60_100'!F:F)</f>
        <v>44</v>
      </c>
      <c r="E25">
        <f>LOOKUP($L25,'7LUTipsy60_100'!$A:$A,'7LUTipsy60_100'!G:G)</f>
        <v>12</v>
      </c>
      <c r="F25">
        <f>LOOKUP($L25,'7LUTipsy60_100'!$A:$A,'7LUTipsy60_100'!H:H)</f>
        <v>6.7000000000000004E-2</v>
      </c>
      <c r="G25">
        <f>LOOKUP($L25,'7LUTipsy60_100'!$A:$A,'7LUTipsy60_100'!I:I)</f>
        <v>109.5</v>
      </c>
      <c r="H25">
        <f>LOOKUP($L25,'7LUTipsy60_100'!$A:$A,'7LUTipsy60_100'!J:J)</f>
        <v>0.55000000000000004</v>
      </c>
      <c r="I25">
        <f>LOOKUP($L25,'7LUTipsy60_100'!$A:$A,'7LUTipsy60_100'!K:K)</f>
        <v>23</v>
      </c>
      <c r="J25">
        <f>LOOKUP($L25,'7LUTipsy60_100'!$A:$A,'7LUTipsy60_100'!L:L)</f>
        <v>17</v>
      </c>
      <c r="K25">
        <f t="shared" si="0"/>
        <v>80</v>
      </c>
      <c r="L25" t="str">
        <f t="shared" si="1"/>
        <v>SBPSxc.CC.BidwellLava.A.NoMgmt.N.80</v>
      </c>
    </row>
    <row r="26" spans="1:12">
      <c r="A26">
        <v>26</v>
      </c>
      <c r="B26" t="s">
        <v>246</v>
      </c>
      <c r="C26">
        <f>LOOKUP($L26,'7LUTipsy60_100'!$A:$A,'7LUTipsy60_100'!E:E)</f>
        <v>80</v>
      </c>
      <c r="D26">
        <f>LOOKUP($L26,'7LUTipsy60_100'!$A:$A,'7LUTipsy60_100'!F:F)</f>
        <v>38</v>
      </c>
      <c r="E26">
        <f>LOOKUP($L26,'7LUTipsy60_100'!$A:$A,'7LUTipsy60_100'!G:G)</f>
        <v>11.7</v>
      </c>
      <c r="F26">
        <f>LOOKUP($L26,'7LUTipsy60_100'!$A:$A,'7LUTipsy60_100'!H:H)</f>
        <v>6.6000000000000003E-2</v>
      </c>
      <c r="G26">
        <f>LOOKUP($L26,'7LUTipsy60_100'!$A:$A,'7LUTipsy60_100'!I:I)</f>
        <v>105.6</v>
      </c>
      <c r="H26">
        <f>LOOKUP($L26,'7LUTipsy60_100'!$A:$A,'7LUTipsy60_100'!J:J)</f>
        <v>0.48</v>
      </c>
      <c r="I26">
        <f>LOOKUP($L26,'7LUTipsy60_100'!$A:$A,'7LUTipsy60_100'!K:K)</f>
        <v>22</v>
      </c>
      <c r="J26">
        <f>LOOKUP($L26,'7LUTipsy60_100'!$A:$A,'7LUTipsy60_100'!L:L)</f>
        <v>16.399999999999999</v>
      </c>
      <c r="K26">
        <f t="shared" si="0"/>
        <v>80</v>
      </c>
      <c r="L26" t="str">
        <f t="shared" si="1"/>
        <v>SBPSxc.CC.BidwellLava.B.NoMgmt.N.80</v>
      </c>
    </row>
    <row r="27" spans="1:12">
      <c r="A27">
        <v>27</v>
      </c>
      <c r="B27" t="s">
        <v>247</v>
      </c>
      <c r="C27">
        <f>LOOKUP($L27,'7LUTipsy60_100'!$A:$A,'7LUTipsy60_100'!E:E)</f>
        <v>80</v>
      </c>
      <c r="D27">
        <f>LOOKUP($L27,'7LUTipsy60_100'!$A:$A,'7LUTipsy60_100'!F:F)</f>
        <v>30</v>
      </c>
      <c r="E27">
        <f>LOOKUP($L27,'7LUTipsy60_100'!$A:$A,'7LUTipsy60_100'!G:G)</f>
        <v>11.1</v>
      </c>
      <c r="F27">
        <f>LOOKUP($L27,'7LUTipsy60_100'!$A:$A,'7LUTipsy60_100'!H:H)</f>
        <v>6.3E-2</v>
      </c>
      <c r="G27">
        <f>LOOKUP($L27,'7LUTipsy60_100'!$A:$A,'7LUTipsy60_100'!I:I)</f>
        <v>98.8</v>
      </c>
      <c r="H27">
        <f>LOOKUP($L27,'7LUTipsy60_100'!$A:$A,'7LUTipsy60_100'!J:J)</f>
        <v>0.38</v>
      </c>
      <c r="I27">
        <f>LOOKUP($L27,'7LUTipsy60_100'!$A:$A,'7LUTipsy60_100'!K:K)</f>
        <v>19</v>
      </c>
      <c r="J27">
        <f>LOOKUP($L27,'7LUTipsy60_100'!$A:$A,'7LUTipsy60_100'!L:L)</f>
        <v>15.8</v>
      </c>
      <c r="K27">
        <f t="shared" si="0"/>
        <v>80</v>
      </c>
      <c r="L27" t="str">
        <f t="shared" si="1"/>
        <v>SBPSxc.CC.BidwellLava.C.NoMgmt.N.80</v>
      </c>
    </row>
    <row r="28" spans="1:12">
      <c r="A28">
        <v>28</v>
      </c>
      <c r="B28" t="s">
        <v>248</v>
      </c>
      <c r="C28">
        <f>LOOKUP($L28,'7LUTipsy60_100'!$A:$A,'7LUTipsy60_100'!E:E)</f>
        <v>80</v>
      </c>
      <c r="D28">
        <f>LOOKUP($L28,'7LUTipsy60_100'!$A:$A,'7LUTipsy60_100'!F:F)</f>
        <v>45</v>
      </c>
      <c r="E28">
        <f>LOOKUP($L28,'7LUTipsy60_100'!$A:$A,'7LUTipsy60_100'!G:G)</f>
        <v>12.1</v>
      </c>
      <c r="F28">
        <f>LOOKUP($L28,'7LUTipsy60_100'!$A:$A,'7LUTipsy60_100'!H:H)</f>
        <v>6.9000000000000006E-2</v>
      </c>
      <c r="G28">
        <f>LOOKUP($L28,'7LUTipsy60_100'!$A:$A,'7LUTipsy60_100'!I:I)</f>
        <v>111.8</v>
      </c>
      <c r="H28">
        <f>LOOKUP($L28,'7LUTipsy60_100'!$A:$A,'7LUTipsy60_100'!J:J)</f>
        <v>0.56999999999999995</v>
      </c>
      <c r="I28">
        <f>LOOKUP($L28,'7LUTipsy60_100'!$A:$A,'7LUTipsy60_100'!K:K)</f>
        <v>24</v>
      </c>
      <c r="J28">
        <f>LOOKUP($L28,'7LUTipsy60_100'!$A:$A,'7LUTipsy60_100'!L:L)</f>
        <v>16.899999999999999</v>
      </c>
      <c r="K28">
        <f t="shared" si="0"/>
        <v>80</v>
      </c>
      <c r="L28" t="str">
        <f t="shared" si="1"/>
        <v>SBPSxc.CC.BidwellLava.D.NoMgmt.N.80</v>
      </c>
    </row>
    <row r="29" spans="1:12">
      <c r="A29">
        <v>29</v>
      </c>
      <c r="B29" t="s">
        <v>249</v>
      </c>
      <c r="C29">
        <f>LOOKUP($L29,'7LUTipsy60_100'!$A:$A,'7LUTipsy60_100'!E:E)</f>
        <v>100</v>
      </c>
      <c r="D29">
        <f>LOOKUP($L29,'7LUTipsy60_100'!$A:$A,'7LUTipsy60_100'!F:F)</f>
        <v>0</v>
      </c>
      <c r="E29">
        <f>LOOKUP($L29,'7LUTipsy60_100'!$A:$A,'7LUTipsy60_100'!G:G)</f>
        <v>5.4</v>
      </c>
      <c r="F29">
        <f>LOOKUP($L29,'7LUTipsy60_100'!$A:$A,'7LUTipsy60_100'!H:H)</f>
        <v>0</v>
      </c>
      <c r="G29">
        <f>LOOKUP($L29,'7LUTipsy60_100'!$A:$A,'7LUTipsy60_100'!I:I)</f>
        <v>0</v>
      </c>
      <c r="H29">
        <f>LOOKUP($L29,'7LUTipsy60_100'!$A:$A,'7LUTipsy60_100'!J:J)</f>
        <v>0</v>
      </c>
      <c r="I29">
        <f>LOOKUP($L29,'7LUTipsy60_100'!$A:$A,'7LUTipsy60_100'!K:K)</f>
        <v>0</v>
      </c>
      <c r="J29">
        <f>LOOKUP($L29,'7LUTipsy60_100'!$A:$A,'7LUTipsy60_100'!L:L)</f>
        <v>0</v>
      </c>
      <c r="K29">
        <f t="shared" si="0"/>
        <v>100</v>
      </c>
      <c r="L29" t="str">
        <f t="shared" si="1"/>
        <v>ZRepressedPine.CC.BidwellLava.A.NoMgmt.N.100</v>
      </c>
    </row>
    <row r="30" spans="1:12">
      <c r="A30">
        <v>30</v>
      </c>
      <c r="B30" t="s">
        <v>250</v>
      </c>
      <c r="C30">
        <f>LOOKUP($L30,'7LUTipsy60_100'!$A:$A,'7LUTipsy60_100'!E:E)</f>
        <v>100</v>
      </c>
      <c r="D30">
        <f>LOOKUP($L30,'7LUTipsy60_100'!$A:$A,'7LUTipsy60_100'!F:F)</f>
        <v>0</v>
      </c>
      <c r="E30">
        <f>LOOKUP($L30,'7LUTipsy60_100'!$A:$A,'7LUTipsy60_100'!G:G)</f>
        <v>5.5</v>
      </c>
      <c r="F30">
        <f>LOOKUP($L30,'7LUTipsy60_100'!$A:$A,'7LUTipsy60_100'!H:H)</f>
        <v>0</v>
      </c>
      <c r="G30">
        <f>LOOKUP($L30,'7LUTipsy60_100'!$A:$A,'7LUTipsy60_100'!I:I)</f>
        <v>0</v>
      </c>
      <c r="H30">
        <f>LOOKUP($L30,'7LUTipsy60_100'!$A:$A,'7LUTipsy60_100'!J:J)</f>
        <v>0</v>
      </c>
      <c r="I30">
        <f>LOOKUP($L30,'7LUTipsy60_100'!$A:$A,'7LUTipsy60_100'!K:K)</f>
        <v>0</v>
      </c>
      <c r="J30">
        <f>LOOKUP($L30,'7LUTipsy60_100'!$A:$A,'7LUTipsy60_100'!L:L)</f>
        <v>0</v>
      </c>
      <c r="K30">
        <f t="shared" si="0"/>
        <v>100</v>
      </c>
      <c r="L30" t="str">
        <f t="shared" si="1"/>
        <v>ZRepressedPine.CC.BidwellLava.B.NoMgmt.N.100</v>
      </c>
    </row>
    <row r="31" spans="1:12">
      <c r="A31">
        <v>31</v>
      </c>
      <c r="B31" t="s">
        <v>251</v>
      </c>
      <c r="C31">
        <f>LOOKUP($L31,'7LUTipsy60_100'!$A:$A,'7LUTipsy60_100'!E:E)</f>
        <v>100</v>
      </c>
      <c r="D31">
        <f>LOOKUP($L31,'7LUTipsy60_100'!$A:$A,'7LUTipsy60_100'!F:F)</f>
        <v>0</v>
      </c>
      <c r="E31">
        <f>LOOKUP($L31,'7LUTipsy60_100'!$A:$A,'7LUTipsy60_100'!G:G)</f>
        <v>5.9</v>
      </c>
      <c r="F31">
        <f>LOOKUP($L31,'7LUTipsy60_100'!$A:$A,'7LUTipsy60_100'!H:H)</f>
        <v>0</v>
      </c>
      <c r="G31">
        <f>LOOKUP($L31,'7LUTipsy60_100'!$A:$A,'7LUTipsy60_100'!I:I)</f>
        <v>0</v>
      </c>
      <c r="H31">
        <f>LOOKUP($L31,'7LUTipsy60_100'!$A:$A,'7LUTipsy60_100'!J:J)</f>
        <v>0</v>
      </c>
      <c r="I31">
        <f>LOOKUP($L31,'7LUTipsy60_100'!$A:$A,'7LUTipsy60_100'!K:K)</f>
        <v>0</v>
      </c>
      <c r="J31">
        <f>LOOKUP($L31,'7LUTipsy60_100'!$A:$A,'7LUTipsy60_100'!L:L)</f>
        <v>0</v>
      </c>
      <c r="K31">
        <f t="shared" si="0"/>
        <v>100</v>
      </c>
      <c r="L31" t="str">
        <f t="shared" si="1"/>
        <v>ZRepressedPine.CC.BidwellLava.C.NoMgmt.N.100</v>
      </c>
    </row>
    <row r="32" spans="1:12">
      <c r="A32">
        <v>32</v>
      </c>
      <c r="B32" t="s">
        <v>252</v>
      </c>
      <c r="C32">
        <f>LOOKUP($L32,'7LUTipsy60_100'!$A:$A,'7LUTipsy60_100'!E:E)</f>
        <v>80</v>
      </c>
      <c r="D32">
        <f>LOOKUP($L32,'7LUTipsy60_100'!$A:$A,'7LUTipsy60_100'!F:F)</f>
        <v>38</v>
      </c>
      <c r="E32">
        <f>LOOKUP($L32,'7LUTipsy60_100'!$A:$A,'7LUTipsy60_100'!G:G)</f>
        <v>13.2</v>
      </c>
      <c r="F32">
        <f>LOOKUP($L32,'7LUTipsy60_100'!$A:$A,'7LUTipsy60_100'!H:H)</f>
        <v>9.7000000000000003E-2</v>
      </c>
      <c r="G32">
        <f>LOOKUP($L32,'7LUTipsy60_100'!$A:$A,'7LUTipsy60_100'!I:I)</f>
        <v>148.9</v>
      </c>
      <c r="H32">
        <f>LOOKUP($L32,'7LUTipsy60_100'!$A:$A,'7LUTipsy60_100'!J:J)</f>
        <v>0.47</v>
      </c>
      <c r="I32">
        <f>LOOKUP($L32,'7LUTipsy60_100'!$A:$A,'7LUTipsy60_100'!K:K)</f>
        <v>31</v>
      </c>
      <c r="J32">
        <f>LOOKUP($L32,'7LUTipsy60_100'!$A:$A,'7LUTipsy60_100'!L:L)</f>
        <v>19.600000000000001</v>
      </c>
      <c r="K32">
        <f t="shared" si="0"/>
        <v>80</v>
      </c>
      <c r="L32" t="str">
        <f t="shared" si="1"/>
        <v>ESSFwc3.CC.BlackCreek.C.NoMgmt.N.80</v>
      </c>
    </row>
    <row r="33" spans="1:12">
      <c r="A33">
        <v>33</v>
      </c>
      <c r="B33" t="s">
        <v>253</v>
      </c>
      <c r="C33">
        <f>LOOKUP($L33,'7LUTipsy60_100'!$A:$A,'7LUTipsy60_100'!E:E)</f>
        <v>80</v>
      </c>
      <c r="D33">
        <f>LOOKUP($L33,'7LUTipsy60_100'!$A:$A,'7LUTipsy60_100'!F:F)</f>
        <v>62</v>
      </c>
      <c r="E33">
        <f>LOOKUP($L33,'7LUTipsy60_100'!$A:$A,'7LUTipsy60_100'!G:G)</f>
        <v>14.9</v>
      </c>
      <c r="F33">
        <f>LOOKUP($L33,'7LUTipsy60_100'!$A:$A,'7LUTipsy60_100'!H:H)</f>
        <v>0.128</v>
      </c>
      <c r="G33">
        <f>LOOKUP($L33,'7LUTipsy60_100'!$A:$A,'7LUTipsy60_100'!I:I)</f>
        <v>167.7</v>
      </c>
      <c r="H33">
        <f>LOOKUP($L33,'7LUTipsy60_100'!$A:$A,'7LUTipsy60_100'!J:J)</f>
        <v>0.78</v>
      </c>
      <c r="I33">
        <f>LOOKUP($L33,'7LUTipsy60_100'!$A:$A,'7LUTipsy60_100'!K:K)</f>
        <v>46</v>
      </c>
      <c r="J33">
        <f>LOOKUP($L33,'7LUTipsy60_100'!$A:$A,'7LUTipsy60_100'!L:L)</f>
        <v>22.6</v>
      </c>
      <c r="K33">
        <f t="shared" si="0"/>
        <v>80</v>
      </c>
      <c r="L33" t="str">
        <f t="shared" si="1"/>
        <v>ESSFwc3.CC.BlackCreek.D.NoMgmt.N.80</v>
      </c>
    </row>
    <row r="34" spans="1:12">
      <c r="A34">
        <v>34</v>
      </c>
      <c r="B34" t="s">
        <v>254</v>
      </c>
      <c r="C34">
        <f>LOOKUP($L34,'7LUTipsy60_100'!$A:$A,'7LUTipsy60_100'!E:E)</f>
        <v>80</v>
      </c>
      <c r="D34">
        <f>LOOKUP($L34,'7LUTipsy60_100'!$A:$A,'7LUTipsy60_100'!F:F)</f>
        <v>70</v>
      </c>
      <c r="E34">
        <f>LOOKUP($L34,'7LUTipsy60_100'!$A:$A,'7LUTipsy60_100'!G:G)</f>
        <v>15.4</v>
      </c>
      <c r="F34">
        <f>LOOKUP($L34,'7LUTipsy60_100'!$A:$A,'7LUTipsy60_100'!H:H)</f>
        <v>0.14000000000000001</v>
      </c>
      <c r="G34">
        <f>LOOKUP($L34,'7LUTipsy60_100'!$A:$A,'7LUTipsy60_100'!I:I)</f>
        <v>172.8</v>
      </c>
      <c r="H34">
        <f>LOOKUP($L34,'7LUTipsy60_100'!$A:$A,'7LUTipsy60_100'!J:J)</f>
        <v>0.88</v>
      </c>
      <c r="I34">
        <f>LOOKUP($L34,'7LUTipsy60_100'!$A:$A,'7LUTipsy60_100'!K:K)</f>
        <v>52</v>
      </c>
      <c r="J34">
        <f>LOOKUP($L34,'7LUTipsy60_100'!$A:$A,'7LUTipsy60_100'!L:L)</f>
        <v>23.4</v>
      </c>
      <c r="K34">
        <f t="shared" si="0"/>
        <v>80</v>
      </c>
      <c r="L34" t="str">
        <f t="shared" si="1"/>
        <v>ESSFwc3.CC.BlackCreek.E.NoMgmt.N.80</v>
      </c>
    </row>
    <row r="35" spans="1:12">
      <c r="A35">
        <v>35</v>
      </c>
      <c r="B35" t="s">
        <v>255</v>
      </c>
      <c r="C35">
        <f>LOOKUP($L35,'7LUTipsy60_100'!$A:$A,'7LUTipsy60_100'!E:E)</f>
        <v>80</v>
      </c>
      <c r="D35">
        <f>LOOKUP($L35,'7LUTipsy60_100'!$A:$A,'7LUTipsy60_100'!F:F)</f>
        <v>143</v>
      </c>
      <c r="E35">
        <f>LOOKUP($L35,'7LUTipsy60_100'!$A:$A,'7LUTipsy60_100'!G:G)</f>
        <v>19</v>
      </c>
      <c r="F35">
        <f>LOOKUP($L35,'7LUTipsy60_100'!$A:$A,'7LUTipsy60_100'!H:H)</f>
        <v>0.25600000000000001</v>
      </c>
      <c r="G35">
        <f>LOOKUP($L35,'7LUTipsy60_100'!$A:$A,'7LUTipsy60_100'!I:I)</f>
        <v>208.8</v>
      </c>
      <c r="H35">
        <f>LOOKUP($L35,'7LUTipsy60_100'!$A:$A,'7LUTipsy60_100'!J:J)</f>
        <v>1.78</v>
      </c>
      <c r="I35">
        <f>LOOKUP($L35,'7LUTipsy60_100'!$A:$A,'7LUTipsy60_100'!K:K)</f>
        <v>100</v>
      </c>
      <c r="J35">
        <f>LOOKUP($L35,'7LUTipsy60_100'!$A:$A,'7LUTipsy60_100'!L:L)</f>
        <v>29.2</v>
      </c>
      <c r="K35">
        <f t="shared" si="0"/>
        <v>80</v>
      </c>
      <c r="L35" t="str">
        <f t="shared" si="1"/>
        <v>ESSFwk1.CC.BlackCreek.B.NoMgmt.N.80</v>
      </c>
    </row>
    <row r="36" spans="1:12">
      <c r="A36">
        <v>36</v>
      </c>
      <c r="B36" t="s">
        <v>256</v>
      </c>
      <c r="C36">
        <f>LOOKUP($L36,'7LUTipsy60_100'!$A:$A,'7LUTipsy60_100'!E:E)</f>
        <v>80</v>
      </c>
      <c r="D36">
        <f>LOOKUP($L36,'7LUTipsy60_100'!$A:$A,'7LUTipsy60_100'!F:F)</f>
        <v>103</v>
      </c>
      <c r="E36">
        <f>LOOKUP($L36,'7LUTipsy60_100'!$A:$A,'7LUTipsy60_100'!G:G)</f>
        <v>17.100000000000001</v>
      </c>
      <c r="F36">
        <f>LOOKUP($L36,'7LUTipsy60_100'!$A:$A,'7LUTipsy60_100'!H:H)</f>
        <v>0.191</v>
      </c>
      <c r="G36">
        <f>LOOKUP($L36,'7LUTipsy60_100'!$A:$A,'7LUTipsy60_100'!I:I)</f>
        <v>191.6</v>
      </c>
      <c r="H36">
        <f>LOOKUP($L36,'7LUTipsy60_100'!$A:$A,'7LUTipsy60_100'!J:J)</f>
        <v>1.29</v>
      </c>
      <c r="I36">
        <f>LOOKUP($L36,'7LUTipsy60_100'!$A:$A,'7LUTipsy60_100'!K:K)</f>
        <v>73</v>
      </c>
      <c r="J36">
        <f>LOOKUP($L36,'7LUTipsy60_100'!$A:$A,'7LUTipsy60_100'!L:L)</f>
        <v>26.4</v>
      </c>
      <c r="K36">
        <f t="shared" si="0"/>
        <v>80</v>
      </c>
      <c r="L36" t="str">
        <f t="shared" si="1"/>
        <v>ESSFwk1.CC.BlackCreek.C.NoMgmt.N.80</v>
      </c>
    </row>
    <row r="37" spans="1:12">
      <c r="A37">
        <v>37</v>
      </c>
      <c r="B37" t="s">
        <v>257</v>
      </c>
      <c r="C37">
        <f>LOOKUP($L37,'7LUTipsy60_100'!$A:$A,'7LUTipsy60_100'!E:E)</f>
        <v>80</v>
      </c>
      <c r="D37">
        <f>LOOKUP($L37,'7LUTipsy60_100'!$A:$A,'7LUTipsy60_100'!F:F)</f>
        <v>92</v>
      </c>
      <c r="E37">
        <f>LOOKUP($L37,'7LUTipsy60_100'!$A:$A,'7LUTipsy60_100'!G:G)</f>
        <v>16.600000000000001</v>
      </c>
      <c r="F37">
        <f>LOOKUP($L37,'7LUTipsy60_100'!$A:$A,'7LUTipsy60_100'!H:H)</f>
        <v>0.17299999999999999</v>
      </c>
      <c r="G37">
        <f>LOOKUP($L37,'7LUTipsy60_100'!$A:$A,'7LUTipsy60_100'!I:I)</f>
        <v>184.9</v>
      </c>
      <c r="H37">
        <f>LOOKUP($L37,'7LUTipsy60_100'!$A:$A,'7LUTipsy60_100'!J:J)</f>
        <v>1.1499999999999999</v>
      </c>
      <c r="I37">
        <f>LOOKUP($L37,'7LUTipsy60_100'!$A:$A,'7LUTipsy60_100'!K:K)</f>
        <v>65</v>
      </c>
      <c r="J37">
        <f>LOOKUP($L37,'7LUTipsy60_100'!$A:$A,'7LUTipsy60_100'!L:L)</f>
        <v>25.5</v>
      </c>
      <c r="K37">
        <f t="shared" si="0"/>
        <v>80</v>
      </c>
      <c r="L37" t="str">
        <f t="shared" si="1"/>
        <v>ESSFwk1.CC.BlackCreek.D.NoMgmt.N.80</v>
      </c>
    </row>
    <row r="38" spans="1:12">
      <c r="A38">
        <v>38</v>
      </c>
      <c r="B38" t="s">
        <v>258</v>
      </c>
      <c r="C38">
        <f>LOOKUP($L38,'7LUTipsy60_100'!$A:$A,'7LUTipsy60_100'!E:E)</f>
        <v>80</v>
      </c>
      <c r="D38">
        <f>LOOKUP($L38,'7LUTipsy60_100'!$A:$A,'7LUTipsy60_100'!F:F)</f>
        <v>73</v>
      </c>
      <c r="E38">
        <f>LOOKUP($L38,'7LUTipsy60_100'!$A:$A,'7LUTipsy60_100'!G:G)</f>
        <v>15.5</v>
      </c>
      <c r="F38">
        <f>LOOKUP($L38,'7LUTipsy60_100'!$A:$A,'7LUTipsy60_100'!H:H)</f>
        <v>0.14599999999999999</v>
      </c>
      <c r="G38">
        <f>LOOKUP($L38,'7LUTipsy60_100'!$A:$A,'7LUTipsy60_100'!I:I)</f>
        <v>176.1</v>
      </c>
      <c r="H38">
        <f>LOOKUP($L38,'7LUTipsy60_100'!$A:$A,'7LUTipsy60_100'!J:J)</f>
        <v>0.92</v>
      </c>
      <c r="I38">
        <f>LOOKUP($L38,'7LUTipsy60_100'!$A:$A,'7LUTipsy60_100'!K:K)</f>
        <v>53</v>
      </c>
      <c r="J38">
        <f>LOOKUP($L38,'7LUTipsy60_100'!$A:$A,'7LUTipsy60_100'!L:L)</f>
        <v>23.8</v>
      </c>
      <c r="K38">
        <f t="shared" si="0"/>
        <v>80</v>
      </c>
      <c r="L38" t="str">
        <f t="shared" si="1"/>
        <v>ESSFwk1.CC.BlackCreek.E.NoMgmt.N.80</v>
      </c>
    </row>
    <row r="39" spans="1:12">
      <c r="A39">
        <v>39</v>
      </c>
      <c r="B39" t="s">
        <v>259</v>
      </c>
      <c r="C39">
        <f>LOOKUP($L39,'7LUTipsy60_100'!$A:$A,'7LUTipsy60_100'!E:E)</f>
        <v>80</v>
      </c>
      <c r="D39">
        <f>LOOKUP($L39,'7LUTipsy60_100'!$A:$A,'7LUTipsy60_100'!F:F)</f>
        <v>223</v>
      </c>
      <c r="E39">
        <f>LOOKUP($L39,'7LUTipsy60_100'!$A:$A,'7LUTipsy60_100'!G:G)</f>
        <v>19.899999999999999</v>
      </c>
      <c r="F39">
        <f>LOOKUP($L39,'7LUTipsy60_100'!$A:$A,'7LUTipsy60_100'!H:H)</f>
        <v>0.19500000000000001</v>
      </c>
      <c r="G39">
        <f>LOOKUP($L39,'7LUTipsy60_100'!$A:$A,'7LUTipsy60_100'!I:I)</f>
        <v>190.4</v>
      </c>
      <c r="H39">
        <f>LOOKUP($L39,'7LUTipsy60_100'!$A:$A,'7LUTipsy60_100'!J:J)</f>
        <v>2.78</v>
      </c>
      <c r="I39">
        <f>LOOKUP($L39,'7LUTipsy60_100'!$A:$A,'7LUTipsy60_100'!K:K)</f>
        <v>97</v>
      </c>
      <c r="J39">
        <f>LOOKUP($L39,'7LUTipsy60_100'!$A:$A,'7LUTipsy60_100'!L:L)</f>
        <v>25.2</v>
      </c>
      <c r="K39">
        <f t="shared" si="0"/>
        <v>80</v>
      </c>
      <c r="L39" t="str">
        <f t="shared" si="1"/>
        <v>ICHmk3.CC.BlackCreek.C.NoMgmt.N.80</v>
      </c>
    </row>
    <row r="40" spans="1:12">
      <c r="A40">
        <v>40</v>
      </c>
      <c r="B40" t="s">
        <v>260</v>
      </c>
      <c r="C40">
        <f>LOOKUP($L40,'7LUTipsy60_100'!$A:$A,'7LUTipsy60_100'!E:E)</f>
        <v>80</v>
      </c>
      <c r="D40">
        <f>LOOKUP($L40,'7LUTipsy60_100'!$A:$A,'7LUTipsy60_100'!F:F)</f>
        <v>238</v>
      </c>
      <c r="E40">
        <f>LOOKUP($L40,'7LUTipsy60_100'!$A:$A,'7LUTipsy60_100'!G:G)</f>
        <v>20.5</v>
      </c>
      <c r="F40">
        <f>LOOKUP($L40,'7LUTipsy60_100'!$A:$A,'7LUTipsy60_100'!H:H)</f>
        <v>0.20799999999999999</v>
      </c>
      <c r="G40">
        <f>LOOKUP($L40,'7LUTipsy60_100'!$A:$A,'7LUTipsy60_100'!I:I)</f>
        <v>195</v>
      </c>
      <c r="H40">
        <f>LOOKUP($L40,'7LUTipsy60_100'!$A:$A,'7LUTipsy60_100'!J:J)</f>
        <v>2.98</v>
      </c>
      <c r="I40">
        <f>LOOKUP($L40,'7LUTipsy60_100'!$A:$A,'7LUTipsy60_100'!K:K)</f>
        <v>105</v>
      </c>
      <c r="J40">
        <f>LOOKUP($L40,'7LUTipsy60_100'!$A:$A,'7LUTipsy60_100'!L:L)</f>
        <v>25.9</v>
      </c>
      <c r="K40">
        <f t="shared" si="0"/>
        <v>80</v>
      </c>
      <c r="L40" t="str">
        <f t="shared" si="1"/>
        <v>ICHmk3.CC.BlackCreek.D.NoMgmt.N.80</v>
      </c>
    </row>
    <row r="41" spans="1:12">
      <c r="A41">
        <v>41</v>
      </c>
      <c r="B41" t="s">
        <v>261</v>
      </c>
      <c r="C41">
        <f>LOOKUP($L41,'7LUTipsy60_100'!$A:$A,'7LUTipsy60_100'!E:E)</f>
        <v>80</v>
      </c>
      <c r="D41">
        <f>LOOKUP($L41,'7LUTipsy60_100'!$A:$A,'7LUTipsy60_100'!F:F)</f>
        <v>202</v>
      </c>
      <c r="E41">
        <f>LOOKUP($L41,'7LUTipsy60_100'!$A:$A,'7LUTipsy60_100'!G:G)</f>
        <v>19.100000000000001</v>
      </c>
      <c r="F41">
        <f>LOOKUP($L41,'7LUTipsy60_100'!$A:$A,'7LUTipsy60_100'!H:H)</f>
        <v>0.17799999999999999</v>
      </c>
      <c r="G41">
        <f>LOOKUP($L41,'7LUTipsy60_100'!$A:$A,'7LUTipsy60_100'!I:I)</f>
        <v>183.6</v>
      </c>
      <c r="H41">
        <f>LOOKUP($L41,'7LUTipsy60_100'!$A:$A,'7LUTipsy60_100'!J:J)</f>
        <v>2.52</v>
      </c>
      <c r="I41">
        <f>LOOKUP($L41,'7LUTipsy60_100'!$A:$A,'7LUTipsy60_100'!K:K)</f>
        <v>86</v>
      </c>
      <c r="J41">
        <f>LOOKUP($L41,'7LUTipsy60_100'!$A:$A,'7LUTipsy60_100'!L:L)</f>
        <v>24.3</v>
      </c>
      <c r="K41">
        <f t="shared" si="0"/>
        <v>80</v>
      </c>
      <c r="L41" t="str">
        <f t="shared" si="1"/>
        <v>ICHmk3.CC.BlackCreek.E.NoMgmt.N.80</v>
      </c>
    </row>
    <row r="42" spans="1:12">
      <c r="A42">
        <v>42</v>
      </c>
      <c r="B42" t="s">
        <v>262</v>
      </c>
      <c r="C42">
        <f>LOOKUP($L42,'7LUTipsy60_100'!$A:$A,'7LUTipsy60_100'!E:E)</f>
        <v>80</v>
      </c>
      <c r="D42">
        <f>LOOKUP($L42,'7LUTipsy60_100'!$A:$A,'7LUTipsy60_100'!F:F)</f>
        <v>145</v>
      </c>
      <c r="E42">
        <f>LOOKUP($L42,'7LUTipsy60_100'!$A:$A,'7LUTipsy60_100'!G:G)</f>
        <v>16.7</v>
      </c>
      <c r="F42">
        <f>LOOKUP($L42,'7LUTipsy60_100'!$A:$A,'7LUTipsy60_100'!H:H)</f>
        <v>0.14299999999999999</v>
      </c>
      <c r="G42">
        <f>LOOKUP($L42,'7LUTipsy60_100'!$A:$A,'7LUTipsy60_100'!I:I)</f>
        <v>171.3</v>
      </c>
      <c r="H42">
        <f>LOOKUP($L42,'7LUTipsy60_100'!$A:$A,'7LUTipsy60_100'!J:J)</f>
        <v>1.81</v>
      </c>
      <c r="I42">
        <f>LOOKUP($L42,'7LUTipsy60_100'!$A:$A,'7LUTipsy60_100'!K:K)</f>
        <v>65</v>
      </c>
      <c r="J42">
        <f>LOOKUP($L42,'7LUTipsy60_100'!$A:$A,'7LUTipsy60_100'!L:L)</f>
        <v>22.9</v>
      </c>
      <c r="K42">
        <f t="shared" si="0"/>
        <v>80</v>
      </c>
      <c r="L42" t="str">
        <f t="shared" si="1"/>
        <v>ICHwk2.CC.BlackCreek.E.NoMgmt.N.80</v>
      </c>
    </row>
    <row r="43" spans="1:12">
      <c r="A43">
        <v>43</v>
      </c>
      <c r="B43" t="s">
        <v>263</v>
      </c>
      <c r="C43">
        <f>LOOKUP($L43,'7LUTipsy60_100'!$A:$A,'7LUTipsy60_100'!E:E)</f>
        <v>80</v>
      </c>
      <c r="D43">
        <f>LOOKUP($L43,'7LUTipsy60_100'!$A:$A,'7LUTipsy60_100'!F:F)</f>
        <v>227</v>
      </c>
      <c r="E43">
        <f>LOOKUP($L43,'7LUTipsy60_100'!$A:$A,'7LUTipsy60_100'!G:G)</f>
        <v>19.5</v>
      </c>
      <c r="F43">
        <f>LOOKUP($L43,'7LUTipsy60_100'!$A:$A,'7LUTipsy60_100'!H:H)</f>
        <v>0.19500000000000001</v>
      </c>
      <c r="G43">
        <f>LOOKUP($L43,'7LUTipsy60_100'!$A:$A,'7LUTipsy60_100'!I:I)</f>
        <v>193.2</v>
      </c>
      <c r="H43">
        <f>LOOKUP($L43,'7LUTipsy60_100'!$A:$A,'7LUTipsy60_100'!J:J)</f>
        <v>2.83</v>
      </c>
      <c r="I43">
        <f>LOOKUP($L43,'7LUTipsy60_100'!$A:$A,'7LUTipsy60_100'!K:K)</f>
        <v>96</v>
      </c>
      <c r="J43">
        <f>LOOKUP($L43,'7LUTipsy60_100'!$A:$A,'7LUTipsy60_100'!L:L)</f>
        <v>25.8</v>
      </c>
      <c r="K43">
        <f t="shared" si="0"/>
        <v>80</v>
      </c>
      <c r="L43" t="str">
        <f t="shared" si="1"/>
        <v>SBPSmk.CC.BlackCreek.B.NoMgmt.N.80</v>
      </c>
    </row>
    <row r="44" spans="1:12">
      <c r="A44">
        <v>44</v>
      </c>
      <c r="B44" t="s">
        <v>264</v>
      </c>
      <c r="C44">
        <f>LOOKUP($L44,'7LUTipsy60_100'!$A:$A,'7LUTipsy60_100'!E:E)</f>
        <v>80</v>
      </c>
      <c r="D44">
        <f>LOOKUP($L44,'7LUTipsy60_100'!$A:$A,'7LUTipsy60_100'!F:F)</f>
        <v>220</v>
      </c>
      <c r="E44">
        <f>LOOKUP($L44,'7LUTipsy60_100'!$A:$A,'7LUTipsy60_100'!G:G)</f>
        <v>19.3</v>
      </c>
      <c r="F44">
        <f>LOOKUP($L44,'7LUTipsy60_100'!$A:$A,'7LUTipsy60_100'!H:H)</f>
        <v>0.191</v>
      </c>
      <c r="G44">
        <f>LOOKUP($L44,'7LUTipsy60_100'!$A:$A,'7LUTipsy60_100'!I:I)</f>
        <v>191.9</v>
      </c>
      <c r="H44">
        <f>LOOKUP($L44,'7LUTipsy60_100'!$A:$A,'7LUTipsy60_100'!J:J)</f>
        <v>2.75</v>
      </c>
      <c r="I44">
        <f>LOOKUP($L44,'7LUTipsy60_100'!$A:$A,'7LUTipsy60_100'!K:K)</f>
        <v>95</v>
      </c>
      <c r="J44">
        <f>LOOKUP($L44,'7LUTipsy60_100'!$A:$A,'7LUTipsy60_100'!L:L)</f>
        <v>26.1</v>
      </c>
      <c r="K44">
        <f t="shared" si="0"/>
        <v>80</v>
      </c>
      <c r="L44" t="str">
        <f t="shared" si="1"/>
        <v>SBSdw1.CC.BlackCreek.A.NoMgmt.N.80</v>
      </c>
    </row>
    <row r="45" spans="1:12">
      <c r="A45">
        <v>45</v>
      </c>
      <c r="B45" t="s">
        <v>265</v>
      </c>
      <c r="C45">
        <f>LOOKUP($L45,'7LUTipsy60_100'!$A:$A,'7LUTipsy60_100'!E:E)</f>
        <v>80</v>
      </c>
      <c r="D45">
        <f>LOOKUP($L45,'7LUTipsy60_100'!$A:$A,'7LUTipsy60_100'!F:F)</f>
        <v>238</v>
      </c>
      <c r="E45">
        <f>LOOKUP($L45,'7LUTipsy60_100'!$A:$A,'7LUTipsy60_100'!G:G)</f>
        <v>20</v>
      </c>
      <c r="F45">
        <f>LOOKUP($L45,'7LUTipsy60_100'!$A:$A,'7LUTipsy60_100'!H:H)</f>
        <v>0.20599999999999999</v>
      </c>
      <c r="G45">
        <f>LOOKUP($L45,'7LUTipsy60_100'!$A:$A,'7LUTipsy60_100'!I:I)</f>
        <v>197</v>
      </c>
      <c r="H45">
        <f>LOOKUP($L45,'7LUTipsy60_100'!$A:$A,'7LUTipsy60_100'!J:J)</f>
        <v>2.98</v>
      </c>
      <c r="I45">
        <f>LOOKUP($L45,'7LUTipsy60_100'!$A:$A,'7LUTipsy60_100'!K:K)</f>
        <v>104</v>
      </c>
      <c r="J45">
        <f>LOOKUP($L45,'7LUTipsy60_100'!$A:$A,'7LUTipsy60_100'!L:L)</f>
        <v>26.7</v>
      </c>
      <c r="K45">
        <f t="shared" si="0"/>
        <v>80</v>
      </c>
      <c r="L45" t="str">
        <f t="shared" si="1"/>
        <v>SBSdw1.CC.BlackCreek.B.NoMgmt.N.80</v>
      </c>
    </row>
    <row r="46" spans="1:12">
      <c r="A46">
        <v>46</v>
      </c>
      <c r="B46" t="s">
        <v>266</v>
      </c>
      <c r="C46">
        <f>LOOKUP($L46,'7LUTipsy60_100'!$A:$A,'7LUTipsy60_100'!E:E)</f>
        <v>80</v>
      </c>
      <c r="D46">
        <f>LOOKUP($L46,'7LUTipsy60_100'!$A:$A,'7LUTipsy60_100'!F:F)</f>
        <v>285</v>
      </c>
      <c r="E46">
        <f>LOOKUP($L46,'7LUTipsy60_100'!$A:$A,'7LUTipsy60_100'!G:G)</f>
        <v>21.8</v>
      </c>
      <c r="F46">
        <f>LOOKUP($L46,'7LUTipsy60_100'!$A:$A,'7LUTipsy60_100'!H:H)</f>
        <v>0.25</v>
      </c>
      <c r="G46">
        <f>LOOKUP($L46,'7LUTipsy60_100'!$A:$A,'7LUTipsy60_100'!I:I)</f>
        <v>208.7</v>
      </c>
      <c r="H46">
        <f>LOOKUP($L46,'7LUTipsy60_100'!$A:$A,'7LUTipsy60_100'!J:J)</f>
        <v>3.56</v>
      </c>
      <c r="I46">
        <f>LOOKUP($L46,'7LUTipsy60_100'!$A:$A,'7LUTipsy60_100'!K:K)</f>
        <v>129</v>
      </c>
      <c r="J46">
        <f>LOOKUP($L46,'7LUTipsy60_100'!$A:$A,'7LUTipsy60_100'!L:L)</f>
        <v>28.6</v>
      </c>
      <c r="K46">
        <f t="shared" si="0"/>
        <v>80</v>
      </c>
      <c r="L46" t="str">
        <f t="shared" si="1"/>
        <v>SBSdw1.CC.BlackCreek.C.NoMgmt.N.80</v>
      </c>
    </row>
    <row r="47" spans="1:12">
      <c r="A47">
        <v>47</v>
      </c>
      <c r="B47" t="s">
        <v>267</v>
      </c>
      <c r="C47">
        <f>LOOKUP($L47,'7LUTipsy60_100'!$A:$A,'7LUTipsy60_100'!E:E)</f>
        <v>80</v>
      </c>
      <c r="D47">
        <f>LOOKUP($L47,'7LUTipsy60_100'!$A:$A,'7LUTipsy60_100'!F:F)</f>
        <v>253</v>
      </c>
      <c r="E47">
        <f>LOOKUP($L47,'7LUTipsy60_100'!$A:$A,'7LUTipsy60_100'!G:G)</f>
        <v>20.6</v>
      </c>
      <c r="F47">
        <f>LOOKUP($L47,'7LUTipsy60_100'!$A:$A,'7LUTipsy60_100'!H:H)</f>
        <v>0.218</v>
      </c>
      <c r="G47">
        <f>LOOKUP($L47,'7LUTipsy60_100'!$A:$A,'7LUTipsy60_100'!I:I)</f>
        <v>200.8</v>
      </c>
      <c r="H47">
        <f>LOOKUP($L47,'7LUTipsy60_100'!$A:$A,'7LUTipsy60_100'!J:J)</f>
        <v>3.16</v>
      </c>
      <c r="I47">
        <f>LOOKUP($L47,'7LUTipsy60_100'!$A:$A,'7LUTipsy60_100'!K:K)</f>
        <v>111</v>
      </c>
      <c r="J47">
        <f>LOOKUP($L47,'7LUTipsy60_100'!$A:$A,'7LUTipsy60_100'!L:L)</f>
        <v>27.3</v>
      </c>
      <c r="K47">
        <f t="shared" si="0"/>
        <v>80</v>
      </c>
      <c r="L47" t="str">
        <f t="shared" si="1"/>
        <v>SBSdw1.CC.BlackCreek.D.NoMgmt.N.80</v>
      </c>
    </row>
    <row r="48" spans="1:12">
      <c r="A48">
        <v>48</v>
      </c>
      <c r="B48" t="s">
        <v>268</v>
      </c>
      <c r="C48">
        <f>LOOKUP($L48,'7LUTipsy60_100'!$A:$A,'7LUTipsy60_100'!E:E)</f>
        <v>80</v>
      </c>
      <c r="D48">
        <f>LOOKUP($L48,'7LUTipsy60_100'!$A:$A,'7LUTipsy60_100'!F:F)</f>
        <v>256</v>
      </c>
      <c r="E48">
        <f>LOOKUP($L48,'7LUTipsy60_100'!$A:$A,'7LUTipsy60_100'!G:G)</f>
        <v>20.7</v>
      </c>
      <c r="F48">
        <f>LOOKUP($L48,'7LUTipsy60_100'!$A:$A,'7LUTipsy60_100'!H:H)</f>
        <v>0.221</v>
      </c>
      <c r="G48">
        <f>LOOKUP($L48,'7LUTipsy60_100'!$A:$A,'7LUTipsy60_100'!I:I)</f>
        <v>201.5</v>
      </c>
      <c r="H48">
        <f>LOOKUP($L48,'7LUTipsy60_100'!$A:$A,'7LUTipsy60_100'!J:J)</f>
        <v>3.2</v>
      </c>
      <c r="I48">
        <f>LOOKUP($L48,'7LUTipsy60_100'!$A:$A,'7LUTipsy60_100'!K:K)</f>
        <v>113</v>
      </c>
      <c r="J48">
        <f>LOOKUP($L48,'7LUTipsy60_100'!$A:$A,'7LUTipsy60_100'!L:L)</f>
        <v>27.4</v>
      </c>
      <c r="K48">
        <f t="shared" si="0"/>
        <v>80</v>
      </c>
      <c r="L48" t="str">
        <f t="shared" si="1"/>
        <v>SBSdw1.CC.BlackCreek.E.NoMgmt.N.80</v>
      </c>
    </row>
    <row r="49" spans="1:12">
      <c r="A49">
        <v>49</v>
      </c>
      <c r="B49" t="s">
        <v>269</v>
      </c>
      <c r="C49">
        <f>LOOKUP($L49,'7LUTipsy60_100'!$A:$A,'7LUTipsy60_100'!E:E)</f>
        <v>80</v>
      </c>
      <c r="D49">
        <f>LOOKUP($L49,'7LUTipsy60_100'!$A:$A,'7LUTipsy60_100'!F:F)</f>
        <v>170</v>
      </c>
      <c r="E49">
        <f>LOOKUP($L49,'7LUTipsy60_100'!$A:$A,'7LUTipsy60_100'!G:G)</f>
        <v>19.2</v>
      </c>
      <c r="F49">
        <f>LOOKUP($L49,'7LUTipsy60_100'!$A:$A,'7LUTipsy60_100'!H:H)</f>
        <v>0.17299999999999999</v>
      </c>
      <c r="G49">
        <f>LOOKUP($L49,'7LUTipsy60_100'!$A:$A,'7LUTipsy60_100'!I:I)</f>
        <v>180.8</v>
      </c>
      <c r="H49">
        <f>LOOKUP($L49,'7LUTipsy60_100'!$A:$A,'7LUTipsy60_100'!J:J)</f>
        <v>2.13</v>
      </c>
      <c r="I49">
        <f>LOOKUP($L49,'7LUTipsy60_100'!$A:$A,'7LUTipsy60_100'!K:K)</f>
        <v>78</v>
      </c>
      <c r="J49">
        <f>LOOKUP($L49,'7LUTipsy60_100'!$A:$A,'7LUTipsy60_100'!L:L)</f>
        <v>23.6</v>
      </c>
      <c r="K49">
        <f t="shared" si="0"/>
        <v>80</v>
      </c>
      <c r="L49" t="str">
        <f t="shared" si="1"/>
        <v>SBSdw1.Sel.BlackCreek.A.NoMgmt.N.80</v>
      </c>
    </row>
    <row r="50" spans="1:12">
      <c r="A50">
        <v>50</v>
      </c>
      <c r="B50" t="s">
        <v>270</v>
      </c>
      <c r="C50">
        <f>LOOKUP($L50,'7LUTipsy60_100'!$A:$A,'7LUTipsy60_100'!E:E)</f>
        <v>80</v>
      </c>
      <c r="D50">
        <f>LOOKUP($L50,'7LUTipsy60_100'!$A:$A,'7LUTipsy60_100'!F:F)</f>
        <v>230</v>
      </c>
      <c r="E50">
        <f>LOOKUP($L50,'7LUTipsy60_100'!$A:$A,'7LUTipsy60_100'!G:G)</f>
        <v>21.7</v>
      </c>
      <c r="F50">
        <f>LOOKUP($L50,'7LUTipsy60_100'!$A:$A,'7LUTipsy60_100'!H:H)</f>
        <v>0.23100000000000001</v>
      </c>
      <c r="G50">
        <f>LOOKUP($L50,'7LUTipsy60_100'!$A:$A,'7LUTipsy60_100'!I:I)</f>
        <v>200.8</v>
      </c>
      <c r="H50">
        <f>LOOKUP($L50,'7LUTipsy60_100'!$A:$A,'7LUTipsy60_100'!J:J)</f>
        <v>2.87</v>
      </c>
      <c r="I50">
        <f>LOOKUP($L50,'7LUTipsy60_100'!$A:$A,'7LUTipsy60_100'!K:K)</f>
        <v>111</v>
      </c>
      <c r="J50">
        <f>LOOKUP($L50,'7LUTipsy60_100'!$A:$A,'7LUTipsy60_100'!L:L)</f>
        <v>26.6</v>
      </c>
      <c r="K50">
        <f t="shared" si="0"/>
        <v>80</v>
      </c>
      <c r="L50" t="str">
        <f t="shared" si="1"/>
        <v>SBSdw1.Sel.BlackCreek.C.NoMgmt.N.80</v>
      </c>
    </row>
    <row r="51" spans="1:12">
      <c r="A51">
        <v>51</v>
      </c>
      <c r="B51" t="s">
        <v>271</v>
      </c>
      <c r="C51">
        <f>LOOKUP($L51,'7LUTipsy60_100'!$A:$A,'7LUTipsy60_100'!E:E)</f>
        <v>80</v>
      </c>
      <c r="D51">
        <f>LOOKUP($L51,'7LUTipsy60_100'!$A:$A,'7LUTipsy60_100'!F:F)</f>
        <v>123</v>
      </c>
      <c r="E51">
        <f>LOOKUP($L51,'7LUTipsy60_100'!$A:$A,'7LUTipsy60_100'!G:G)</f>
        <v>17.100000000000001</v>
      </c>
      <c r="F51">
        <f>LOOKUP($L51,'7LUTipsy60_100'!$A:$A,'7LUTipsy60_100'!H:H)</f>
        <v>0.13300000000000001</v>
      </c>
      <c r="G51">
        <f>LOOKUP($L51,'7LUTipsy60_100'!$A:$A,'7LUTipsy60_100'!I:I)</f>
        <v>161.1</v>
      </c>
      <c r="H51">
        <f>LOOKUP($L51,'7LUTipsy60_100'!$A:$A,'7LUTipsy60_100'!J:J)</f>
        <v>1.53</v>
      </c>
      <c r="I51">
        <f>LOOKUP($L51,'7LUTipsy60_100'!$A:$A,'7LUTipsy60_100'!K:K)</f>
        <v>55</v>
      </c>
      <c r="J51">
        <f>LOOKUP($L51,'7LUTipsy60_100'!$A:$A,'7LUTipsy60_100'!L:L)</f>
        <v>21.1</v>
      </c>
      <c r="K51">
        <f t="shared" si="0"/>
        <v>80</v>
      </c>
      <c r="L51" t="str">
        <f t="shared" si="1"/>
        <v>SBSdw1.Sel.BlackCreek.D.NoMgmt.N.80</v>
      </c>
    </row>
    <row r="52" spans="1:12">
      <c r="A52">
        <v>52</v>
      </c>
      <c r="B52" t="s">
        <v>272</v>
      </c>
      <c r="C52">
        <f>LOOKUP($L52,'7LUTipsy60_100'!$A:$A,'7LUTipsy60_100'!E:E)</f>
        <v>80</v>
      </c>
      <c r="D52">
        <f>LOOKUP($L52,'7LUTipsy60_100'!$A:$A,'7LUTipsy60_100'!F:F)</f>
        <v>217</v>
      </c>
      <c r="E52">
        <f>LOOKUP($L52,'7LUTipsy60_100'!$A:$A,'7LUTipsy60_100'!G:G)</f>
        <v>19.2</v>
      </c>
      <c r="F52">
        <f>LOOKUP($L52,'7LUTipsy60_100'!$A:$A,'7LUTipsy60_100'!H:H)</f>
        <v>0.191</v>
      </c>
      <c r="G52">
        <f>LOOKUP($L52,'7LUTipsy60_100'!$A:$A,'7LUTipsy60_100'!I:I)</f>
        <v>191.6</v>
      </c>
      <c r="H52">
        <f>LOOKUP($L52,'7LUTipsy60_100'!$A:$A,'7LUTipsy60_100'!J:J)</f>
        <v>2.72</v>
      </c>
      <c r="I52">
        <f>LOOKUP($L52,'7LUTipsy60_100'!$A:$A,'7LUTipsy60_100'!K:K)</f>
        <v>93</v>
      </c>
      <c r="J52">
        <f>LOOKUP($L52,'7LUTipsy60_100'!$A:$A,'7LUTipsy60_100'!L:L)</f>
        <v>25.9</v>
      </c>
      <c r="K52">
        <f t="shared" si="0"/>
        <v>80</v>
      </c>
      <c r="L52" t="str">
        <f t="shared" si="1"/>
        <v>SBSmc1.CC.BlackCreek.A.NoMgmt.N.80</v>
      </c>
    </row>
    <row r="53" spans="1:12">
      <c r="A53">
        <v>53</v>
      </c>
      <c r="B53" t="s">
        <v>273</v>
      </c>
      <c r="C53">
        <f>LOOKUP($L53,'7LUTipsy60_100'!$A:$A,'7LUTipsy60_100'!E:E)</f>
        <v>80</v>
      </c>
      <c r="D53">
        <f>LOOKUP($L53,'7LUTipsy60_100'!$A:$A,'7LUTipsy60_100'!F:F)</f>
        <v>235</v>
      </c>
      <c r="E53">
        <f>LOOKUP($L53,'7LUTipsy60_100'!$A:$A,'7LUTipsy60_100'!G:G)</f>
        <v>19.8</v>
      </c>
      <c r="F53">
        <f>LOOKUP($L53,'7LUTipsy60_100'!$A:$A,'7LUTipsy60_100'!H:H)</f>
        <v>0.20599999999999999</v>
      </c>
      <c r="G53">
        <f>LOOKUP($L53,'7LUTipsy60_100'!$A:$A,'7LUTipsy60_100'!I:I)</f>
        <v>196.7</v>
      </c>
      <c r="H53">
        <f>LOOKUP($L53,'7LUTipsy60_100'!$A:$A,'7LUTipsy60_100'!J:J)</f>
        <v>2.93</v>
      </c>
      <c r="I53">
        <f>LOOKUP($L53,'7LUTipsy60_100'!$A:$A,'7LUTipsy60_100'!K:K)</f>
        <v>101</v>
      </c>
      <c r="J53">
        <f>LOOKUP($L53,'7LUTipsy60_100'!$A:$A,'7LUTipsy60_100'!L:L)</f>
        <v>26.6</v>
      </c>
      <c r="K53">
        <f t="shared" si="0"/>
        <v>80</v>
      </c>
      <c r="L53" t="str">
        <f t="shared" si="1"/>
        <v>SBSmc1.CC.BlackCreek.B.NoMgmt.N.80</v>
      </c>
    </row>
    <row r="54" spans="1:12">
      <c r="A54">
        <v>54</v>
      </c>
      <c r="B54" t="s">
        <v>274</v>
      </c>
      <c r="C54">
        <f>LOOKUP($L54,'7LUTipsy60_100'!$A:$A,'7LUTipsy60_100'!E:E)</f>
        <v>80</v>
      </c>
      <c r="D54">
        <f>LOOKUP($L54,'7LUTipsy60_100'!$A:$A,'7LUTipsy60_100'!F:F)</f>
        <v>162</v>
      </c>
      <c r="E54">
        <f>LOOKUP($L54,'7LUTipsy60_100'!$A:$A,'7LUTipsy60_100'!G:G)</f>
        <v>17.100000000000001</v>
      </c>
      <c r="F54">
        <f>LOOKUP($L54,'7LUTipsy60_100'!$A:$A,'7LUTipsy60_100'!H:H)</f>
        <v>0.14899999999999999</v>
      </c>
      <c r="G54">
        <f>LOOKUP($L54,'7LUTipsy60_100'!$A:$A,'7LUTipsy60_100'!I:I)</f>
        <v>172.6</v>
      </c>
      <c r="H54">
        <f>LOOKUP($L54,'7LUTipsy60_100'!$A:$A,'7LUTipsy60_100'!J:J)</f>
        <v>2.02</v>
      </c>
      <c r="I54">
        <f>LOOKUP($L54,'7LUTipsy60_100'!$A:$A,'7LUTipsy60_100'!K:K)</f>
        <v>68</v>
      </c>
      <c r="J54">
        <f>LOOKUP($L54,'7LUTipsy60_100'!$A:$A,'7LUTipsy60_100'!L:L)</f>
        <v>23.6</v>
      </c>
      <c r="K54">
        <f t="shared" si="0"/>
        <v>80</v>
      </c>
      <c r="L54" t="str">
        <f t="shared" si="1"/>
        <v>IDFdk3.CC.Chimney.C.NoMgmt.N.80</v>
      </c>
    </row>
    <row r="55" spans="1:12">
      <c r="A55">
        <v>55</v>
      </c>
      <c r="B55" t="s">
        <v>275</v>
      </c>
      <c r="C55">
        <f>LOOKUP($L55,'7LUTipsy60_100'!$A:$A,'7LUTipsy60_100'!E:E)</f>
        <v>80</v>
      </c>
      <c r="D55">
        <f>LOOKUP($L55,'7LUTipsy60_100'!$A:$A,'7LUTipsy60_100'!F:F)</f>
        <v>124</v>
      </c>
      <c r="E55">
        <f>LOOKUP($L55,'7LUTipsy60_100'!$A:$A,'7LUTipsy60_100'!G:G)</f>
        <v>15.6</v>
      </c>
      <c r="F55">
        <f>LOOKUP($L55,'7LUTipsy60_100'!$A:$A,'7LUTipsy60_100'!H:H)</f>
        <v>0.121</v>
      </c>
      <c r="G55">
        <f>LOOKUP($L55,'7LUTipsy60_100'!$A:$A,'7LUTipsy60_100'!I:I)</f>
        <v>158.19999999999999</v>
      </c>
      <c r="H55">
        <f>LOOKUP($L55,'7LUTipsy60_100'!$A:$A,'7LUTipsy60_100'!J:J)</f>
        <v>1.55</v>
      </c>
      <c r="I55">
        <f>LOOKUP($L55,'7LUTipsy60_100'!$A:$A,'7LUTipsy60_100'!K:K)</f>
        <v>52</v>
      </c>
      <c r="J55">
        <f>LOOKUP($L55,'7LUTipsy60_100'!$A:$A,'7LUTipsy60_100'!L:L)</f>
        <v>21.9</v>
      </c>
      <c r="K55">
        <f t="shared" si="0"/>
        <v>80</v>
      </c>
      <c r="L55" t="str">
        <f t="shared" si="1"/>
        <v>IDFdk3.CC.Chimney.E.NoMgmt.N.80</v>
      </c>
    </row>
    <row r="56" spans="1:12">
      <c r="A56">
        <v>56</v>
      </c>
      <c r="B56" t="s">
        <v>276</v>
      </c>
      <c r="C56">
        <f>LOOKUP($L56,'7LUTipsy60_100'!$A:$A,'7LUTipsy60_100'!E:E)</f>
        <v>80</v>
      </c>
      <c r="D56">
        <f>LOOKUP($L56,'7LUTipsy60_100'!$A:$A,'7LUTipsy60_100'!F:F)</f>
        <v>88</v>
      </c>
      <c r="E56">
        <f>LOOKUP($L56,'7LUTipsy60_100'!$A:$A,'7LUTipsy60_100'!G:G)</f>
        <v>15.6</v>
      </c>
      <c r="F56">
        <f>LOOKUP($L56,'7LUTipsy60_100'!$A:$A,'7LUTipsy60_100'!H:H)</f>
        <v>0.11</v>
      </c>
      <c r="G56">
        <f>LOOKUP($L56,'7LUTipsy60_100'!$A:$A,'7LUTipsy60_100'!I:I)</f>
        <v>144.30000000000001</v>
      </c>
      <c r="H56">
        <f>LOOKUP($L56,'7LUTipsy60_100'!$A:$A,'7LUTipsy60_100'!J:J)</f>
        <v>1.1000000000000001</v>
      </c>
      <c r="I56">
        <f>LOOKUP($L56,'7LUTipsy60_100'!$A:$A,'7LUTipsy60_100'!K:K)</f>
        <v>41</v>
      </c>
      <c r="J56">
        <f>LOOKUP($L56,'7LUTipsy60_100'!$A:$A,'7LUTipsy60_100'!L:L)</f>
        <v>19</v>
      </c>
      <c r="K56">
        <f t="shared" si="0"/>
        <v>80</v>
      </c>
      <c r="L56" t="str">
        <f t="shared" si="1"/>
        <v>IDFdk3.Sel.Chimney.A.NoMgmt.N.80</v>
      </c>
    </row>
    <row r="57" spans="1:12">
      <c r="A57">
        <v>57</v>
      </c>
      <c r="B57" t="s">
        <v>277</v>
      </c>
      <c r="C57">
        <f>LOOKUP($L57,'7LUTipsy60_100'!$A:$A,'7LUTipsy60_100'!E:E)</f>
        <v>80</v>
      </c>
      <c r="D57">
        <f>LOOKUP($L57,'7LUTipsy60_100'!$A:$A,'7LUTipsy60_100'!F:F)</f>
        <v>79</v>
      </c>
      <c r="E57">
        <f>LOOKUP($L57,'7LUTipsy60_100'!$A:$A,'7LUTipsy60_100'!G:G)</f>
        <v>15.2</v>
      </c>
      <c r="F57">
        <f>LOOKUP($L57,'7LUTipsy60_100'!$A:$A,'7LUTipsy60_100'!H:H)</f>
        <v>0.105</v>
      </c>
      <c r="G57">
        <f>LOOKUP($L57,'7LUTipsy60_100'!$A:$A,'7LUTipsy60_100'!I:I)</f>
        <v>141</v>
      </c>
      <c r="H57">
        <f>LOOKUP($L57,'7LUTipsy60_100'!$A:$A,'7LUTipsy60_100'!J:J)</f>
        <v>0.99</v>
      </c>
      <c r="I57">
        <f>LOOKUP($L57,'7LUTipsy60_100'!$A:$A,'7LUTipsy60_100'!K:K)</f>
        <v>38</v>
      </c>
      <c r="J57">
        <f>LOOKUP($L57,'7LUTipsy60_100'!$A:$A,'7LUTipsy60_100'!L:L)</f>
        <v>18.600000000000001</v>
      </c>
      <c r="K57">
        <f t="shared" si="0"/>
        <v>80</v>
      </c>
      <c r="L57" t="str">
        <f t="shared" si="1"/>
        <v>IDFdk3.Sel.Chimney.B.NoMgmt.N.80</v>
      </c>
    </row>
    <row r="58" spans="1:12">
      <c r="A58">
        <v>58</v>
      </c>
      <c r="B58" t="s">
        <v>278</v>
      </c>
      <c r="C58">
        <f>LOOKUP($L58,'7LUTipsy60_100'!$A:$A,'7LUTipsy60_100'!E:E)</f>
        <v>80</v>
      </c>
      <c r="D58">
        <f>LOOKUP($L58,'7LUTipsy60_100'!$A:$A,'7LUTipsy60_100'!F:F)</f>
        <v>88</v>
      </c>
      <c r="E58">
        <f>LOOKUP($L58,'7LUTipsy60_100'!$A:$A,'7LUTipsy60_100'!G:G)</f>
        <v>15.6</v>
      </c>
      <c r="F58">
        <f>LOOKUP($L58,'7LUTipsy60_100'!$A:$A,'7LUTipsy60_100'!H:H)</f>
        <v>0.11</v>
      </c>
      <c r="G58">
        <f>LOOKUP($L58,'7LUTipsy60_100'!$A:$A,'7LUTipsy60_100'!I:I)</f>
        <v>144.30000000000001</v>
      </c>
      <c r="H58">
        <f>LOOKUP($L58,'7LUTipsy60_100'!$A:$A,'7LUTipsy60_100'!J:J)</f>
        <v>1.1000000000000001</v>
      </c>
      <c r="I58">
        <f>LOOKUP($L58,'7LUTipsy60_100'!$A:$A,'7LUTipsy60_100'!K:K)</f>
        <v>41</v>
      </c>
      <c r="J58">
        <f>LOOKUP($L58,'7LUTipsy60_100'!$A:$A,'7LUTipsy60_100'!L:L)</f>
        <v>19</v>
      </c>
      <c r="K58">
        <f t="shared" si="0"/>
        <v>80</v>
      </c>
      <c r="L58" t="str">
        <f t="shared" si="1"/>
        <v>IDFdk3.Sel.Chimney.C.NoMgmt.N.80</v>
      </c>
    </row>
    <row r="59" spans="1:12">
      <c r="A59">
        <v>59</v>
      </c>
      <c r="B59" t="s">
        <v>279</v>
      </c>
      <c r="C59">
        <f>LOOKUP($L59,'7LUTipsy60_100'!$A:$A,'7LUTipsy60_100'!E:E)</f>
        <v>80</v>
      </c>
      <c r="D59">
        <f>LOOKUP($L59,'7LUTipsy60_100'!$A:$A,'7LUTipsy60_100'!F:F)</f>
        <v>66</v>
      </c>
      <c r="E59">
        <f>LOOKUP($L59,'7LUTipsy60_100'!$A:$A,'7LUTipsy60_100'!G:G)</f>
        <v>14.5</v>
      </c>
      <c r="F59">
        <f>LOOKUP($L59,'7LUTipsy60_100'!$A:$A,'7LUTipsy60_100'!H:H)</f>
        <v>9.6000000000000002E-2</v>
      </c>
      <c r="G59">
        <f>LOOKUP($L59,'7LUTipsy60_100'!$A:$A,'7LUTipsy60_100'!I:I)</f>
        <v>134.9</v>
      </c>
      <c r="H59">
        <f>LOOKUP($L59,'7LUTipsy60_100'!$A:$A,'7LUTipsy60_100'!J:J)</f>
        <v>0.83</v>
      </c>
      <c r="I59">
        <f>LOOKUP($L59,'7LUTipsy60_100'!$A:$A,'7LUTipsy60_100'!K:K)</f>
        <v>34</v>
      </c>
      <c r="J59">
        <f>LOOKUP($L59,'7LUTipsy60_100'!$A:$A,'7LUTipsy60_100'!L:L)</f>
        <v>17.899999999999999</v>
      </c>
      <c r="K59">
        <f t="shared" si="0"/>
        <v>80</v>
      </c>
      <c r="L59" t="str">
        <f t="shared" si="1"/>
        <v>IDFdk3.Sel.Chimney.D.NoMgmt.N.80</v>
      </c>
    </row>
    <row r="60" spans="1:12">
      <c r="A60">
        <v>60</v>
      </c>
      <c r="B60" t="s">
        <v>280</v>
      </c>
      <c r="C60">
        <f>LOOKUP($L60,'7LUTipsy60_100'!$A:$A,'7LUTipsy60_100'!E:E)</f>
        <v>80</v>
      </c>
      <c r="D60">
        <f>LOOKUP($L60,'7LUTipsy60_100'!$A:$A,'7LUTipsy60_100'!F:F)</f>
        <v>77</v>
      </c>
      <c r="E60">
        <f>LOOKUP($L60,'7LUTipsy60_100'!$A:$A,'7LUTipsy60_100'!G:G)</f>
        <v>15.1</v>
      </c>
      <c r="F60">
        <f>LOOKUP($L60,'7LUTipsy60_100'!$A:$A,'7LUTipsy60_100'!H:H)</f>
        <v>0.10299999999999999</v>
      </c>
      <c r="G60">
        <f>LOOKUP($L60,'7LUTipsy60_100'!$A:$A,'7LUTipsy60_100'!I:I)</f>
        <v>140.1</v>
      </c>
      <c r="H60">
        <f>LOOKUP($L60,'7LUTipsy60_100'!$A:$A,'7LUTipsy60_100'!J:J)</f>
        <v>0.96</v>
      </c>
      <c r="I60">
        <f>LOOKUP($L60,'7LUTipsy60_100'!$A:$A,'7LUTipsy60_100'!K:K)</f>
        <v>37</v>
      </c>
      <c r="J60">
        <f>LOOKUP($L60,'7LUTipsy60_100'!$A:$A,'7LUTipsy60_100'!L:L)</f>
        <v>18.399999999999999</v>
      </c>
      <c r="K60">
        <f t="shared" si="0"/>
        <v>80</v>
      </c>
      <c r="L60" t="str">
        <f t="shared" si="1"/>
        <v>IDFdk3.Sel.Chimney.E.NoMgmt.N.80</v>
      </c>
    </row>
    <row r="61" spans="1:12">
      <c r="A61">
        <v>61</v>
      </c>
      <c r="B61" t="s">
        <v>281</v>
      </c>
      <c r="C61">
        <f>LOOKUP($L61,'7LUTipsy60_100'!$A:$A,'7LUTipsy60_100'!E:E)</f>
        <v>80</v>
      </c>
      <c r="D61">
        <f>LOOKUP($L61,'7LUTipsy60_100'!$A:$A,'7LUTipsy60_100'!F:F)</f>
        <v>62</v>
      </c>
      <c r="E61">
        <f>LOOKUP($L61,'7LUTipsy60_100'!$A:$A,'7LUTipsy60_100'!G:G)</f>
        <v>14.6</v>
      </c>
      <c r="F61">
        <f>LOOKUP($L61,'7LUTipsy60_100'!$A:$A,'7LUTipsy60_100'!H:H)</f>
        <v>9.4E-2</v>
      </c>
      <c r="G61">
        <f>LOOKUP($L61,'7LUTipsy60_100'!$A:$A,'7LUTipsy60_100'!I:I)</f>
        <v>130.9</v>
      </c>
      <c r="H61">
        <f>LOOKUP($L61,'7LUTipsy60_100'!$A:$A,'7LUTipsy60_100'!J:J)</f>
        <v>0.77</v>
      </c>
      <c r="I61">
        <f>LOOKUP($L61,'7LUTipsy60_100'!$A:$A,'7LUTipsy60_100'!K:K)</f>
        <v>32</v>
      </c>
      <c r="J61">
        <f>LOOKUP($L61,'7LUTipsy60_100'!$A:$A,'7LUTipsy60_100'!L:L)</f>
        <v>17.5</v>
      </c>
      <c r="K61">
        <f t="shared" si="0"/>
        <v>80</v>
      </c>
      <c r="L61" t="str">
        <f t="shared" si="1"/>
        <v>IDFxm.Sel.Chimney.A.NoMgmt.N.80</v>
      </c>
    </row>
    <row r="62" spans="1:12">
      <c r="A62">
        <v>62</v>
      </c>
      <c r="B62" t="s">
        <v>282</v>
      </c>
      <c r="C62">
        <f>LOOKUP($L62,'7LUTipsy60_100'!$A:$A,'7LUTipsy60_100'!E:E)</f>
        <v>80</v>
      </c>
      <c r="D62">
        <f>LOOKUP($L62,'7LUTipsy60_100'!$A:$A,'7LUTipsy60_100'!F:F)</f>
        <v>66</v>
      </c>
      <c r="E62">
        <f>LOOKUP($L62,'7LUTipsy60_100'!$A:$A,'7LUTipsy60_100'!G:G)</f>
        <v>14.8</v>
      </c>
      <c r="F62">
        <f>LOOKUP($L62,'7LUTipsy60_100'!$A:$A,'7LUTipsy60_100'!H:H)</f>
        <v>9.7000000000000003E-2</v>
      </c>
      <c r="G62">
        <f>LOOKUP($L62,'7LUTipsy60_100'!$A:$A,'7LUTipsy60_100'!I:I)</f>
        <v>133.19999999999999</v>
      </c>
      <c r="H62">
        <f>LOOKUP($L62,'7LUTipsy60_100'!$A:$A,'7LUTipsy60_100'!J:J)</f>
        <v>0.82</v>
      </c>
      <c r="I62">
        <f>LOOKUP($L62,'7LUTipsy60_100'!$A:$A,'7LUTipsy60_100'!K:K)</f>
        <v>34</v>
      </c>
      <c r="J62">
        <f>LOOKUP($L62,'7LUTipsy60_100'!$A:$A,'7LUTipsy60_100'!L:L)</f>
        <v>17.7</v>
      </c>
      <c r="K62">
        <f t="shared" si="0"/>
        <v>80</v>
      </c>
      <c r="L62" t="str">
        <f t="shared" si="1"/>
        <v>IDFxm.Sel.Chimney.B.NoMgmt.N.80</v>
      </c>
    </row>
    <row r="63" spans="1:12">
      <c r="A63">
        <v>63</v>
      </c>
      <c r="B63" t="s">
        <v>401</v>
      </c>
      <c r="C63">
        <f>LOOKUP($L63,'7LUTipsy60_100'!$A:$A,'7LUTipsy60_100'!E:E)</f>
        <v>80</v>
      </c>
      <c r="D63">
        <f>LOOKUP($L63,'7LUTipsy60_100'!$A:$A,'7LUTipsy60_100'!F:F)</f>
        <v>37</v>
      </c>
      <c r="E63">
        <f>LOOKUP($L63,'7LUTipsy60_100'!$A:$A,'7LUTipsy60_100'!G:G)</f>
        <v>13.1</v>
      </c>
      <c r="F63">
        <f>LOOKUP($L63,'7LUTipsy60_100'!$A:$A,'7LUTipsy60_100'!H:H)</f>
        <v>9.5000000000000001E-2</v>
      </c>
      <c r="G63">
        <f>LOOKUP($L63,'7LUTipsy60_100'!$A:$A,'7LUTipsy60_100'!I:I)</f>
        <v>147.6</v>
      </c>
      <c r="H63">
        <f>LOOKUP($L63,'7LUTipsy60_100'!$A:$A,'7LUTipsy60_100'!J:J)</f>
        <v>0.46</v>
      </c>
      <c r="I63">
        <f>LOOKUP($L63,'7LUTipsy60_100'!$A:$A,'7LUTipsy60_100'!K:K)</f>
        <v>30</v>
      </c>
      <c r="J63">
        <f>LOOKUP($L63,'7LUTipsy60_100'!$A:$A,'7LUTipsy60_100'!L:L)</f>
        <v>19.5</v>
      </c>
      <c r="K63">
        <f t="shared" si="0"/>
        <v>80</v>
      </c>
      <c r="L63" t="str">
        <f t="shared" si="1"/>
        <v>ESSFwc3.CC.Horsefly.B.NoMgmt.N.80</v>
      </c>
    </row>
    <row r="64" spans="1:12">
      <c r="A64">
        <v>64</v>
      </c>
      <c r="B64" t="s">
        <v>402</v>
      </c>
      <c r="C64">
        <f>LOOKUP($L64,'7LUTipsy60_100'!$A:$A,'7LUTipsy60_100'!E:E)</f>
        <v>80</v>
      </c>
      <c r="D64">
        <f>LOOKUP($L64,'7LUTipsy60_100'!$A:$A,'7LUTipsy60_100'!F:F)</f>
        <v>9</v>
      </c>
      <c r="E64">
        <f>LOOKUP($L64,'7LUTipsy60_100'!$A:$A,'7LUTipsy60_100'!G:G)</f>
        <v>10.3</v>
      </c>
      <c r="F64">
        <f>LOOKUP($L64,'7LUTipsy60_100'!$A:$A,'7LUTipsy60_100'!H:H)</f>
        <v>5.8999999999999997E-2</v>
      </c>
      <c r="G64">
        <f>LOOKUP($L64,'7LUTipsy60_100'!$A:$A,'7LUTipsy60_100'!I:I)</f>
        <v>101.9</v>
      </c>
      <c r="H64">
        <f>LOOKUP($L64,'7LUTipsy60_100'!$A:$A,'7LUTipsy60_100'!J:J)</f>
        <v>0.11</v>
      </c>
      <c r="I64">
        <f>LOOKUP($L64,'7LUTipsy60_100'!$A:$A,'7LUTipsy60_100'!K:K)</f>
        <v>9</v>
      </c>
      <c r="J64">
        <f>LOOKUP($L64,'7LUTipsy60_100'!$A:$A,'7LUTipsy60_100'!L:L)</f>
        <v>15.2</v>
      </c>
      <c r="K64">
        <f t="shared" si="0"/>
        <v>80</v>
      </c>
      <c r="L64" t="str">
        <f t="shared" si="1"/>
        <v>ESSFwc3.CC.Horsefly.D.NoMgmt.N.80</v>
      </c>
    </row>
    <row r="65" spans="1:12">
      <c r="A65">
        <v>65</v>
      </c>
      <c r="B65" t="s">
        <v>403</v>
      </c>
      <c r="C65">
        <f>LOOKUP($L65,'7LUTipsy60_100'!$A:$A,'7LUTipsy60_100'!E:E)</f>
        <v>80</v>
      </c>
      <c r="D65">
        <f>LOOKUP($L65,'7LUTipsy60_100'!$A:$A,'7LUTipsy60_100'!F:F)</f>
        <v>49</v>
      </c>
      <c r="E65">
        <f>LOOKUP($L65,'7LUTipsy60_100'!$A:$A,'7LUTipsy60_100'!G:G)</f>
        <v>14</v>
      </c>
      <c r="F65">
        <f>LOOKUP($L65,'7LUTipsy60_100'!$A:$A,'7LUTipsy60_100'!H:H)</f>
        <v>0.108</v>
      </c>
      <c r="G65">
        <f>LOOKUP($L65,'7LUTipsy60_100'!$A:$A,'7LUTipsy60_100'!I:I)</f>
        <v>156.9</v>
      </c>
      <c r="H65">
        <f>LOOKUP($L65,'7LUTipsy60_100'!$A:$A,'7LUTipsy60_100'!J:J)</f>
        <v>0.61</v>
      </c>
      <c r="I65">
        <f>LOOKUP($L65,'7LUTipsy60_100'!$A:$A,'7LUTipsy60_100'!K:K)</f>
        <v>37</v>
      </c>
      <c r="J65">
        <f>LOOKUP($L65,'7LUTipsy60_100'!$A:$A,'7LUTipsy60_100'!L:L)</f>
        <v>21.1</v>
      </c>
      <c r="K65">
        <f t="shared" si="0"/>
        <v>80</v>
      </c>
      <c r="L65" t="str">
        <f t="shared" si="1"/>
        <v>ESSFwc3.CC.Horsefly.E.NoMgmt.N.80</v>
      </c>
    </row>
    <row r="66" spans="1:12">
      <c r="A66">
        <v>66</v>
      </c>
      <c r="B66" t="s">
        <v>404</v>
      </c>
      <c r="C66">
        <f>LOOKUP($L66,'7LUTipsy60_100'!$A:$A,'7LUTipsy60_100'!E:E)</f>
        <v>80</v>
      </c>
      <c r="D66">
        <f>LOOKUP($L66,'7LUTipsy60_100'!$A:$A,'7LUTipsy60_100'!F:F)</f>
        <v>34</v>
      </c>
      <c r="E66">
        <f>LOOKUP($L66,'7LUTipsy60_100'!$A:$A,'7LUTipsy60_100'!G:G)</f>
        <v>12.9</v>
      </c>
      <c r="F66">
        <f>LOOKUP($L66,'7LUTipsy60_100'!$A:$A,'7LUTipsy60_100'!H:H)</f>
        <v>9.1999999999999998E-2</v>
      </c>
      <c r="G66">
        <f>LOOKUP($L66,'7LUTipsy60_100'!$A:$A,'7LUTipsy60_100'!I:I)</f>
        <v>144.69999999999999</v>
      </c>
      <c r="H66">
        <f>LOOKUP($L66,'7LUTipsy60_100'!$A:$A,'7LUTipsy60_100'!J:J)</f>
        <v>0.42</v>
      </c>
      <c r="I66">
        <f>LOOKUP($L66,'7LUTipsy60_100'!$A:$A,'7LUTipsy60_100'!K:K)</f>
        <v>29</v>
      </c>
      <c r="J66">
        <f>LOOKUP($L66,'7LUTipsy60_100'!$A:$A,'7LUTipsy60_100'!L:L)</f>
        <v>19.100000000000001</v>
      </c>
      <c r="K66">
        <f t="shared" si="0"/>
        <v>80</v>
      </c>
      <c r="L66" t="str">
        <f t="shared" si="1"/>
        <v>ESSFwc3.CC.Horsefly.F.NoMgmt.N.80</v>
      </c>
    </row>
    <row r="67" spans="1:12">
      <c r="A67">
        <v>67</v>
      </c>
      <c r="B67" t="s">
        <v>405</v>
      </c>
      <c r="C67">
        <f>LOOKUP($L67,'7LUTipsy60_100'!$A:$A,'7LUTipsy60_100'!E:E)</f>
        <v>80</v>
      </c>
      <c r="D67">
        <f>LOOKUP($L67,'7LUTipsy60_100'!$A:$A,'7LUTipsy60_100'!F:F)</f>
        <v>60</v>
      </c>
      <c r="E67">
        <f>LOOKUP($L67,'7LUTipsy60_100'!$A:$A,'7LUTipsy60_100'!G:G)</f>
        <v>14.7</v>
      </c>
      <c r="F67">
        <f>LOOKUP($L67,'7LUTipsy60_100'!$A:$A,'7LUTipsy60_100'!H:H)</f>
        <v>0.125</v>
      </c>
      <c r="G67">
        <f>LOOKUP($L67,'7LUTipsy60_100'!$A:$A,'7LUTipsy60_100'!I:I)</f>
        <v>166.5</v>
      </c>
      <c r="H67">
        <f>LOOKUP($L67,'7LUTipsy60_100'!$A:$A,'7LUTipsy60_100'!J:J)</f>
        <v>0.75</v>
      </c>
      <c r="I67">
        <f>LOOKUP($L67,'7LUTipsy60_100'!$A:$A,'7LUTipsy60_100'!K:K)</f>
        <v>44</v>
      </c>
      <c r="J67">
        <f>LOOKUP($L67,'7LUTipsy60_100'!$A:$A,'7LUTipsy60_100'!L:L)</f>
        <v>22.5</v>
      </c>
      <c r="K67">
        <f t="shared" ref="K67:K130" si="2">IF(LEFT(B67,3)="Zre",100,80)</f>
        <v>80</v>
      </c>
      <c r="L67" t="str">
        <f t="shared" ref="L67:L130" si="3">B67&amp;"."&amp;K67</f>
        <v>ESSFwk1.CC.Horsefly.B.NoMgmt.N.80</v>
      </c>
    </row>
    <row r="68" spans="1:12">
      <c r="A68">
        <v>68</v>
      </c>
      <c r="B68" t="s">
        <v>406</v>
      </c>
      <c r="C68">
        <f>LOOKUP($L68,'7LUTipsy60_100'!$A:$A,'7LUTipsy60_100'!E:E)</f>
        <v>80</v>
      </c>
      <c r="D68">
        <f>LOOKUP($L68,'7LUTipsy60_100'!$A:$A,'7LUTipsy60_100'!F:F)</f>
        <v>41</v>
      </c>
      <c r="E68">
        <f>LOOKUP($L68,'7LUTipsy60_100'!$A:$A,'7LUTipsy60_100'!G:G)</f>
        <v>13.3</v>
      </c>
      <c r="F68">
        <f>LOOKUP($L68,'7LUTipsy60_100'!$A:$A,'7LUTipsy60_100'!H:H)</f>
        <v>0.10199999999999999</v>
      </c>
      <c r="G68">
        <f>LOOKUP($L68,'7LUTipsy60_100'!$A:$A,'7LUTipsy60_100'!I:I)</f>
        <v>153.4</v>
      </c>
      <c r="H68">
        <f>LOOKUP($L68,'7LUTipsy60_100'!$A:$A,'7LUTipsy60_100'!J:J)</f>
        <v>0.51</v>
      </c>
      <c r="I68">
        <f>LOOKUP($L68,'7LUTipsy60_100'!$A:$A,'7LUTipsy60_100'!K:K)</f>
        <v>32</v>
      </c>
      <c r="J68">
        <f>LOOKUP($L68,'7LUTipsy60_100'!$A:$A,'7LUTipsy60_100'!L:L)</f>
        <v>20</v>
      </c>
      <c r="K68">
        <f t="shared" si="2"/>
        <v>80</v>
      </c>
      <c r="L68" t="str">
        <f t="shared" si="3"/>
        <v>ESSFwk1.CC.Horsefly.D.NoMgmt.N.80</v>
      </c>
    </row>
    <row r="69" spans="1:12">
      <c r="A69">
        <v>69</v>
      </c>
      <c r="B69" t="s">
        <v>407</v>
      </c>
      <c r="C69">
        <f>LOOKUP($L69,'7LUTipsy60_100'!$A:$A,'7LUTipsy60_100'!E:E)</f>
        <v>80</v>
      </c>
      <c r="D69">
        <f>LOOKUP($L69,'7LUTipsy60_100'!$A:$A,'7LUTipsy60_100'!F:F)</f>
        <v>134</v>
      </c>
      <c r="E69">
        <f>LOOKUP($L69,'7LUTipsy60_100'!$A:$A,'7LUTipsy60_100'!G:G)</f>
        <v>18.600000000000001</v>
      </c>
      <c r="F69">
        <f>LOOKUP($L69,'7LUTipsy60_100'!$A:$A,'7LUTipsy60_100'!H:H)</f>
        <v>0.24099999999999999</v>
      </c>
      <c r="G69">
        <f>LOOKUP($L69,'7LUTipsy60_100'!$A:$A,'7LUTipsy60_100'!I:I)</f>
        <v>205.1</v>
      </c>
      <c r="H69">
        <f>LOOKUP($L69,'7LUTipsy60_100'!$A:$A,'7LUTipsy60_100'!J:J)</f>
        <v>1.68</v>
      </c>
      <c r="I69">
        <f>LOOKUP($L69,'7LUTipsy60_100'!$A:$A,'7LUTipsy60_100'!K:K)</f>
        <v>94</v>
      </c>
      <c r="J69">
        <f>LOOKUP($L69,'7LUTipsy60_100'!$A:$A,'7LUTipsy60_100'!L:L)</f>
        <v>28.7</v>
      </c>
      <c r="K69">
        <f t="shared" si="2"/>
        <v>80</v>
      </c>
      <c r="L69" t="str">
        <f t="shared" si="3"/>
        <v>ESSFwk1.CC.Horsefly.E.NoMgmt.N.80</v>
      </c>
    </row>
    <row r="70" spans="1:12">
      <c r="A70">
        <v>70</v>
      </c>
      <c r="B70" t="s">
        <v>408</v>
      </c>
      <c r="C70">
        <f>LOOKUP($L70,'7LUTipsy60_100'!$A:$A,'7LUTipsy60_100'!E:E)</f>
        <v>80</v>
      </c>
      <c r="D70">
        <f>LOOKUP($L70,'7LUTipsy60_100'!$A:$A,'7LUTipsy60_100'!F:F)</f>
        <v>77</v>
      </c>
      <c r="E70">
        <f>LOOKUP($L70,'7LUTipsy60_100'!$A:$A,'7LUTipsy60_100'!G:G)</f>
        <v>15.7</v>
      </c>
      <c r="F70">
        <f>LOOKUP($L70,'7LUTipsy60_100'!$A:$A,'7LUTipsy60_100'!H:H)</f>
        <v>0.151</v>
      </c>
      <c r="G70">
        <f>LOOKUP($L70,'7LUTipsy60_100'!$A:$A,'7LUTipsy60_100'!I:I)</f>
        <v>178</v>
      </c>
      <c r="H70">
        <f>LOOKUP($L70,'7LUTipsy60_100'!$A:$A,'7LUTipsy60_100'!J:J)</f>
        <v>0.96</v>
      </c>
      <c r="I70">
        <f>LOOKUP($L70,'7LUTipsy60_100'!$A:$A,'7LUTipsy60_100'!K:K)</f>
        <v>55</v>
      </c>
      <c r="J70">
        <f>LOOKUP($L70,'7LUTipsy60_100'!$A:$A,'7LUTipsy60_100'!L:L)</f>
        <v>24.1</v>
      </c>
      <c r="K70">
        <f t="shared" si="2"/>
        <v>80</v>
      </c>
      <c r="L70" t="str">
        <f t="shared" si="3"/>
        <v>ESSFwk1.CC.Horsefly.F.NoMgmt.N.80</v>
      </c>
    </row>
    <row r="71" spans="1:12">
      <c r="A71">
        <v>71</v>
      </c>
      <c r="B71" t="s">
        <v>409</v>
      </c>
      <c r="C71">
        <f>LOOKUP($L71,'7LUTipsy60_100'!$A:$A,'7LUTipsy60_100'!E:E)</f>
        <v>80</v>
      </c>
      <c r="D71">
        <f>LOOKUP($L71,'7LUTipsy60_100'!$A:$A,'7LUTipsy60_100'!F:F)</f>
        <v>238</v>
      </c>
      <c r="E71">
        <f>LOOKUP($L71,'7LUTipsy60_100'!$A:$A,'7LUTipsy60_100'!G:G)</f>
        <v>20.5</v>
      </c>
      <c r="F71">
        <f>LOOKUP($L71,'7LUTipsy60_100'!$A:$A,'7LUTipsy60_100'!H:H)</f>
        <v>0.20799999999999999</v>
      </c>
      <c r="G71">
        <f>LOOKUP($L71,'7LUTipsy60_100'!$A:$A,'7LUTipsy60_100'!I:I)</f>
        <v>195</v>
      </c>
      <c r="H71">
        <f>LOOKUP($L71,'7LUTipsy60_100'!$A:$A,'7LUTipsy60_100'!J:J)</f>
        <v>2.98</v>
      </c>
      <c r="I71">
        <f>LOOKUP($L71,'7LUTipsy60_100'!$A:$A,'7LUTipsy60_100'!K:K)</f>
        <v>105</v>
      </c>
      <c r="J71">
        <f>LOOKUP($L71,'7LUTipsy60_100'!$A:$A,'7LUTipsy60_100'!L:L)</f>
        <v>25.9</v>
      </c>
      <c r="K71">
        <f t="shared" si="2"/>
        <v>80</v>
      </c>
      <c r="L71" t="str">
        <f t="shared" si="3"/>
        <v>ICHmk3.CC.Horsefly.A.NoMgmt.N.80</v>
      </c>
    </row>
    <row r="72" spans="1:12">
      <c r="A72">
        <v>72</v>
      </c>
      <c r="B72" t="s">
        <v>410</v>
      </c>
      <c r="C72">
        <f>LOOKUP($L72,'7LUTipsy60_100'!$A:$A,'7LUTipsy60_100'!E:E)</f>
        <v>80</v>
      </c>
      <c r="D72">
        <f>LOOKUP($L72,'7LUTipsy60_100'!$A:$A,'7LUTipsy60_100'!F:F)</f>
        <v>244</v>
      </c>
      <c r="E72">
        <f>LOOKUP($L72,'7LUTipsy60_100'!$A:$A,'7LUTipsy60_100'!G:G)</f>
        <v>20.7</v>
      </c>
      <c r="F72">
        <f>LOOKUP($L72,'7LUTipsy60_100'!$A:$A,'7LUTipsy60_100'!H:H)</f>
        <v>0.21199999999999999</v>
      </c>
      <c r="G72">
        <f>LOOKUP($L72,'7LUTipsy60_100'!$A:$A,'7LUTipsy60_100'!I:I)</f>
        <v>196.4</v>
      </c>
      <c r="H72">
        <f>LOOKUP($L72,'7LUTipsy60_100'!$A:$A,'7LUTipsy60_100'!J:J)</f>
        <v>3.04</v>
      </c>
      <c r="I72">
        <f>LOOKUP($L72,'7LUTipsy60_100'!$A:$A,'7LUTipsy60_100'!K:K)</f>
        <v>108</v>
      </c>
      <c r="J72">
        <f>LOOKUP($L72,'7LUTipsy60_100'!$A:$A,'7LUTipsy60_100'!L:L)</f>
        <v>26.1</v>
      </c>
      <c r="K72">
        <f t="shared" si="2"/>
        <v>80</v>
      </c>
      <c r="L72" t="str">
        <f t="shared" si="3"/>
        <v>ICHmk3.CC.Horsefly.B.NoMgmt.N.80</v>
      </c>
    </row>
    <row r="73" spans="1:12">
      <c r="A73">
        <v>73</v>
      </c>
      <c r="B73" t="s">
        <v>411</v>
      </c>
      <c r="C73">
        <f>LOOKUP($L73,'7LUTipsy60_100'!$A:$A,'7LUTipsy60_100'!E:E)</f>
        <v>80</v>
      </c>
      <c r="D73">
        <f>LOOKUP($L73,'7LUTipsy60_100'!$A:$A,'7LUTipsy60_100'!F:F)</f>
        <v>238</v>
      </c>
      <c r="E73">
        <f>LOOKUP($L73,'7LUTipsy60_100'!$A:$A,'7LUTipsy60_100'!G:G)</f>
        <v>20.5</v>
      </c>
      <c r="F73">
        <f>LOOKUP($L73,'7LUTipsy60_100'!$A:$A,'7LUTipsy60_100'!H:H)</f>
        <v>0.20799999999999999</v>
      </c>
      <c r="G73">
        <f>LOOKUP($L73,'7LUTipsy60_100'!$A:$A,'7LUTipsy60_100'!I:I)</f>
        <v>195</v>
      </c>
      <c r="H73">
        <f>LOOKUP($L73,'7LUTipsy60_100'!$A:$A,'7LUTipsy60_100'!J:J)</f>
        <v>2.98</v>
      </c>
      <c r="I73">
        <f>LOOKUP($L73,'7LUTipsy60_100'!$A:$A,'7LUTipsy60_100'!K:K)</f>
        <v>105</v>
      </c>
      <c r="J73">
        <f>LOOKUP($L73,'7LUTipsy60_100'!$A:$A,'7LUTipsy60_100'!L:L)</f>
        <v>25.9</v>
      </c>
      <c r="K73">
        <f t="shared" si="2"/>
        <v>80</v>
      </c>
      <c r="L73" t="str">
        <f t="shared" si="3"/>
        <v>ICHmk3.CC.Horsefly.C.NoMgmt.N.80</v>
      </c>
    </row>
    <row r="74" spans="1:12">
      <c r="A74">
        <v>74</v>
      </c>
      <c r="B74" t="s">
        <v>412</v>
      </c>
      <c r="C74">
        <f>LOOKUP($L74,'7LUTipsy60_100'!$A:$A,'7LUTipsy60_100'!E:E)</f>
        <v>80</v>
      </c>
      <c r="D74">
        <f>LOOKUP($L74,'7LUTipsy60_100'!$A:$A,'7LUTipsy60_100'!F:F)</f>
        <v>289</v>
      </c>
      <c r="E74">
        <f>LOOKUP($L74,'7LUTipsy60_100'!$A:$A,'7LUTipsy60_100'!G:G)</f>
        <v>22.5</v>
      </c>
      <c r="F74">
        <f>LOOKUP($L74,'7LUTipsy60_100'!$A:$A,'7LUTipsy60_100'!H:H)</f>
        <v>0.25700000000000001</v>
      </c>
      <c r="G74">
        <f>LOOKUP($L74,'7LUTipsy60_100'!$A:$A,'7LUTipsy60_100'!I:I)</f>
        <v>208.9</v>
      </c>
      <c r="H74">
        <f>LOOKUP($L74,'7LUTipsy60_100'!$A:$A,'7LUTipsy60_100'!J:J)</f>
        <v>3.62</v>
      </c>
      <c r="I74">
        <f>LOOKUP($L74,'7LUTipsy60_100'!$A:$A,'7LUTipsy60_100'!K:K)</f>
        <v>135</v>
      </c>
      <c r="J74">
        <f>LOOKUP($L74,'7LUTipsy60_100'!$A:$A,'7LUTipsy60_100'!L:L)</f>
        <v>28.1</v>
      </c>
      <c r="K74">
        <f t="shared" si="2"/>
        <v>80</v>
      </c>
      <c r="L74" t="str">
        <f t="shared" si="3"/>
        <v>ICHmk3.CC.Horsefly.D.NoMgmt.N.80</v>
      </c>
    </row>
    <row r="75" spans="1:12">
      <c r="A75">
        <v>75</v>
      </c>
      <c r="B75" t="s">
        <v>413</v>
      </c>
      <c r="C75">
        <f>LOOKUP($L75,'7LUTipsy60_100'!$A:$A,'7LUTipsy60_100'!E:E)</f>
        <v>80</v>
      </c>
      <c r="D75">
        <f>LOOKUP($L75,'7LUTipsy60_100'!$A:$A,'7LUTipsy60_100'!F:F)</f>
        <v>162</v>
      </c>
      <c r="E75">
        <f>LOOKUP($L75,'7LUTipsy60_100'!$A:$A,'7LUTipsy60_100'!G:G)</f>
        <v>17.399999999999999</v>
      </c>
      <c r="F75">
        <f>LOOKUP($L75,'7LUTipsy60_100'!$A:$A,'7LUTipsy60_100'!H:H)</f>
        <v>0.155</v>
      </c>
      <c r="G75">
        <f>LOOKUP($L75,'7LUTipsy60_100'!$A:$A,'7LUTipsy60_100'!I:I)</f>
        <v>178.6</v>
      </c>
      <c r="H75">
        <f>LOOKUP($L75,'7LUTipsy60_100'!$A:$A,'7LUTipsy60_100'!J:J)</f>
        <v>2.0299999999999998</v>
      </c>
      <c r="I75">
        <f>LOOKUP($L75,'7LUTipsy60_100'!$A:$A,'7LUTipsy60_100'!K:K)</f>
        <v>73</v>
      </c>
      <c r="J75">
        <f>LOOKUP($L75,'7LUTipsy60_100'!$A:$A,'7LUTipsy60_100'!L:L)</f>
        <v>23.7</v>
      </c>
      <c r="K75">
        <f t="shared" si="2"/>
        <v>80</v>
      </c>
      <c r="L75" t="str">
        <f t="shared" si="3"/>
        <v>ICHwk2.CC.Horsefly.A.NoMgmt.N.80</v>
      </c>
    </row>
    <row r="76" spans="1:12">
      <c r="A76">
        <v>76</v>
      </c>
      <c r="B76" t="s">
        <v>414</v>
      </c>
      <c r="C76">
        <f>LOOKUP($L76,'7LUTipsy60_100'!$A:$A,'7LUTipsy60_100'!E:E)</f>
        <v>80</v>
      </c>
      <c r="D76">
        <f>LOOKUP($L76,'7LUTipsy60_100'!$A:$A,'7LUTipsy60_100'!F:F)</f>
        <v>159</v>
      </c>
      <c r="E76">
        <f>LOOKUP($L76,'7LUTipsy60_100'!$A:$A,'7LUTipsy60_100'!G:G)</f>
        <v>17.3</v>
      </c>
      <c r="F76">
        <f>LOOKUP($L76,'7LUTipsy60_100'!$A:$A,'7LUTipsy60_100'!H:H)</f>
        <v>0.153</v>
      </c>
      <c r="G76">
        <f>LOOKUP($L76,'7LUTipsy60_100'!$A:$A,'7LUTipsy60_100'!I:I)</f>
        <v>177.2</v>
      </c>
      <c r="H76">
        <f>LOOKUP($L76,'7LUTipsy60_100'!$A:$A,'7LUTipsy60_100'!J:J)</f>
        <v>1.99</v>
      </c>
      <c r="I76">
        <f>LOOKUP($L76,'7LUTipsy60_100'!$A:$A,'7LUTipsy60_100'!K:K)</f>
        <v>72</v>
      </c>
      <c r="J76">
        <f>LOOKUP($L76,'7LUTipsy60_100'!$A:$A,'7LUTipsy60_100'!L:L)</f>
        <v>23.5</v>
      </c>
      <c r="K76">
        <f t="shared" si="2"/>
        <v>80</v>
      </c>
      <c r="L76" t="str">
        <f t="shared" si="3"/>
        <v>ICHwk2.CC.Horsefly.B.NoMgmt.N.80</v>
      </c>
    </row>
    <row r="77" spans="1:12">
      <c r="A77">
        <v>77</v>
      </c>
      <c r="B77" t="s">
        <v>415</v>
      </c>
      <c r="C77">
        <f>LOOKUP($L77,'7LUTipsy60_100'!$A:$A,'7LUTipsy60_100'!E:E)</f>
        <v>80</v>
      </c>
      <c r="D77">
        <f>LOOKUP($L77,'7LUTipsy60_100'!$A:$A,'7LUTipsy60_100'!F:F)</f>
        <v>218</v>
      </c>
      <c r="E77">
        <f>LOOKUP($L77,'7LUTipsy60_100'!$A:$A,'7LUTipsy60_100'!G:G)</f>
        <v>19.3</v>
      </c>
      <c r="F77">
        <f>LOOKUP($L77,'7LUTipsy60_100'!$A:$A,'7LUTipsy60_100'!H:H)</f>
        <v>0.19700000000000001</v>
      </c>
      <c r="G77">
        <f>LOOKUP($L77,'7LUTipsy60_100'!$A:$A,'7LUTipsy60_100'!I:I)</f>
        <v>197.2</v>
      </c>
      <c r="H77">
        <f>LOOKUP($L77,'7LUTipsy60_100'!$A:$A,'7LUTipsy60_100'!J:J)</f>
        <v>2.72</v>
      </c>
      <c r="I77">
        <f>LOOKUP($L77,'7LUTipsy60_100'!$A:$A,'7LUTipsy60_100'!K:K)</f>
        <v>100</v>
      </c>
      <c r="J77">
        <f>LOOKUP($L77,'7LUTipsy60_100'!$A:$A,'7LUTipsy60_100'!L:L)</f>
        <v>26.2</v>
      </c>
      <c r="K77">
        <f t="shared" si="2"/>
        <v>80</v>
      </c>
      <c r="L77" t="str">
        <f t="shared" si="3"/>
        <v>ICHwk2.CC.Horsefly.C.NoMgmt.N.80</v>
      </c>
    </row>
    <row r="78" spans="1:12">
      <c r="A78">
        <v>78</v>
      </c>
      <c r="B78" t="s">
        <v>416</v>
      </c>
      <c r="C78">
        <f>LOOKUP($L78,'7LUTipsy60_100'!$A:$A,'7LUTipsy60_100'!E:E)</f>
        <v>80</v>
      </c>
      <c r="D78">
        <f>LOOKUP($L78,'7LUTipsy60_100'!$A:$A,'7LUTipsy60_100'!F:F)</f>
        <v>225</v>
      </c>
      <c r="E78">
        <f>LOOKUP($L78,'7LUTipsy60_100'!$A:$A,'7LUTipsy60_100'!G:G)</f>
        <v>19.600000000000001</v>
      </c>
      <c r="F78">
        <f>LOOKUP($L78,'7LUTipsy60_100'!$A:$A,'7LUTipsy60_100'!H:H)</f>
        <v>0.20300000000000001</v>
      </c>
      <c r="G78">
        <f>LOOKUP($L78,'7LUTipsy60_100'!$A:$A,'7LUTipsy60_100'!I:I)</f>
        <v>199.2</v>
      </c>
      <c r="H78">
        <f>LOOKUP($L78,'7LUTipsy60_100'!$A:$A,'7LUTipsy60_100'!J:J)</f>
        <v>2.81</v>
      </c>
      <c r="I78">
        <f>LOOKUP($L78,'7LUTipsy60_100'!$A:$A,'7LUTipsy60_100'!K:K)</f>
        <v>103</v>
      </c>
      <c r="J78">
        <f>LOOKUP($L78,'7LUTipsy60_100'!$A:$A,'7LUTipsy60_100'!L:L)</f>
        <v>26.5</v>
      </c>
      <c r="K78">
        <f t="shared" si="2"/>
        <v>80</v>
      </c>
      <c r="L78" t="str">
        <f t="shared" si="3"/>
        <v>ICHwk2.CC.Horsefly.D.NoMgmt.N.80</v>
      </c>
    </row>
    <row r="79" spans="1:12">
      <c r="A79">
        <v>79</v>
      </c>
      <c r="B79" t="s">
        <v>417</v>
      </c>
      <c r="C79">
        <f>LOOKUP($L79,'7LUTipsy60_100'!$A:$A,'7LUTipsy60_100'!E:E)</f>
        <v>80</v>
      </c>
      <c r="D79">
        <f>LOOKUP($L79,'7LUTipsy60_100'!$A:$A,'7LUTipsy60_100'!F:F)</f>
        <v>196</v>
      </c>
      <c r="E79">
        <f>LOOKUP($L79,'7LUTipsy60_100'!$A:$A,'7LUTipsy60_100'!G:G)</f>
        <v>18.600000000000001</v>
      </c>
      <c r="F79">
        <f>LOOKUP($L79,'7LUTipsy60_100'!$A:$A,'7LUTipsy60_100'!H:H)</f>
        <v>0.18</v>
      </c>
      <c r="G79">
        <f>LOOKUP($L79,'7LUTipsy60_100'!$A:$A,'7LUTipsy60_100'!I:I)</f>
        <v>190.5</v>
      </c>
      <c r="H79">
        <f>LOOKUP($L79,'7LUTipsy60_100'!$A:$A,'7LUTipsy60_100'!J:J)</f>
        <v>2.4500000000000002</v>
      </c>
      <c r="I79">
        <f>LOOKUP($L79,'7LUTipsy60_100'!$A:$A,'7LUTipsy60_100'!K:K)</f>
        <v>89</v>
      </c>
      <c r="J79">
        <f>LOOKUP($L79,'7LUTipsy60_100'!$A:$A,'7LUTipsy60_100'!L:L)</f>
        <v>25.2</v>
      </c>
      <c r="K79">
        <f t="shared" si="2"/>
        <v>80</v>
      </c>
      <c r="L79" t="str">
        <f t="shared" si="3"/>
        <v>ICHwk2.CC.Horsefly.E.NoMgmt.N.80</v>
      </c>
    </row>
    <row r="80" spans="1:12">
      <c r="A80">
        <v>80</v>
      </c>
      <c r="B80" t="s">
        <v>418</v>
      </c>
      <c r="C80">
        <f>LOOKUP($L80,'7LUTipsy60_100'!$A:$A,'7LUTipsy60_100'!E:E)</f>
        <v>80</v>
      </c>
      <c r="D80">
        <f>LOOKUP($L80,'7LUTipsy60_100'!$A:$A,'7LUTipsy60_100'!F:F)</f>
        <v>151</v>
      </c>
      <c r="E80">
        <f>LOOKUP($L80,'7LUTipsy60_100'!$A:$A,'7LUTipsy60_100'!G:G)</f>
        <v>17</v>
      </c>
      <c r="F80">
        <f>LOOKUP($L80,'7LUTipsy60_100'!$A:$A,'7LUTipsy60_100'!H:H)</f>
        <v>0.14699999999999999</v>
      </c>
      <c r="G80">
        <f>LOOKUP($L80,'7LUTipsy60_100'!$A:$A,'7LUTipsy60_100'!I:I)</f>
        <v>174.1</v>
      </c>
      <c r="H80">
        <f>LOOKUP($L80,'7LUTipsy60_100'!$A:$A,'7LUTipsy60_100'!J:J)</f>
        <v>1.89</v>
      </c>
      <c r="I80">
        <f>LOOKUP($L80,'7LUTipsy60_100'!$A:$A,'7LUTipsy60_100'!K:K)</f>
        <v>68</v>
      </c>
      <c r="J80">
        <f>LOOKUP($L80,'7LUTipsy60_100'!$A:$A,'7LUTipsy60_100'!L:L)</f>
        <v>23.2</v>
      </c>
      <c r="K80">
        <f t="shared" si="2"/>
        <v>80</v>
      </c>
      <c r="L80" t="str">
        <f t="shared" si="3"/>
        <v>ICHwk2.CC.Horsefly.F.NoMgmt.N.80</v>
      </c>
    </row>
    <row r="81" spans="1:12">
      <c r="A81">
        <v>81</v>
      </c>
      <c r="B81" t="s">
        <v>419</v>
      </c>
      <c r="C81">
        <f>LOOKUP($L81,'7LUTipsy60_100'!$A:$A,'7LUTipsy60_100'!E:E)</f>
        <v>80</v>
      </c>
      <c r="D81">
        <f>LOOKUP($L81,'7LUTipsy60_100'!$A:$A,'7LUTipsy60_100'!F:F)</f>
        <v>280</v>
      </c>
      <c r="E81">
        <f>LOOKUP($L81,'7LUTipsy60_100'!$A:$A,'7LUTipsy60_100'!G:G)</f>
        <v>21.6</v>
      </c>
      <c r="F81">
        <f>LOOKUP($L81,'7LUTipsy60_100'!$A:$A,'7LUTipsy60_100'!H:H)</f>
        <v>0.24399999999999999</v>
      </c>
      <c r="G81">
        <f>LOOKUP($L81,'7LUTipsy60_100'!$A:$A,'7LUTipsy60_100'!I:I)</f>
        <v>207.3</v>
      </c>
      <c r="H81">
        <f>LOOKUP($L81,'7LUTipsy60_100'!$A:$A,'7LUTipsy60_100'!J:J)</f>
        <v>3.5</v>
      </c>
      <c r="I81">
        <f>LOOKUP($L81,'7LUTipsy60_100'!$A:$A,'7LUTipsy60_100'!K:K)</f>
        <v>126</v>
      </c>
      <c r="J81">
        <f>LOOKUP($L81,'7LUTipsy60_100'!$A:$A,'7LUTipsy60_100'!L:L)</f>
        <v>28.3</v>
      </c>
      <c r="K81">
        <f t="shared" si="2"/>
        <v>80</v>
      </c>
      <c r="L81" t="str">
        <f t="shared" si="3"/>
        <v>SBSdw1.CC.Horsefly.A.NoMgmt.N.80</v>
      </c>
    </row>
    <row r="82" spans="1:12">
      <c r="A82">
        <v>82</v>
      </c>
      <c r="B82" t="s">
        <v>420</v>
      </c>
      <c r="C82">
        <f>LOOKUP($L82,'7LUTipsy60_100'!$A:$A,'7LUTipsy60_100'!E:E)</f>
        <v>80</v>
      </c>
      <c r="D82">
        <f>LOOKUP($L82,'7LUTipsy60_100'!$A:$A,'7LUTipsy60_100'!F:F)</f>
        <v>303</v>
      </c>
      <c r="E82">
        <f>LOOKUP($L82,'7LUTipsy60_100'!$A:$A,'7LUTipsy60_100'!G:G)</f>
        <v>22.5</v>
      </c>
      <c r="F82">
        <f>LOOKUP($L82,'7LUTipsy60_100'!$A:$A,'7LUTipsy60_100'!H:H)</f>
        <v>0.27</v>
      </c>
      <c r="G82">
        <f>LOOKUP($L82,'7LUTipsy60_100'!$A:$A,'7LUTipsy60_100'!I:I)</f>
        <v>213.3</v>
      </c>
      <c r="H82">
        <f>LOOKUP($L82,'7LUTipsy60_100'!$A:$A,'7LUTipsy60_100'!J:J)</f>
        <v>3.79</v>
      </c>
      <c r="I82">
        <f>LOOKUP($L82,'7LUTipsy60_100'!$A:$A,'7LUTipsy60_100'!K:K)</f>
        <v>140</v>
      </c>
      <c r="J82">
        <f>LOOKUP($L82,'7LUTipsy60_100'!$A:$A,'7LUTipsy60_100'!L:L)</f>
        <v>29.3</v>
      </c>
      <c r="K82">
        <f t="shared" si="2"/>
        <v>80</v>
      </c>
      <c r="L82" t="str">
        <f t="shared" si="3"/>
        <v>SBSdw1.CC.Horsefly.B.NoMgmt.N.80</v>
      </c>
    </row>
    <row r="83" spans="1:12">
      <c r="A83">
        <v>83</v>
      </c>
      <c r="B83" t="s">
        <v>421</v>
      </c>
      <c r="C83">
        <f>LOOKUP($L83,'7LUTipsy60_100'!$A:$A,'7LUTipsy60_100'!E:E)</f>
        <v>80</v>
      </c>
      <c r="D83">
        <f>LOOKUP($L83,'7LUTipsy60_100'!$A:$A,'7LUTipsy60_100'!F:F)</f>
        <v>250</v>
      </c>
      <c r="E83">
        <f>LOOKUP($L83,'7LUTipsy60_100'!$A:$A,'7LUTipsy60_100'!G:G)</f>
        <v>20.399999999999999</v>
      </c>
      <c r="F83">
        <f>LOOKUP($L83,'7LUTipsy60_100'!$A:$A,'7LUTipsy60_100'!H:H)</f>
        <v>0.216</v>
      </c>
      <c r="G83">
        <f>LOOKUP($L83,'7LUTipsy60_100'!$A:$A,'7LUTipsy60_100'!I:I)</f>
        <v>200.1</v>
      </c>
      <c r="H83">
        <f>LOOKUP($L83,'7LUTipsy60_100'!$A:$A,'7LUTipsy60_100'!J:J)</f>
        <v>3.13</v>
      </c>
      <c r="I83">
        <f>LOOKUP($L83,'7LUTipsy60_100'!$A:$A,'7LUTipsy60_100'!K:K)</f>
        <v>110</v>
      </c>
      <c r="J83">
        <f>LOOKUP($L83,'7LUTipsy60_100'!$A:$A,'7LUTipsy60_100'!L:L)</f>
        <v>27.2</v>
      </c>
      <c r="K83">
        <f t="shared" si="2"/>
        <v>80</v>
      </c>
      <c r="L83" t="str">
        <f t="shared" si="3"/>
        <v>SBSdw1.CC.Horsefly.C.NoMgmt.N.80</v>
      </c>
    </row>
    <row r="84" spans="1:12">
      <c r="A84">
        <v>84</v>
      </c>
      <c r="B84" t="s">
        <v>422</v>
      </c>
      <c r="C84">
        <f>LOOKUP($L84,'7LUTipsy60_100'!$A:$A,'7LUTipsy60_100'!E:E)</f>
        <v>80</v>
      </c>
      <c r="D84">
        <f>LOOKUP($L84,'7LUTipsy60_100'!$A:$A,'7LUTipsy60_100'!F:F)</f>
        <v>252</v>
      </c>
      <c r="E84">
        <f>LOOKUP($L84,'7LUTipsy60_100'!$A:$A,'7LUTipsy60_100'!G:G)</f>
        <v>22.7</v>
      </c>
      <c r="F84">
        <f>LOOKUP($L84,'7LUTipsy60_100'!$A:$A,'7LUTipsy60_100'!H:H)</f>
        <v>0.25700000000000001</v>
      </c>
      <c r="G84">
        <f>LOOKUP($L84,'7LUTipsy60_100'!$A:$A,'7LUTipsy60_100'!I:I)</f>
        <v>207.9</v>
      </c>
      <c r="H84">
        <f>LOOKUP($L84,'7LUTipsy60_100'!$A:$A,'7LUTipsy60_100'!J:J)</f>
        <v>3.15</v>
      </c>
      <c r="I84">
        <f>LOOKUP($L84,'7LUTipsy60_100'!$A:$A,'7LUTipsy60_100'!K:K)</f>
        <v>126</v>
      </c>
      <c r="J84">
        <f>LOOKUP($L84,'7LUTipsy60_100'!$A:$A,'7LUTipsy60_100'!L:L)</f>
        <v>27.7</v>
      </c>
      <c r="K84">
        <f t="shared" si="2"/>
        <v>80</v>
      </c>
      <c r="L84" t="str">
        <f t="shared" si="3"/>
        <v>SBSdw1.Sel.Horsefly.B.NoMgmt.N.80</v>
      </c>
    </row>
    <row r="85" spans="1:12">
      <c r="A85">
        <v>85</v>
      </c>
      <c r="B85" t="s">
        <v>423</v>
      </c>
      <c r="C85">
        <f>LOOKUP($L85,'7LUTipsy60_100'!$A:$A,'7LUTipsy60_100'!E:E)</f>
        <v>80</v>
      </c>
      <c r="D85">
        <f>LOOKUP($L85,'7LUTipsy60_100'!$A:$A,'7LUTipsy60_100'!F:F)</f>
        <v>215</v>
      </c>
      <c r="E85">
        <f>LOOKUP($L85,'7LUTipsy60_100'!$A:$A,'7LUTipsy60_100'!G:G)</f>
        <v>21.1</v>
      </c>
      <c r="F85">
        <f>LOOKUP($L85,'7LUTipsy60_100'!$A:$A,'7LUTipsy60_100'!H:H)</f>
        <v>0.216</v>
      </c>
      <c r="G85">
        <f>LOOKUP($L85,'7LUTipsy60_100'!$A:$A,'7LUTipsy60_100'!I:I)</f>
        <v>196.3</v>
      </c>
      <c r="H85">
        <f>LOOKUP($L85,'7LUTipsy60_100'!$A:$A,'7LUTipsy60_100'!J:J)</f>
        <v>2.68</v>
      </c>
      <c r="I85">
        <f>LOOKUP($L85,'7LUTipsy60_100'!$A:$A,'7LUTipsy60_100'!K:K)</f>
        <v>102</v>
      </c>
      <c r="J85">
        <f>LOOKUP($L85,'7LUTipsy60_100'!$A:$A,'7LUTipsy60_100'!L:L)</f>
        <v>25.8</v>
      </c>
      <c r="K85">
        <f t="shared" si="2"/>
        <v>80</v>
      </c>
      <c r="L85" t="str">
        <f t="shared" si="3"/>
        <v>SBSdw1.Sel.Horsefly.C.NoMgmt.N.80</v>
      </c>
    </row>
    <row r="86" spans="1:12">
      <c r="A86">
        <v>86</v>
      </c>
      <c r="B86" t="s">
        <v>424</v>
      </c>
      <c r="C86">
        <f>LOOKUP($L86,'7LUTipsy60_100'!$A:$A,'7LUTipsy60_100'!E:E)</f>
        <v>80</v>
      </c>
      <c r="D86">
        <f>LOOKUP($L86,'7LUTipsy60_100'!$A:$A,'7LUTipsy60_100'!F:F)</f>
        <v>38</v>
      </c>
      <c r="E86">
        <f>LOOKUP($L86,'7LUTipsy60_100'!$A:$A,'7LUTipsy60_100'!G:G)</f>
        <v>11.6</v>
      </c>
      <c r="F86">
        <f>LOOKUP($L86,'7LUTipsy60_100'!$A:$A,'7LUTipsy60_100'!H:H)</f>
        <v>6.5000000000000002E-2</v>
      </c>
      <c r="G86">
        <f>LOOKUP($L86,'7LUTipsy60_100'!$A:$A,'7LUTipsy60_100'!I:I)</f>
        <v>105.5</v>
      </c>
      <c r="H86">
        <f>LOOKUP($L86,'7LUTipsy60_100'!$A:$A,'7LUTipsy60_100'!J:J)</f>
        <v>0.47</v>
      </c>
      <c r="I86">
        <f>LOOKUP($L86,'7LUTipsy60_100'!$A:$A,'7LUTipsy60_100'!K:K)</f>
        <v>21</v>
      </c>
      <c r="J86">
        <f>LOOKUP($L86,'7LUTipsy60_100'!$A:$A,'7LUTipsy60_100'!L:L)</f>
        <v>16.600000000000001</v>
      </c>
      <c r="K86">
        <f t="shared" si="2"/>
        <v>80</v>
      </c>
      <c r="L86" t="str">
        <f t="shared" si="3"/>
        <v>IDFdk4.CC.Minton.A.NoMgmt.N.80</v>
      </c>
    </row>
    <row r="87" spans="1:12">
      <c r="A87">
        <v>87</v>
      </c>
      <c r="B87" t="s">
        <v>425</v>
      </c>
      <c r="C87">
        <f>LOOKUP($L87,'7LUTipsy60_100'!$A:$A,'7LUTipsy60_100'!E:E)</f>
        <v>80</v>
      </c>
      <c r="D87">
        <f>LOOKUP($L87,'7LUTipsy60_100'!$A:$A,'7LUTipsy60_100'!F:F)</f>
        <v>58</v>
      </c>
      <c r="E87">
        <f>LOOKUP($L87,'7LUTipsy60_100'!$A:$A,'7LUTipsy60_100'!G:G)</f>
        <v>12.7</v>
      </c>
      <c r="F87">
        <f>LOOKUP($L87,'7LUTipsy60_100'!$A:$A,'7LUTipsy60_100'!H:H)</f>
        <v>7.8E-2</v>
      </c>
      <c r="G87">
        <f>LOOKUP($L87,'7LUTipsy60_100'!$A:$A,'7LUTipsy60_100'!I:I)</f>
        <v>125.6</v>
      </c>
      <c r="H87">
        <f>LOOKUP($L87,'7LUTipsy60_100'!$A:$A,'7LUTipsy60_100'!J:J)</f>
        <v>0.73</v>
      </c>
      <c r="I87">
        <f>LOOKUP($L87,'7LUTipsy60_100'!$A:$A,'7LUTipsy60_100'!K:K)</f>
        <v>28</v>
      </c>
      <c r="J87">
        <f>LOOKUP($L87,'7LUTipsy60_100'!$A:$A,'7LUTipsy60_100'!L:L)</f>
        <v>17.899999999999999</v>
      </c>
      <c r="K87">
        <f t="shared" si="2"/>
        <v>80</v>
      </c>
      <c r="L87" t="str">
        <f t="shared" si="3"/>
        <v>IDFdk4.CC.Minton.B.NoMgmt.N.80</v>
      </c>
    </row>
    <row r="88" spans="1:12">
      <c r="A88">
        <v>88</v>
      </c>
      <c r="B88" t="s">
        <v>426</v>
      </c>
      <c r="C88">
        <f>LOOKUP($L88,'7LUTipsy60_100'!$A:$A,'7LUTipsy60_100'!E:E)</f>
        <v>80</v>
      </c>
      <c r="D88">
        <f>LOOKUP($L88,'7LUTipsy60_100'!$A:$A,'7LUTipsy60_100'!F:F)</f>
        <v>42</v>
      </c>
      <c r="E88">
        <f>LOOKUP($L88,'7LUTipsy60_100'!$A:$A,'7LUTipsy60_100'!G:G)</f>
        <v>11.9</v>
      </c>
      <c r="F88">
        <f>LOOKUP($L88,'7LUTipsy60_100'!$A:$A,'7LUTipsy60_100'!H:H)</f>
        <v>6.7000000000000004E-2</v>
      </c>
      <c r="G88">
        <f>LOOKUP($L88,'7LUTipsy60_100'!$A:$A,'7LUTipsy60_100'!I:I)</f>
        <v>108.8</v>
      </c>
      <c r="H88">
        <f>LOOKUP($L88,'7LUTipsy60_100'!$A:$A,'7LUTipsy60_100'!J:J)</f>
        <v>0.53</v>
      </c>
      <c r="I88">
        <f>LOOKUP($L88,'7LUTipsy60_100'!$A:$A,'7LUTipsy60_100'!K:K)</f>
        <v>23</v>
      </c>
      <c r="J88">
        <f>LOOKUP($L88,'7LUTipsy60_100'!$A:$A,'7LUTipsy60_100'!L:L)</f>
        <v>16.899999999999999</v>
      </c>
      <c r="K88">
        <f t="shared" si="2"/>
        <v>80</v>
      </c>
      <c r="L88" t="str">
        <f t="shared" si="3"/>
        <v>IDFdk4.CC.Minton.D.NoMgmt.N.80</v>
      </c>
    </row>
    <row r="89" spans="1:12">
      <c r="A89">
        <v>89</v>
      </c>
      <c r="B89" t="s">
        <v>427</v>
      </c>
      <c r="C89">
        <f>LOOKUP($L89,'7LUTipsy60_100'!$A:$A,'7LUTipsy60_100'!E:E)</f>
        <v>80</v>
      </c>
      <c r="D89">
        <f>LOOKUP($L89,'7LUTipsy60_100'!$A:$A,'7LUTipsy60_100'!F:F)</f>
        <v>46</v>
      </c>
      <c r="E89">
        <f>LOOKUP($L89,'7LUTipsy60_100'!$A:$A,'7LUTipsy60_100'!G:G)</f>
        <v>13.5</v>
      </c>
      <c r="F89">
        <f>LOOKUP($L89,'7LUTipsy60_100'!$A:$A,'7LUTipsy60_100'!H:H)</f>
        <v>8.5000000000000006E-2</v>
      </c>
      <c r="G89">
        <f>LOOKUP($L89,'7LUTipsy60_100'!$A:$A,'7LUTipsy60_100'!I:I)</f>
        <v>119.1</v>
      </c>
      <c r="H89">
        <f>LOOKUP($L89,'7LUTipsy60_100'!$A:$A,'7LUTipsy60_100'!J:J)</f>
        <v>0.57999999999999996</v>
      </c>
      <c r="I89">
        <f>LOOKUP($L89,'7LUTipsy60_100'!$A:$A,'7LUTipsy60_100'!K:K)</f>
        <v>27</v>
      </c>
      <c r="J89">
        <f>LOOKUP($L89,'7LUTipsy60_100'!$A:$A,'7LUTipsy60_100'!L:L)</f>
        <v>16.2</v>
      </c>
      <c r="K89">
        <f t="shared" si="2"/>
        <v>80</v>
      </c>
      <c r="L89" t="str">
        <f t="shared" si="3"/>
        <v>IDFdk4.Sel.Minton.A.NoMgmt.N.80</v>
      </c>
    </row>
    <row r="90" spans="1:12">
      <c r="A90">
        <v>90</v>
      </c>
      <c r="B90" t="s">
        <v>428</v>
      </c>
      <c r="C90">
        <f>LOOKUP($L90,'7LUTipsy60_100'!$A:$A,'7LUTipsy60_100'!E:E)</f>
        <v>80</v>
      </c>
      <c r="D90">
        <f>LOOKUP($L90,'7LUTipsy60_100'!$A:$A,'7LUTipsy60_100'!F:F)</f>
        <v>22</v>
      </c>
      <c r="E90">
        <f>LOOKUP($L90,'7LUTipsy60_100'!$A:$A,'7LUTipsy60_100'!G:G)</f>
        <v>11.9</v>
      </c>
      <c r="F90">
        <f>LOOKUP($L90,'7LUTipsy60_100'!$A:$A,'7LUTipsy60_100'!H:H)</f>
        <v>6.8000000000000005E-2</v>
      </c>
      <c r="G90">
        <f>LOOKUP($L90,'7LUTipsy60_100'!$A:$A,'7LUTipsy60_100'!I:I)</f>
        <v>101.5</v>
      </c>
      <c r="H90">
        <f>LOOKUP($L90,'7LUTipsy60_100'!$A:$A,'7LUTipsy60_100'!J:J)</f>
        <v>0.27</v>
      </c>
      <c r="I90">
        <f>LOOKUP($L90,'7LUTipsy60_100'!$A:$A,'7LUTipsy60_100'!K:K)</f>
        <v>18</v>
      </c>
      <c r="J90">
        <f>LOOKUP($L90,'7LUTipsy60_100'!$A:$A,'7LUTipsy60_100'!L:L)</f>
        <v>14.6</v>
      </c>
      <c r="K90">
        <f t="shared" si="2"/>
        <v>80</v>
      </c>
      <c r="L90" t="str">
        <f t="shared" si="3"/>
        <v>IDFdk4.Sel.Minton.B.NoMgmt.N.80</v>
      </c>
    </row>
    <row r="91" spans="1:12">
      <c r="A91">
        <v>91</v>
      </c>
      <c r="B91" t="s">
        <v>429</v>
      </c>
      <c r="C91">
        <f>LOOKUP($L91,'7LUTipsy60_100'!$A:$A,'7LUTipsy60_100'!E:E)</f>
        <v>80</v>
      </c>
      <c r="D91">
        <f>LOOKUP($L91,'7LUTipsy60_100'!$A:$A,'7LUTipsy60_100'!F:F)</f>
        <v>17</v>
      </c>
      <c r="E91">
        <f>LOOKUP($L91,'7LUTipsy60_100'!$A:$A,'7LUTipsy60_100'!G:G)</f>
        <v>11.4</v>
      </c>
      <c r="F91">
        <f>LOOKUP($L91,'7LUTipsy60_100'!$A:$A,'7LUTipsy60_100'!H:H)</f>
        <v>6.5000000000000002E-2</v>
      </c>
      <c r="G91">
        <f>LOOKUP($L91,'7LUTipsy60_100'!$A:$A,'7LUTipsy60_100'!I:I)</f>
        <v>96.4</v>
      </c>
      <c r="H91">
        <f>LOOKUP($L91,'7LUTipsy60_100'!$A:$A,'7LUTipsy60_100'!J:J)</f>
        <v>0.21</v>
      </c>
      <c r="I91">
        <f>LOOKUP($L91,'7LUTipsy60_100'!$A:$A,'7LUTipsy60_100'!K:K)</f>
        <v>15</v>
      </c>
      <c r="J91">
        <f>LOOKUP($L91,'7LUTipsy60_100'!$A:$A,'7LUTipsy60_100'!L:L)</f>
        <v>14.4</v>
      </c>
      <c r="K91">
        <f t="shared" si="2"/>
        <v>80</v>
      </c>
      <c r="L91" t="str">
        <f t="shared" si="3"/>
        <v>IDFdk4.Sel.Minton.D.NoMgmt.N.80</v>
      </c>
    </row>
    <row r="92" spans="1:12">
      <c r="A92">
        <v>92</v>
      </c>
      <c r="B92" t="s">
        <v>430</v>
      </c>
      <c r="C92">
        <f>LOOKUP($L92,'7LUTipsy60_100'!$A:$A,'7LUTipsy60_100'!E:E)</f>
        <v>80</v>
      </c>
      <c r="D92">
        <f>LOOKUP($L92,'7LUTipsy60_100'!$A:$A,'7LUTipsy60_100'!F:F)</f>
        <v>41</v>
      </c>
      <c r="E92">
        <f>LOOKUP($L92,'7LUTipsy60_100'!$A:$A,'7LUTipsy60_100'!G:G)</f>
        <v>11.8</v>
      </c>
      <c r="F92">
        <f>LOOKUP($L92,'7LUTipsy60_100'!$A:$A,'7LUTipsy60_100'!H:H)</f>
        <v>6.8000000000000005E-2</v>
      </c>
      <c r="G92">
        <f>LOOKUP($L92,'7LUTipsy60_100'!$A:$A,'7LUTipsy60_100'!I:I)</f>
        <v>114</v>
      </c>
      <c r="H92">
        <f>LOOKUP($L92,'7LUTipsy60_100'!$A:$A,'7LUTipsy60_100'!J:J)</f>
        <v>0.51</v>
      </c>
      <c r="I92">
        <f>LOOKUP($L92,'7LUTipsy60_100'!$A:$A,'7LUTipsy60_100'!K:K)</f>
        <v>22</v>
      </c>
      <c r="J92">
        <f>LOOKUP($L92,'7LUTipsy60_100'!$A:$A,'7LUTipsy60_100'!L:L)</f>
        <v>17.2</v>
      </c>
      <c r="K92">
        <f t="shared" si="2"/>
        <v>80</v>
      </c>
      <c r="L92" t="str">
        <f t="shared" si="3"/>
        <v>IDFxm.CC.Minton.D.NoMgmt.N.80</v>
      </c>
    </row>
    <row r="93" spans="1:12">
      <c r="A93">
        <v>93</v>
      </c>
      <c r="B93" t="s">
        <v>431</v>
      </c>
      <c r="C93">
        <f>LOOKUP($L93,'7LUTipsy60_100'!$A:$A,'7LUTipsy60_100'!E:E)</f>
        <v>80</v>
      </c>
      <c r="D93">
        <f>LOOKUP($L93,'7LUTipsy60_100'!$A:$A,'7LUTipsy60_100'!F:F)</f>
        <v>20</v>
      </c>
      <c r="E93">
        <f>LOOKUP($L93,'7LUTipsy60_100'!$A:$A,'7LUTipsy60_100'!G:G)</f>
        <v>11.9</v>
      </c>
      <c r="F93">
        <f>LOOKUP($L93,'7LUTipsy60_100'!$A:$A,'7LUTipsy60_100'!H:H)</f>
        <v>6.5000000000000002E-2</v>
      </c>
      <c r="G93">
        <f>LOOKUP($L93,'7LUTipsy60_100'!$A:$A,'7LUTipsy60_100'!I:I)</f>
        <v>98.8</v>
      </c>
      <c r="H93">
        <f>LOOKUP($L93,'7LUTipsy60_100'!$A:$A,'7LUTipsy60_100'!J:J)</f>
        <v>0.25</v>
      </c>
      <c r="I93">
        <f>LOOKUP($L93,'7LUTipsy60_100'!$A:$A,'7LUTipsy60_100'!K:K)</f>
        <v>17</v>
      </c>
      <c r="J93">
        <f>LOOKUP($L93,'7LUTipsy60_100'!$A:$A,'7LUTipsy60_100'!L:L)</f>
        <v>14.8</v>
      </c>
      <c r="K93">
        <f t="shared" si="2"/>
        <v>80</v>
      </c>
      <c r="L93" t="str">
        <f t="shared" si="3"/>
        <v>IDFxm.Sel.Minton.B.NoMgmt.N.80</v>
      </c>
    </row>
    <row r="94" spans="1:12">
      <c r="A94">
        <v>94</v>
      </c>
      <c r="B94" t="s">
        <v>432</v>
      </c>
      <c r="C94">
        <f>LOOKUP($L94,'7LUTipsy60_100'!$A:$A,'7LUTipsy60_100'!E:E)</f>
        <v>80</v>
      </c>
      <c r="D94">
        <f>LOOKUP($L94,'7LUTipsy60_100'!$A:$A,'7LUTipsy60_100'!F:F)</f>
        <v>18</v>
      </c>
      <c r="E94">
        <f>LOOKUP($L94,'7LUTipsy60_100'!$A:$A,'7LUTipsy60_100'!G:G)</f>
        <v>11.7</v>
      </c>
      <c r="F94">
        <f>LOOKUP($L94,'7LUTipsy60_100'!$A:$A,'7LUTipsy60_100'!H:H)</f>
        <v>6.4000000000000001E-2</v>
      </c>
      <c r="G94">
        <f>LOOKUP($L94,'7LUTipsy60_100'!$A:$A,'7LUTipsy60_100'!I:I)</f>
        <v>98</v>
      </c>
      <c r="H94">
        <f>LOOKUP($L94,'7LUTipsy60_100'!$A:$A,'7LUTipsy60_100'!J:J)</f>
        <v>0.22</v>
      </c>
      <c r="I94">
        <f>LOOKUP($L94,'7LUTipsy60_100'!$A:$A,'7LUTipsy60_100'!K:K)</f>
        <v>16</v>
      </c>
      <c r="J94">
        <f>LOOKUP($L94,'7LUTipsy60_100'!$A:$A,'7LUTipsy60_100'!L:L)</f>
        <v>14.6</v>
      </c>
      <c r="K94">
        <f t="shared" si="2"/>
        <v>80</v>
      </c>
      <c r="L94" t="str">
        <f t="shared" si="3"/>
        <v>IDFxm.Sel.Minton.C.NoMgmt.N.80</v>
      </c>
    </row>
    <row r="95" spans="1:12">
      <c r="A95">
        <v>95</v>
      </c>
      <c r="B95" t="s">
        <v>433</v>
      </c>
      <c r="C95">
        <f>LOOKUP($L95,'7LUTipsy60_100'!$A:$A,'7LUTipsy60_100'!E:E)</f>
        <v>80</v>
      </c>
      <c r="D95">
        <f>LOOKUP($L95,'7LUTipsy60_100'!$A:$A,'7LUTipsy60_100'!F:F)</f>
        <v>19</v>
      </c>
      <c r="E95">
        <f>LOOKUP($L95,'7LUTipsy60_100'!$A:$A,'7LUTipsy60_100'!G:G)</f>
        <v>11.8</v>
      </c>
      <c r="F95">
        <f>LOOKUP($L95,'7LUTipsy60_100'!$A:$A,'7LUTipsy60_100'!H:H)</f>
        <v>6.4000000000000001E-2</v>
      </c>
      <c r="G95">
        <f>LOOKUP($L95,'7LUTipsy60_100'!$A:$A,'7LUTipsy60_100'!I:I)</f>
        <v>98.4</v>
      </c>
      <c r="H95">
        <f>LOOKUP($L95,'7LUTipsy60_100'!$A:$A,'7LUTipsy60_100'!J:J)</f>
        <v>0.24</v>
      </c>
      <c r="I95">
        <f>LOOKUP($L95,'7LUTipsy60_100'!$A:$A,'7LUTipsy60_100'!K:K)</f>
        <v>17</v>
      </c>
      <c r="J95">
        <f>LOOKUP($L95,'7LUTipsy60_100'!$A:$A,'7LUTipsy60_100'!L:L)</f>
        <v>14.7</v>
      </c>
      <c r="K95">
        <f t="shared" si="2"/>
        <v>80</v>
      </c>
      <c r="L95" t="str">
        <f t="shared" si="3"/>
        <v>IDFxm.Sel.Minton.D.NoMgmt.N.80</v>
      </c>
    </row>
    <row r="96" spans="1:12">
      <c r="A96">
        <v>96</v>
      </c>
      <c r="B96" t="s">
        <v>434</v>
      </c>
      <c r="C96">
        <f>LOOKUP($L96,'7LUTipsy60_100'!$A:$A,'7LUTipsy60_100'!E:E)</f>
        <v>80</v>
      </c>
      <c r="D96">
        <f>LOOKUP($L96,'7LUTipsy60_100'!$A:$A,'7LUTipsy60_100'!F:F)</f>
        <v>42</v>
      </c>
      <c r="E96">
        <f>LOOKUP($L96,'7LUTipsy60_100'!$A:$A,'7LUTipsy60_100'!G:G)</f>
        <v>11.9</v>
      </c>
      <c r="F96">
        <f>LOOKUP($L96,'7LUTipsy60_100'!$A:$A,'7LUTipsy60_100'!H:H)</f>
        <v>6.7000000000000004E-2</v>
      </c>
      <c r="G96">
        <f>LOOKUP($L96,'7LUTipsy60_100'!$A:$A,'7LUTipsy60_100'!I:I)</f>
        <v>108.5</v>
      </c>
      <c r="H96">
        <f>LOOKUP($L96,'7LUTipsy60_100'!$A:$A,'7LUTipsy60_100'!J:J)</f>
        <v>0.53</v>
      </c>
      <c r="I96">
        <f>LOOKUP($L96,'7LUTipsy60_100'!$A:$A,'7LUTipsy60_100'!K:K)</f>
        <v>23</v>
      </c>
      <c r="J96">
        <f>LOOKUP($L96,'7LUTipsy60_100'!$A:$A,'7LUTipsy60_100'!L:L)</f>
        <v>16.899999999999999</v>
      </c>
      <c r="K96">
        <f t="shared" si="2"/>
        <v>80</v>
      </c>
      <c r="L96" t="str">
        <f t="shared" si="3"/>
        <v>SBPSxc.CC.Minton.A.NoMgmt.N.80</v>
      </c>
    </row>
    <row r="97" spans="1:12">
      <c r="A97">
        <v>97</v>
      </c>
      <c r="B97" t="s">
        <v>435</v>
      </c>
      <c r="C97">
        <f>LOOKUP($L97,'7LUTipsy60_100'!$A:$A,'7LUTipsy60_100'!E:E)</f>
        <v>80</v>
      </c>
      <c r="D97">
        <f>LOOKUP($L97,'7LUTipsy60_100'!$A:$A,'7LUTipsy60_100'!F:F)</f>
        <v>142</v>
      </c>
      <c r="E97">
        <f>LOOKUP($L97,'7LUTipsy60_100'!$A:$A,'7LUTipsy60_100'!G:G)</f>
        <v>16.3</v>
      </c>
      <c r="F97">
        <f>LOOKUP($L97,'7LUTipsy60_100'!$A:$A,'7LUTipsy60_100'!H:H)</f>
        <v>0.13100000000000001</v>
      </c>
      <c r="G97">
        <f>LOOKUP($L97,'7LUTipsy60_100'!$A:$A,'7LUTipsy60_100'!I:I)</f>
        <v>163.69999999999999</v>
      </c>
      <c r="H97">
        <f>LOOKUP($L97,'7LUTipsy60_100'!$A:$A,'7LUTipsy60_100'!J:J)</f>
        <v>1.78</v>
      </c>
      <c r="I97">
        <f>LOOKUP($L97,'7LUTipsy60_100'!$A:$A,'7LUTipsy60_100'!K:K)</f>
        <v>59</v>
      </c>
      <c r="J97">
        <f>LOOKUP($L97,'7LUTipsy60_100'!$A:$A,'7LUTipsy60_100'!L:L)</f>
        <v>22</v>
      </c>
      <c r="K97">
        <f t="shared" si="2"/>
        <v>80</v>
      </c>
      <c r="L97" t="str">
        <f t="shared" si="3"/>
        <v>SBPSxc.CC.Minton.B.NoMgmt.N.80</v>
      </c>
    </row>
    <row r="98" spans="1:12">
      <c r="A98">
        <v>98</v>
      </c>
      <c r="B98" t="s">
        <v>436</v>
      </c>
      <c r="C98">
        <f>LOOKUP($L98,'7LUTipsy60_100'!$A:$A,'7LUTipsy60_100'!E:E)</f>
        <v>80</v>
      </c>
      <c r="D98">
        <f>LOOKUP($L98,'7LUTipsy60_100'!$A:$A,'7LUTipsy60_100'!F:F)</f>
        <v>20</v>
      </c>
      <c r="E98">
        <f>LOOKUP($L98,'7LUTipsy60_100'!$A:$A,'7LUTipsy60_100'!G:G)</f>
        <v>10.3</v>
      </c>
      <c r="F98">
        <f>LOOKUP($L98,'7LUTipsy60_100'!$A:$A,'7LUTipsy60_100'!H:H)</f>
        <v>5.5E-2</v>
      </c>
      <c r="G98">
        <f>LOOKUP($L98,'7LUTipsy60_100'!$A:$A,'7LUTipsy60_100'!I:I)</f>
        <v>80.3</v>
      </c>
      <c r="H98">
        <f>LOOKUP($L98,'7LUTipsy60_100'!$A:$A,'7LUTipsy60_100'!J:J)</f>
        <v>0.25</v>
      </c>
      <c r="I98">
        <f>LOOKUP($L98,'7LUTipsy60_100'!$A:$A,'7LUTipsy60_100'!K:K)</f>
        <v>16</v>
      </c>
      <c r="J98">
        <f>LOOKUP($L98,'7LUTipsy60_100'!$A:$A,'7LUTipsy60_100'!L:L)</f>
        <v>15.1</v>
      </c>
      <c r="K98">
        <f t="shared" si="2"/>
        <v>80</v>
      </c>
      <c r="L98" t="str">
        <f t="shared" si="3"/>
        <v>IDFdk4.CC.Pyper.A.NoMgmt.N.80</v>
      </c>
    </row>
    <row r="99" spans="1:12">
      <c r="A99">
        <v>99</v>
      </c>
      <c r="B99" t="s">
        <v>437</v>
      </c>
      <c r="C99">
        <f>LOOKUP($L99,'7LUTipsy60_100'!$A:$A,'7LUTipsy60_100'!E:E)</f>
        <v>80</v>
      </c>
      <c r="D99">
        <f>LOOKUP($L99,'7LUTipsy60_100'!$A:$A,'7LUTipsy60_100'!F:F)</f>
        <v>46</v>
      </c>
      <c r="E99">
        <f>LOOKUP($L99,'7LUTipsy60_100'!$A:$A,'7LUTipsy60_100'!G:G)</f>
        <v>12.1</v>
      </c>
      <c r="F99">
        <f>LOOKUP($L99,'7LUTipsy60_100'!$A:$A,'7LUTipsy60_100'!H:H)</f>
        <v>6.9000000000000006E-2</v>
      </c>
      <c r="G99">
        <f>LOOKUP($L99,'7LUTipsy60_100'!$A:$A,'7LUTipsy60_100'!I:I)</f>
        <v>112.9</v>
      </c>
      <c r="H99">
        <f>LOOKUP($L99,'7LUTipsy60_100'!$A:$A,'7LUTipsy60_100'!J:J)</f>
        <v>0.57999999999999996</v>
      </c>
      <c r="I99">
        <f>LOOKUP($L99,'7LUTipsy60_100'!$A:$A,'7LUTipsy60_100'!K:K)</f>
        <v>24</v>
      </c>
      <c r="J99">
        <f>LOOKUP($L99,'7LUTipsy60_100'!$A:$A,'7LUTipsy60_100'!L:L)</f>
        <v>17.2</v>
      </c>
      <c r="K99">
        <f t="shared" si="2"/>
        <v>80</v>
      </c>
      <c r="L99" t="str">
        <f t="shared" si="3"/>
        <v>IDFdk4.CC.Pyper.B.NoMgmt.N.80</v>
      </c>
    </row>
    <row r="100" spans="1:12">
      <c r="A100">
        <v>100</v>
      </c>
      <c r="B100" t="s">
        <v>438</v>
      </c>
      <c r="C100">
        <f>LOOKUP($L100,'7LUTipsy60_100'!$A:$A,'7LUTipsy60_100'!E:E)</f>
        <v>80</v>
      </c>
      <c r="D100">
        <f>LOOKUP($L100,'7LUTipsy60_100'!$A:$A,'7LUTipsy60_100'!F:F)</f>
        <v>70</v>
      </c>
      <c r="E100">
        <f>LOOKUP($L100,'7LUTipsy60_100'!$A:$A,'7LUTipsy60_100'!G:G)</f>
        <v>13.2</v>
      </c>
      <c r="F100">
        <f>LOOKUP($L100,'7LUTipsy60_100'!$A:$A,'7LUTipsy60_100'!H:H)</f>
        <v>8.5999999999999993E-2</v>
      </c>
      <c r="G100">
        <f>LOOKUP($L100,'7LUTipsy60_100'!$A:$A,'7LUTipsy60_100'!I:I)</f>
        <v>133.80000000000001</v>
      </c>
      <c r="H100">
        <f>LOOKUP($L100,'7LUTipsy60_100'!$A:$A,'7LUTipsy60_100'!J:J)</f>
        <v>0.87</v>
      </c>
      <c r="I100">
        <f>LOOKUP($L100,'7LUTipsy60_100'!$A:$A,'7LUTipsy60_100'!K:K)</f>
        <v>32</v>
      </c>
      <c r="J100">
        <f>LOOKUP($L100,'7LUTipsy60_100'!$A:$A,'7LUTipsy60_100'!L:L)</f>
        <v>18.600000000000001</v>
      </c>
      <c r="K100">
        <f t="shared" si="2"/>
        <v>80</v>
      </c>
      <c r="L100" t="str">
        <f t="shared" si="3"/>
        <v>IDFdk4.CC.Pyper.C.NoMgmt.N.80</v>
      </c>
    </row>
    <row r="101" spans="1:12">
      <c r="A101">
        <v>101</v>
      </c>
      <c r="B101" t="s">
        <v>439</v>
      </c>
      <c r="C101">
        <f>LOOKUP($L101,'7LUTipsy60_100'!$A:$A,'7LUTipsy60_100'!E:E)</f>
        <v>80</v>
      </c>
      <c r="D101">
        <f>LOOKUP($L101,'7LUTipsy60_100'!$A:$A,'7LUTipsy60_100'!F:F)</f>
        <v>36</v>
      </c>
      <c r="E101">
        <f>LOOKUP($L101,'7LUTipsy60_100'!$A:$A,'7LUTipsy60_100'!G:G)</f>
        <v>11.4</v>
      </c>
      <c r="F101">
        <f>LOOKUP($L101,'7LUTipsy60_100'!$A:$A,'7LUTipsy60_100'!H:H)</f>
        <v>6.5000000000000002E-2</v>
      </c>
      <c r="G101">
        <f>LOOKUP($L101,'7LUTipsy60_100'!$A:$A,'7LUTipsy60_100'!I:I)</f>
        <v>104.3</v>
      </c>
      <c r="H101">
        <f>LOOKUP($L101,'7LUTipsy60_100'!$A:$A,'7LUTipsy60_100'!J:J)</f>
        <v>0.45</v>
      </c>
      <c r="I101">
        <f>LOOKUP($L101,'7LUTipsy60_100'!$A:$A,'7LUTipsy60_100'!K:K)</f>
        <v>21</v>
      </c>
      <c r="J101">
        <f>LOOKUP($L101,'7LUTipsy60_100'!$A:$A,'7LUTipsy60_100'!L:L)</f>
        <v>16.399999999999999</v>
      </c>
      <c r="K101">
        <f t="shared" si="2"/>
        <v>80</v>
      </c>
      <c r="L101" t="str">
        <f t="shared" si="3"/>
        <v>IDFdk4.CC.Pyper.D.NoMgmt.N.80</v>
      </c>
    </row>
    <row r="102" spans="1:12">
      <c r="A102">
        <v>102</v>
      </c>
      <c r="B102" t="s">
        <v>440</v>
      </c>
      <c r="C102">
        <f>LOOKUP($L102,'7LUTipsy60_100'!$A:$A,'7LUTipsy60_100'!E:E)</f>
        <v>80</v>
      </c>
      <c r="D102">
        <f>LOOKUP($L102,'7LUTipsy60_100'!$A:$A,'7LUTipsy60_100'!F:F)</f>
        <v>58</v>
      </c>
      <c r="E102">
        <f>LOOKUP($L102,'7LUTipsy60_100'!$A:$A,'7LUTipsy60_100'!G:G)</f>
        <v>12.7</v>
      </c>
      <c r="F102">
        <f>LOOKUP($L102,'7LUTipsy60_100'!$A:$A,'7LUTipsy60_100'!H:H)</f>
        <v>7.8E-2</v>
      </c>
      <c r="G102">
        <f>LOOKUP($L102,'7LUTipsy60_100'!$A:$A,'7LUTipsy60_100'!I:I)</f>
        <v>125.6</v>
      </c>
      <c r="H102">
        <f>LOOKUP($L102,'7LUTipsy60_100'!$A:$A,'7LUTipsy60_100'!J:J)</f>
        <v>0.73</v>
      </c>
      <c r="I102">
        <f>LOOKUP($L102,'7LUTipsy60_100'!$A:$A,'7LUTipsy60_100'!K:K)</f>
        <v>28</v>
      </c>
      <c r="J102">
        <f>LOOKUP($L102,'7LUTipsy60_100'!$A:$A,'7LUTipsy60_100'!L:L)</f>
        <v>17.899999999999999</v>
      </c>
      <c r="K102">
        <f t="shared" si="2"/>
        <v>80</v>
      </c>
      <c r="L102" t="str">
        <f t="shared" si="3"/>
        <v>IDFdk4.CC.Pyper.E.NoMgmt.N.80</v>
      </c>
    </row>
    <row r="103" spans="1:12">
      <c r="A103">
        <v>103</v>
      </c>
      <c r="B103" t="s">
        <v>441</v>
      </c>
      <c r="C103">
        <f>LOOKUP($L103,'7LUTipsy60_100'!$A:$A,'7LUTipsy60_100'!E:E)</f>
        <v>80</v>
      </c>
      <c r="D103">
        <f>LOOKUP($L103,'7LUTipsy60_100'!$A:$A,'7LUTipsy60_100'!F:F)</f>
        <v>38</v>
      </c>
      <c r="E103">
        <f>LOOKUP($L103,'7LUTipsy60_100'!$A:$A,'7LUTipsy60_100'!G:G)</f>
        <v>11.6</v>
      </c>
      <c r="F103">
        <f>LOOKUP($L103,'7LUTipsy60_100'!$A:$A,'7LUTipsy60_100'!H:H)</f>
        <v>6.5000000000000002E-2</v>
      </c>
      <c r="G103">
        <f>LOOKUP($L103,'7LUTipsy60_100'!$A:$A,'7LUTipsy60_100'!I:I)</f>
        <v>105.5</v>
      </c>
      <c r="H103">
        <f>LOOKUP($L103,'7LUTipsy60_100'!$A:$A,'7LUTipsy60_100'!J:J)</f>
        <v>0.47</v>
      </c>
      <c r="I103">
        <f>LOOKUP($L103,'7LUTipsy60_100'!$A:$A,'7LUTipsy60_100'!K:K)</f>
        <v>21</v>
      </c>
      <c r="J103">
        <f>LOOKUP($L103,'7LUTipsy60_100'!$A:$A,'7LUTipsy60_100'!L:L)</f>
        <v>16.600000000000001</v>
      </c>
      <c r="K103">
        <f t="shared" si="2"/>
        <v>80</v>
      </c>
      <c r="L103" t="str">
        <f t="shared" si="3"/>
        <v>IDFdk4.CC.Pyper.F.NoMgmt.N.80</v>
      </c>
    </row>
    <row r="104" spans="1:12">
      <c r="A104">
        <v>104</v>
      </c>
      <c r="B104" t="s">
        <v>442</v>
      </c>
      <c r="C104">
        <f>LOOKUP($L104,'7LUTipsy60_100'!$A:$A,'7LUTipsy60_100'!E:E)</f>
        <v>80</v>
      </c>
      <c r="D104">
        <f>LOOKUP($L104,'7LUTipsy60_100'!$A:$A,'7LUTipsy60_100'!F:F)</f>
        <v>17</v>
      </c>
      <c r="E104">
        <f>LOOKUP($L104,'7LUTipsy60_100'!$A:$A,'7LUTipsy60_100'!G:G)</f>
        <v>11.4</v>
      </c>
      <c r="F104">
        <f>LOOKUP($L104,'7LUTipsy60_100'!$A:$A,'7LUTipsy60_100'!H:H)</f>
        <v>6.5000000000000002E-2</v>
      </c>
      <c r="G104">
        <f>LOOKUP($L104,'7LUTipsy60_100'!$A:$A,'7LUTipsy60_100'!I:I)</f>
        <v>96.4</v>
      </c>
      <c r="H104">
        <f>LOOKUP($L104,'7LUTipsy60_100'!$A:$A,'7LUTipsy60_100'!J:J)</f>
        <v>0.21</v>
      </c>
      <c r="I104">
        <f>LOOKUP($L104,'7LUTipsy60_100'!$A:$A,'7LUTipsy60_100'!K:K)</f>
        <v>15</v>
      </c>
      <c r="J104">
        <f>LOOKUP($L104,'7LUTipsy60_100'!$A:$A,'7LUTipsy60_100'!L:L)</f>
        <v>14.4</v>
      </c>
      <c r="K104">
        <f t="shared" si="2"/>
        <v>80</v>
      </c>
      <c r="L104" t="str">
        <f t="shared" si="3"/>
        <v>IDFdk4.Sel.Pyper.B.NoMgmt.N.80</v>
      </c>
    </row>
    <row r="105" spans="1:12">
      <c r="A105">
        <v>105</v>
      </c>
      <c r="B105" t="s">
        <v>443</v>
      </c>
      <c r="C105">
        <f>LOOKUP($L105,'7LUTipsy60_100'!$A:$A,'7LUTipsy60_100'!E:E)</f>
        <v>80</v>
      </c>
      <c r="D105">
        <f>LOOKUP($L105,'7LUTipsy60_100'!$A:$A,'7LUTipsy60_100'!F:F)</f>
        <v>14</v>
      </c>
      <c r="E105">
        <f>LOOKUP($L105,'7LUTipsy60_100'!$A:$A,'7LUTipsy60_100'!G:G)</f>
        <v>11.1</v>
      </c>
      <c r="F105">
        <f>LOOKUP($L105,'7LUTipsy60_100'!$A:$A,'7LUTipsy60_100'!H:H)</f>
        <v>6.4000000000000001E-2</v>
      </c>
      <c r="G105">
        <f>LOOKUP($L105,'7LUTipsy60_100'!$A:$A,'7LUTipsy60_100'!I:I)</f>
        <v>94.5</v>
      </c>
      <c r="H105">
        <f>LOOKUP($L105,'7LUTipsy60_100'!$A:$A,'7LUTipsy60_100'!J:J)</f>
        <v>0.18</v>
      </c>
      <c r="I105">
        <f>LOOKUP($L105,'7LUTipsy60_100'!$A:$A,'7LUTipsy60_100'!K:K)</f>
        <v>12</v>
      </c>
      <c r="J105">
        <f>LOOKUP($L105,'7LUTipsy60_100'!$A:$A,'7LUTipsy60_100'!L:L)</f>
        <v>14.2</v>
      </c>
      <c r="K105">
        <f t="shared" si="2"/>
        <v>80</v>
      </c>
      <c r="L105" t="str">
        <f t="shared" si="3"/>
        <v>IDFdk4.Sel.Pyper.D.NoMgmt.N.80</v>
      </c>
    </row>
    <row r="106" spans="1:12">
      <c r="A106">
        <v>106</v>
      </c>
      <c r="B106" t="s">
        <v>444</v>
      </c>
      <c r="C106">
        <f>LOOKUP($L106,'7LUTipsy60_100'!$A:$A,'7LUTipsy60_100'!E:E)</f>
        <v>80</v>
      </c>
      <c r="D106">
        <f>LOOKUP($L106,'7LUTipsy60_100'!$A:$A,'7LUTipsy60_100'!F:F)</f>
        <v>18</v>
      </c>
      <c r="E106">
        <f>LOOKUP($L106,'7LUTipsy60_100'!$A:$A,'7LUTipsy60_100'!G:G)</f>
        <v>11.5</v>
      </c>
      <c r="F106">
        <f>LOOKUP($L106,'7LUTipsy60_100'!$A:$A,'7LUTipsy60_100'!H:H)</f>
        <v>6.6000000000000003E-2</v>
      </c>
      <c r="G106">
        <f>LOOKUP($L106,'7LUTipsy60_100'!$A:$A,'7LUTipsy60_100'!I:I)</f>
        <v>96.9</v>
      </c>
      <c r="H106">
        <f>LOOKUP($L106,'7LUTipsy60_100'!$A:$A,'7LUTipsy60_100'!J:J)</f>
        <v>0.22</v>
      </c>
      <c r="I106">
        <f>LOOKUP($L106,'7LUTipsy60_100'!$A:$A,'7LUTipsy60_100'!K:K)</f>
        <v>15</v>
      </c>
      <c r="J106">
        <f>LOOKUP($L106,'7LUTipsy60_100'!$A:$A,'7LUTipsy60_100'!L:L)</f>
        <v>14.4</v>
      </c>
      <c r="K106">
        <f t="shared" si="2"/>
        <v>80</v>
      </c>
      <c r="L106" t="str">
        <f t="shared" si="3"/>
        <v>IDFdk4.Sel.Pyper.E.NoMgmt.N.80</v>
      </c>
    </row>
    <row r="107" spans="1:12">
      <c r="A107">
        <v>107</v>
      </c>
      <c r="B107" t="s">
        <v>445</v>
      </c>
      <c r="C107">
        <f>LOOKUP($L107,'7LUTipsy60_100'!$A:$A,'7LUTipsy60_100'!E:E)</f>
        <v>80</v>
      </c>
      <c r="D107">
        <f>LOOKUP($L107,'7LUTipsy60_100'!$A:$A,'7LUTipsy60_100'!F:F)</f>
        <v>19</v>
      </c>
      <c r="E107">
        <f>LOOKUP($L107,'7LUTipsy60_100'!$A:$A,'7LUTipsy60_100'!G:G)</f>
        <v>11.7</v>
      </c>
      <c r="F107">
        <f>LOOKUP($L107,'7LUTipsy60_100'!$A:$A,'7LUTipsy60_100'!H:H)</f>
        <v>6.6000000000000003E-2</v>
      </c>
      <c r="G107">
        <f>LOOKUP($L107,'7LUTipsy60_100'!$A:$A,'7LUTipsy60_100'!I:I)</f>
        <v>98</v>
      </c>
      <c r="H107">
        <f>LOOKUP($L107,'7LUTipsy60_100'!$A:$A,'7LUTipsy60_100'!J:J)</f>
        <v>0.24</v>
      </c>
      <c r="I107">
        <f>LOOKUP($L107,'7LUTipsy60_100'!$A:$A,'7LUTipsy60_100'!K:K)</f>
        <v>16</v>
      </c>
      <c r="J107">
        <f>LOOKUP($L107,'7LUTipsy60_100'!$A:$A,'7LUTipsy60_100'!L:L)</f>
        <v>14.5</v>
      </c>
      <c r="K107">
        <f t="shared" si="2"/>
        <v>80</v>
      </c>
      <c r="L107" t="str">
        <f t="shared" si="3"/>
        <v>IDFdk4.Sel.Pyper.F.NoMgmt.N.80</v>
      </c>
    </row>
    <row r="108" spans="1:12">
      <c r="A108">
        <v>108</v>
      </c>
      <c r="B108" t="s">
        <v>446</v>
      </c>
      <c r="C108">
        <f>LOOKUP($L108,'7LUTipsy60_100'!$A:$A,'7LUTipsy60_100'!E:E)</f>
        <v>80</v>
      </c>
      <c r="D108">
        <f>LOOKUP($L108,'7LUTipsy60_100'!$A:$A,'7LUTipsy60_100'!F:F)</f>
        <v>30</v>
      </c>
      <c r="E108">
        <f>LOOKUP($L108,'7LUTipsy60_100'!$A:$A,'7LUTipsy60_100'!G:G)</f>
        <v>11</v>
      </c>
      <c r="F108">
        <f>LOOKUP($L108,'7LUTipsy60_100'!$A:$A,'7LUTipsy60_100'!H:H)</f>
        <v>6.3E-2</v>
      </c>
      <c r="G108">
        <f>LOOKUP($L108,'7LUTipsy60_100'!$A:$A,'7LUTipsy60_100'!I:I)</f>
        <v>104.2</v>
      </c>
      <c r="H108">
        <f>LOOKUP($L108,'7LUTipsy60_100'!$A:$A,'7LUTipsy60_100'!J:J)</f>
        <v>0.37</v>
      </c>
      <c r="I108">
        <f>LOOKUP($L108,'7LUTipsy60_100'!$A:$A,'7LUTipsy60_100'!K:K)</f>
        <v>17</v>
      </c>
      <c r="J108">
        <f>LOOKUP($L108,'7LUTipsy60_100'!$A:$A,'7LUTipsy60_100'!L:L)</f>
        <v>16.3</v>
      </c>
      <c r="K108">
        <f t="shared" si="2"/>
        <v>80</v>
      </c>
      <c r="L108" t="str">
        <f t="shared" si="3"/>
        <v>IDFxm.CC.Pyper.B.NoMgmt.N.80</v>
      </c>
    </row>
    <row r="109" spans="1:12">
      <c r="A109">
        <v>109</v>
      </c>
      <c r="B109" t="s">
        <v>447</v>
      </c>
      <c r="C109">
        <f>LOOKUP($L109,'7LUTipsy60_100'!$A:$A,'7LUTipsy60_100'!E:E)</f>
        <v>80</v>
      </c>
      <c r="D109">
        <f>LOOKUP($L109,'7LUTipsy60_100'!$A:$A,'7LUTipsy60_100'!F:F)</f>
        <v>31</v>
      </c>
      <c r="E109">
        <f>LOOKUP($L109,'7LUTipsy60_100'!$A:$A,'7LUTipsy60_100'!G:G)</f>
        <v>11.1</v>
      </c>
      <c r="F109">
        <f>LOOKUP($L109,'7LUTipsy60_100'!$A:$A,'7LUTipsy60_100'!H:H)</f>
        <v>6.4000000000000001E-2</v>
      </c>
      <c r="G109">
        <f>LOOKUP($L109,'7LUTipsy60_100'!$A:$A,'7LUTipsy60_100'!I:I)</f>
        <v>105.6</v>
      </c>
      <c r="H109">
        <f>LOOKUP($L109,'7LUTipsy60_100'!$A:$A,'7LUTipsy60_100'!J:J)</f>
        <v>0.39</v>
      </c>
      <c r="I109">
        <f>LOOKUP($L109,'7LUTipsy60_100'!$A:$A,'7LUTipsy60_100'!K:K)</f>
        <v>18</v>
      </c>
      <c r="J109">
        <f>LOOKUP($L109,'7LUTipsy60_100'!$A:$A,'7LUTipsy60_100'!L:L)</f>
        <v>16.399999999999999</v>
      </c>
      <c r="K109">
        <f t="shared" si="2"/>
        <v>80</v>
      </c>
      <c r="L109" t="str">
        <f t="shared" si="3"/>
        <v>IDFxm.CC.Pyper.D.NoMgmt.N.80</v>
      </c>
    </row>
    <row r="110" spans="1:12">
      <c r="A110">
        <v>110</v>
      </c>
      <c r="B110" t="s">
        <v>448</v>
      </c>
      <c r="C110">
        <f>LOOKUP($L110,'7LUTipsy60_100'!$A:$A,'7LUTipsy60_100'!E:E)</f>
        <v>80</v>
      </c>
      <c r="D110">
        <f>LOOKUP($L110,'7LUTipsy60_100'!$A:$A,'7LUTipsy60_100'!F:F)</f>
        <v>28</v>
      </c>
      <c r="E110">
        <f>LOOKUP($L110,'7LUTipsy60_100'!$A:$A,'7LUTipsy60_100'!G:G)</f>
        <v>12.5</v>
      </c>
      <c r="F110">
        <f>LOOKUP($L110,'7LUTipsy60_100'!$A:$A,'7LUTipsy60_100'!H:H)</f>
        <v>7.2999999999999995E-2</v>
      </c>
      <c r="G110">
        <f>LOOKUP($L110,'7LUTipsy60_100'!$A:$A,'7LUTipsy60_100'!I:I)</f>
        <v>110.2</v>
      </c>
      <c r="H110">
        <f>LOOKUP($L110,'7LUTipsy60_100'!$A:$A,'7LUTipsy60_100'!J:J)</f>
        <v>0.35</v>
      </c>
      <c r="I110">
        <f>LOOKUP($L110,'7LUTipsy60_100'!$A:$A,'7LUTipsy60_100'!K:K)</f>
        <v>21</v>
      </c>
      <c r="J110">
        <f>LOOKUP($L110,'7LUTipsy60_100'!$A:$A,'7LUTipsy60_100'!L:L)</f>
        <v>15.3</v>
      </c>
      <c r="K110">
        <f t="shared" si="2"/>
        <v>80</v>
      </c>
      <c r="L110" t="str">
        <f t="shared" si="3"/>
        <v>IDFxm.Sel.Pyper.B.NoMgmt.N.80</v>
      </c>
    </row>
    <row r="111" spans="1:12">
      <c r="A111">
        <v>111</v>
      </c>
      <c r="B111" t="s">
        <v>449</v>
      </c>
      <c r="C111">
        <f>LOOKUP($L111,'7LUTipsy60_100'!$A:$A,'7LUTipsy60_100'!E:E)</f>
        <v>80</v>
      </c>
      <c r="D111">
        <f>LOOKUP($L111,'7LUTipsy60_100'!$A:$A,'7LUTipsy60_100'!F:F)</f>
        <v>67</v>
      </c>
      <c r="E111">
        <f>LOOKUP($L111,'7LUTipsy60_100'!$A:$A,'7LUTipsy60_100'!G:G)</f>
        <v>13.1</v>
      </c>
      <c r="F111">
        <f>LOOKUP($L111,'7LUTipsy60_100'!$A:$A,'7LUTipsy60_100'!H:H)</f>
        <v>8.4000000000000005E-2</v>
      </c>
      <c r="G111">
        <f>LOOKUP($L111,'7LUTipsy60_100'!$A:$A,'7LUTipsy60_100'!I:I)</f>
        <v>132.19999999999999</v>
      </c>
      <c r="H111">
        <f>LOOKUP($L111,'7LUTipsy60_100'!$A:$A,'7LUTipsy60_100'!J:J)</f>
        <v>0.84</v>
      </c>
      <c r="I111">
        <f>LOOKUP($L111,'7LUTipsy60_100'!$A:$A,'7LUTipsy60_100'!K:K)</f>
        <v>31</v>
      </c>
      <c r="J111">
        <f>LOOKUP($L111,'7LUTipsy60_100'!$A:$A,'7LUTipsy60_100'!L:L)</f>
        <v>18.399999999999999</v>
      </c>
      <c r="K111">
        <f t="shared" si="2"/>
        <v>80</v>
      </c>
      <c r="L111" t="str">
        <f t="shared" si="3"/>
        <v>SBPSxc.CC.Pyper.A.NoMgmt.N.80</v>
      </c>
    </row>
    <row r="112" spans="1:12">
      <c r="A112">
        <v>112</v>
      </c>
      <c r="B112" t="s">
        <v>450</v>
      </c>
      <c r="C112">
        <f>LOOKUP($L112,'7LUTipsy60_100'!$A:$A,'7LUTipsy60_100'!E:E)</f>
        <v>80</v>
      </c>
      <c r="D112">
        <f>LOOKUP($L112,'7LUTipsy60_100'!$A:$A,'7LUTipsy60_100'!F:F)</f>
        <v>63</v>
      </c>
      <c r="E112">
        <f>LOOKUP($L112,'7LUTipsy60_100'!$A:$A,'7LUTipsy60_100'!G:G)</f>
        <v>12.9</v>
      </c>
      <c r="F112">
        <f>LOOKUP($L112,'7LUTipsy60_100'!$A:$A,'7LUTipsy60_100'!H:H)</f>
        <v>8.1000000000000003E-2</v>
      </c>
      <c r="G112">
        <f>LOOKUP($L112,'7LUTipsy60_100'!$A:$A,'7LUTipsy60_100'!I:I)</f>
        <v>129</v>
      </c>
      <c r="H112">
        <f>LOOKUP($L112,'7LUTipsy60_100'!$A:$A,'7LUTipsy60_100'!J:J)</f>
        <v>0.78</v>
      </c>
      <c r="I112">
        <f>LOOKUP($L112,'7LUTipsy60_100'!$A:$A,'7LUTipsy60_100'!K:K)</f>
        <v>29</v>
      </c>
      <c r="J112">
        <f>LOOKUP($L112,'7LUTipsy60_100'!$A:$A,'7LUTipsy60_100'!L:L)</f>
        <v>18.100000000000001</v>
      </c>
      <c r="K112">
        <f t="shared" si="2"/>
        <v>80</v>
      </c>
      <c r="L112" t="str">
        <f t="shared" si="3"/>
        <v>SBPSxc.CC.Pyper.B.NoMgmt.N.80</v>
      </c>
    </row>
    <row r="113" spans="1:12">
      <c r="A113">
        <v>113</v>
      </c>
      <c r="B113" t="s">
        <v>451</v>
      </c>
      <c r="C113">
        <f>LOOKUP($L113,'7LUTipsy60_100'!$A:$A,'7LUTipsy60_100'!E:E)</f>
        <v>80</v>
      </c>
      <c r="D113">
        <f>LOOKUP($L113,'7LUTipsy60_100'!$A:$A,'7LUTipsy60_100'!F:F)</f>
        <v>77</v>
      </c>
      <c r="E113">
        <f>LOOKUP($L113,'7LUTipsy60_100'!$A:$A,'7LUTipsy60_100'!G:G)</f>
        <v>13.5</v>
      </c>
      <c r="F113">
        <f>LOOKUP($L113,'7LUTipsy60_100'!$A:$A,'7LUTipsy60_100'!H:H)</f>
        <v>8.8999999999999996E-2</v>
      </c>
      <c r="G113">
        <f>LOOKUP($L113,'7LUTipsy60_100'!$A:$A,'7LUTipsy60_100'!I:I)</f>
        <v>137.30000000000001</v>
      </c>
      <c r="H113">
        <f>LOOKUP($L113,'7LUTipsy60_100'!$A:$A,'7LUTipsy60_100'!J:J)</f>
        <v>0.96</v>
      </c>
      <c r="I113">
        <f>LOOKUP($L113,'7LUTipsy60_100'!$A:$A,'7LUTipsy60_100'!K:K)</f>
        <v>34</v>
      </c>
      <c r="J113">
        <f>LOOKUP($L113,'7LUTipsy60_100'!$A:$A,'7LUTipsy60_100'!L:L)</f>
        <v>18.899999999999999</v>
      </c>
      <c r="K113">
        <f t="shared" si="2"/>
        <v>80</v>
      </c>
      <c r="L113" t="str">
        <f t="shared" si="3"/>
        <v>SBPSxc.CC.Pyper.C.NoMgmt.N.80</v>
      </c>
    </row>
    <row r="114" spans="1:12">
      <c r="A114">
        <v>114</v>
      </c>
      <c r="B114" t="s">
        <v>452</v>
      </c>
      <c r="C114">
        <f>LOOKUP($L114,'7LUTipsy60_100'!$A:$A,'7LUTipsy60_100'!E:E)</f>
        <v>80</v>
      </c>
      <c r="D114">
        <f>LOOKUP($L114,'7LUTipsy60_100'!$A:$A,'7LUTipsy60_100'!F:F)</f>
        <v>39</v>
      </c>
      <c r="E114">
        <f>LOOKUP($L114,'7LUTipsy60_100'!$A:$A,'7LUTipsy60_100'!G:G)</f>
        <v>11.7</v>
      </c>
      <c r="F114">
        <f>LOOKUP($L114,'7LUTipsy60_100'!$A:$A,'7LUTipsy60_100'!H:H)</f>
        <v>6.6000000000000003E-2</v>
      </c>
      <c r="G114">
        <f>LOOKUP($L114,'7LUTipsy60_100'!$A:$A,'7LUTipsy60_100'!I:I)</f>
        <v>106.5</v>
      </c>
      <c r="H114">
        <f>LOOKUP($L114,'7LUTipsy60_100'!$A:$A,'7LUTipsy60_100'!J:J)</f>
        <v>0.49</v>
      </c>
      <c r="I114">
        <f>LOOKUP($L114,'7LUTipsy60_100'!$A:$A,'7LUTipsy60_100'!K:K)</f>
        <v>22</v>
      </c>
      <c r="J114">
        <f>LOOKUP($L114,'7LUTipsy60_100'!$A:$A,'7LUTipsy60_100'!L:L)</f>
        <v>16.600000000000001</v>
      </c>
      <c r="K114">
        <f t="shared" si="2"/>
        <v>80</v>
      </c>
      <c r="L114" t="str">
        <f t="shared" si="3"/>
        <v>SBPSxc.CC.Pyper.D.NoMgmt.N.80</v>
      </c>
    </row>
    <row r="115" spans="1:12">
      <c r="A115">
        <v>115</v>
      </c>
      <c r="B115" t="s">
        <v>453</v>
      </c>
      <c r="C115">
        <f>LOOKUP($L115,'7LUTipsy60_100'!$A:$A,'7LUTipsy60_100'!E:E)</f>
        <v>80</v>
      </c>
      <c r="D115">
        <f>LOOKUP($L115,'7LUTipsy60_100'!$A:$A,'7LUTipsy60_100'!F:F)</f>
        <v>74</v>
      </c>
      <c r="E115">
        <f>LOOKUP($L115,'7LUTipsy60_100'!$A:$A,'7LUTipsy60_100'!G:G)</f>
        <v>13.4</v>
      </c>
      <c r="F115">
        <f>LOOKUP($L115,'7LUTipsy60_100'!$A:$A,'7LUTipsy60_100'!H:H)</f>
        <v>8.7999999999999995E-2</v>
      </c>
      <c r="G115">
        <f>LOOKUP($L115,'7LUTipsy60_100'!$A:$A,'7LUTipsy60_100'!I:I)</f>
        <v>136.1</v>
      </c>
      <c r="H115">
        <f>LOOKUP($L115,'7LUTipsy60_100'!$A:$A,'7LUTipsy60_100'!J:J)</f>
        <v>0.93</v>
      </c>
      <c r="I115">
        <f>LOOKUP($L115,'7LUTipsy60_100'!$A:$A,'7LUTipsy60_100'!K:K)</f>
        <v>33</v>
      </c>
      <c r="J115">
        <f>LOOKUP($L115,'7LUTipsy60_100'!$A:$A,'7LUTipsy60_100'!L:L)</f>
        <v>18.8</v>
      </c>
      <c r="K115">
        <f t="shared" si="2"/>
        <v>80</v>
      </c>
      <c r="L115" t="str">
        <f t="shared" si="3"/>
        <v>SBPSxc.CC.Pyper.E.NoMgmt.N.80</v>
      </c>
    </row>
    <row r="116" spans="1:12">
      <c r="A116">
        <v>116</v>
      </c>
      <c r="B116" t="s">
        <v>454</v>
      </c>
      <c r="C116">
        <f>LOOKUP($L116,'7LUTipsy60_100'!$A:$A,'7LUTipsy60_100'!E:E)</f>
        <v>80</v>
      </c>
      <c r="D116">
        <f>LOOKUP($L116,'7LUTipsy60_100'!$A:$A,'7LUTipsy60_100'!F:F)</f>
        <v>44</v>
      </c>
      <c r="E116">
        <f>LOOKUP($L116,'7LUTipsy60_100'!$A:$A,'7LUTipsy60_100'!G:G)</f>
        <v>12</v>
      </c>
      <c r="F116">
        <f>LOOKUP($L116,'7LUTipsy60_100'!$A:$A,'7LUTipsy60_100'!H:H)</f>
        <v>6.7000000000000004E-2</v>
      </c>
      <c r="G116">
        <f>LOOKUP($L116,'7LUTipsy60_100'!$A:$A,'7LUTipsy60_100'!I:I)</f>
        <v>109.5</v>
      </c>
      <c r="H116">
        <f>LOOKUP($L116,'7LUTipsy60_100'!$A:$A,'7LUTipsy60_100'!J:J)</f>
        <v>0.55000000000000004</v>
      </c>
      <c r="I116">
        <f>LOOKUP($L116,'7LUTipsy60_100'!$A:$A,'7LUTipsy60_100'!K:K)</f>
        <v>23</v>
      </c>
      <c r="J116">
        <f>LOOKUP($L116,'7LUTipsy60_100'!$A:$A,'7LUTipsy60_100'!L:L)</f>
        <v>17</v>
      </c>
      <c r="K116">
        <f t="shared" si="2"/>
        <v>80</v>
      </c>
      <c r="L116" t="str">
        <f t="shared" si="3"/>
        <v>SBPSxc.CC.Pyper.F.NoMgmt.N.80</v>
      </c>
    </row>
    <row r="117" spans="1:12">
      <c r="A117">
        <v>117</v>
      </c>
      <c r="B117" t="s">
        <v>455</v>
      </c>
      <c r="C117">
        <f>LOOKUP($L117,'7LUTipsy60_100'!$A:$A,'7LUTipsy60_100'!E:E)</f>
        <v>100</v>
      </c>
      <c r="D117">
        <f>LOOKUP($L117,'7LUTipsy60_100'!$A:$A,'7LUTipsy60_100'!F:F)</f>
        <v>0</v>
      </c>
      <c r="E117">
        <f>LOOKUP($L117,'7LUTipsy60_100'!$A:$A,'7LUTipsy60_100'!G:G)</f>
        <v>5.4</v>
      </c>
      <c r="F117">
        <f>LOOKUP($L117,'7LUTipsy60_100'!$A:$A,'7LUTipsy60_100'!H:H)</f>
        <v>0</v>
      </c>
      <c r="G117">
        <f>LOOKUP($L117,'7LUTipsy60_100'!$A:$A,'7LUTipsy60_100'!I:I)</f>
        <v>0</v>
      </c>
      <c r="H117">
        <f>LOOKUP($L117,'7LUTipsy60_100'!$A:$A,'7LUTipsy60_100'!J:J)</f>
        <v>0</v>
      </c>
      <c r="I117">
        <f>LOOKUP($L117,'7LUTipsy60_100'!$A:$A,'7LUTipsy60_100'!K:K)</f>
        <v>0</v>
      </c>
      <c r="J117">
        <f>LOOKUP($L117,'7LUTipsy60_100'!$A:$A,'7LUTipsy60_100'!L:L)</f>
        <v>0</v>
      </c>
      <c r="K117">
        <f t="shared" si="2"/>
        <v>100</v>
      </c>
      <c r="L117" t="str">
        <f t="shared" si="3"/>
        <v>ZRepressedPine.CC.Pyper.C.NoMgmt.N.100</v>
      </c>
    </row>
    <row r="118" spans="1:12">
      <c r="A118">
        <v>118</v>
      </c>
      <c r="B118" t="s">
        <v>456</v>
      </c>
      <c r="C118">
        <f>LOOKUP($L118,'7LUTipsy60_100'!$A:$A,'7LUTipsy60_100'!E:E)</f>
        <v>100</v>
      </c>
      <c r="D118">
        <f>LOOKUP($L118,'7LUTipsy60_100'!$A:$A,'7LUTipsy60_100'!F:F)</f>
        <v>0</v>
      </c>
      <c r="E118">
        <f>LOOKUP($L118,'7LUTipsy60_100'!$A:$A,'7LUTipsy60_100'!G:G)</f>
        <v>5.5</v>
      </c>
      <c r="F118">
        <f>LOOKUP($L118,'7LUTipsy60_100'!$A:$A,'7LUTipsy60_100'!H:H)</f>
        <v>0</v>
      </c>
      <c r="G118">
        <f>LOOKUP($L118,'7LUTipsy60_100'!$A:$A,'7LUTipsy60_100'!I:I)</f>
        <v>0</v>
      </c>
      <c r="H118">
        <f>LOOKUP($L118,'7LUTipsy60_100'!$A:$A,'7LUTipsy60_100'!J:J)</f>
        <v>0</v>
      </c>
      <c r="I118">
        <f>LOOKUP($L118,'7LUTipsy60_100'!$A:$A,'7LUTipsy60_100'!K:K)</f>
        <v>0</v>
      </c>
      <c r="J118">
        <f>LOOKUP($L118,'7LUTipsy60_100'!$A:$A,'7LUTipsy60_100'!L:L)</f>
        <v>0</v>
      </c>
      <c r="K118">
        <f t="shared" si="2"/>
        <v>100</v>
      </c>
      <c r="L118" t="str">
        <f t="shared" si="3"/>
        <v>ZRepressedPine.CC.Pyper.F.NoMgmt.N.100</v>
      </c>
    </row>
    <row r="119" spans="1:12">
      <c r="A119">
        <v>119</v>
      </c>
      <c r="B119" t="s">
        <v>608</v>
      </c>
      <c r="C119">
        <f>LOOKUP($L119,'7LUTipsy60_100'!$A:$A,'7LUTipsy60_100'!E:E)</f>
        <v>80</v>
      </c>
      <c r="D119">
        <f>LOOKUP($L119,'7LUTipsy60_100'!$A:$A,'7LUTipsy60_100'!F:F)</f>
        <v>81</v>
      </c>
      <c r="E119">
        <f>LOOKUP($L119,'7LUTipsy60_100'!$A:$A,'7LUTipsy60_100'!G:G)</f>
        <v>13.3</v>
      </c>
      <c r="F119">
        <f>LOOKUP($L119,'7LUTipsy60_100'!$A:$A,'7LUTipsy60_100'!H:H)</f>
        <v>9.0999999999999998E-2</v>
      </c>
      <c r="G119">
        <f>LOOKUP($L119,'7LUTipsy60_100'!$A:$A,'7LUTipsy60_100'!I:I)</f>
        <v>139.6</v>
      </c>
      <c r="H119">
        <f>LOOKUP($L119,'7LUTipsy60_100'!$A:$A,'7LUTipsy60_100'!J:J)</f>
        <v>1.02</v>
      </c>
      <c r="I119">
        <f>LOOKUP($L119,'7LUTipsy60_100'!$A:$A,'7LUTipsy60_100'!K:K)</f>
        <v>37</v>
      </c>
      <c r="J119">
        <f>LOOKUP($L119,'7LUTipsy60_100'!$A:$A,'7LUTipsy60_100'!L:L)</f>
        <v>20.100000000000001</v>
      </c>
      <c r="K119">
        <f t="shared" si="2"/>
        <v>80</v>
      </c>
      <c r="L119" t="str">
        <f t="shared" si="3"/>
        <v>ESSFxv2.CC.Bambrick.A.Reg.N.80</v>
      </c>
    </row>
    <row r="120" spans="1:12">
      <c r="A120">
        <v>120</v>
      </c>
      <c r="B120" t="s">
        <v>609</v>
      </c>
      <c r="C120">
        <f>LOOKUP($L120,'7LUTipsy60_100'!$A:$A,'7LUTipsy60_100'!E:E)</f>
        <v>80</v>
      </c>
      <c r="D120">
        <f>LOOKUP($L120,'7LUTipsy60_100'!$A:$A,'7LUTipsy60_100'!F:F)</f>
        <v>81</v>
      </c>
      <c r="E120">
        <f>LOOKUP($L120,'7LUTipsy60_100'!$A:$A,'7LUTipsy60_100'!G:G)</f>
        <v>13.3</v>
      </c>
      <c r="F120">
        <f>LOOKUP($L120,'7LUTipsy60_100'!$A:$A,'7LUTipsy60_100'!H:H)</f>
        <v>9.0999999999999998E-2</v>
      </c>
      <c r="G120">
        <f>LOOKUP($L120,'7LUTipsy60_100'!$A:$A,'7LUTipsy60_100'!I:I)</f>
        <v>139.6</v>
      </c>
      <c r="H120">
        <f>LOOKUP($L120,'7LUTipsy60_100'!$A:$A,'7LUTipsy60_100'!J:J)</f>
        <v>1.02</v>
      </c>
      <c r="I120">
        <f>LOOKUP($L120,'7LUTipsy60_100'!$A:$A,'7LUTipsy60_100'!K:K)</f>
        <v>37</v>
      </c>
      <c r="J120">
        <f>LOOKUP($L120,'7LUTipsy60_100'!$A:$A,'7LUTipsy60_100'!L:L)</f>
        <v>20.100000000000001</v>
      </c>
      <c r="K120">
        <f t="shared" si="2"/>
        <v>80</v>
      </c>
      <c r="L120" t="str">
        <f t="shared" si="3"/>
        <v>ESSFxv2.CC.Bambrick.A.Reg.P.80</v>
      </c>
    </row>
    <row r="121" spans="1:12">
      <c r="A121">
        <v>121</v>
      </c>
      <c r="B121" t="s">
        <v>610</v>
      </c>
      <c r="C121">
        <f>LOOKUP($L121,'7LUTipsy60_100'!$A:$A,'7LUTipsy60_100'!E:E)</f>
        <v>80</v>
      </c>
      <c r="D121">
        <f>LOOKUP($L121,'7LUTipsy60_100'!$A:$A,'7LUTipsy60_100'!F:F)</f>
        <v>43</v>
      </c>
      <c r="E121">
        <f>LOOKUP($L121,'7LUTipsy60_100'!$A:$A,'7LUTipsy60_100'!G:G)</f>
        <v>11.5</v>
      </c>
      <c r="F121">
        <f>LOOKUP($L121,'7LUTipsy60_100'!$A:$A,'7LUTipsy60_100'!H:H)</f>
        <v>6.8000000000000005E-2</v>
      </c>
      <c r="G121">
        <f>LOOKUP($L121,'7LUTipsy60_100'!$A:$A,'7LUTipsy60_100'!I:I)</f>
        <v>112.4</v>
      </c>
      <c r="H121">
        <f>LOOKUP($L121,'7LUTipsy60_100'!$A:$A,'7LUTipsy60_100'!J:J)</f>
        <v>0.54</v>
      </c>
      <c r="I121">
        <f>LOOKUP($L121,'7LUTipsy60_100'!$A:$A,'7LUTipsy60_100'!K:K)</f>
        <v>23</v>
      </c>
      <c r="J121">
        <f>LOOKUP($L121,'7LUTipsy60_100'!$A:$A,'7LUTipsy60_100'!L:L)</f>
        <v>17.5</v>
      </c>
      <c r="K121">
        <f t="shared" si="2"/>
        <v>80</v>
      </c>
      <c r="L121" t="str">
        <f t="shared" si="3"/>
        <v>ESSFxv2.CC.Bambrick.B.Reg.N.80</v>
      </c>
    </row>
    <row r="122" spans="1:12">
      <c r="A122">
        <v>122</v>
      </c>
      <c r="B122" t="s">
        <v>611</v>
      </c>
      <c r="C122">
        <f>LOOKUP($L122,'7LUTipsy60_100'!$A:$A,'7LUTipsy60_100'!E:E)</f>
        <v>80</v>
      </c>
      <c r="D122">
        <f>LOOKUP($L122,'7LUTipsy60_100'!$A:$A,'7LUTipsy60_100'!F:F)</f>
        <v>43</v>
      </c>
      <c r="E122">
        <f>LOOKUP($L122,'7LUTipsy60_100'!$A:$A,'7LUTipsy60_100'!G:G)</f>
        <v>11.5</v>
      </c>
      <c r="F122">
        <f>LOOKUP($L122,'7LUTipsy60_100'!$A:$A,'7LUTipsy60_100'!H:H)</f>
        <v>6.8000000000000005E-2</v>
      </c>
      <c r="G122">
        <f>LOOKUP($L122,'7LUTipsy60_100'!$A:$A,'7LUTipsy60_100'!I:I)</f>
        <v>112.4</v>
      </c>
      <c r="H122">
        <f>LOOKUP($L122,'7LUTipsy60_100'!$A:$A,'7LUTipsy60_100'!J:J)</f>
        <v>0.54</v>
      </c>
      <c r="I122">
        <f>LOOKUP($L122,'7LUTipsy60_100'!$A:$A,'7LUTipsy60_100'!K:K)</f>
        <v>23</v>
      </c>
      <c r="J122">
        <f>LOOKUP($L122,'7LUTipsy60_100'!$A:$A,'7LUTipsy60_100'!L:L)</f>
        <v>17.5</v>
      </c>
      <c r="K122">
        <f t="shared" si="2"/>
        <v>80</v>
      </c>
      <c r="L122" t="str">
        <f t="shared" si="3"/>
        <v>ESSFxv2.CC.Bambrick.B.Reg.P.80</v>
      </c>
    </row>
    <row r="123" spans="1:12">
      <c r="A123">
        <v>123</v>
      </c>
      <c r="B123" t="s">
        <v>612</v>
      </c>
      <c r="C123">
        <f>LOOKUP($L123,'7LUTipsy60_100'!$A:$A,'7LUTipsy60_100'!E:E)</f>
        <v>80</v>
      </c>
      <c r="D123">
        <f>LOOKUP($L123,'7LUTipsy60_100'!$A:$A,'7LUTipsy60_100'!F:F)</f>
        <v>90</v>
      </c>
      <c r="E123">
        <f>LOOKUP($L123,'7LUTipsy60_100'!$A:$A,'7LUTipsy60_100'!G:G)</f>
        <v>14.2</v>
      </c>
      <c r="F123">
        <f>LOOKUP($L123,'7LUTipsy60_100'!$A:$A,'7LUTipsy60_100'!H:H)</f>
        <v>9.9000000000000005E-2</v>
      </c>
      <c r="G123">
        <f>LOOKUP($L123,'7LUTipsy60_100'!$A:$A,'7LUTipsy60_100'!I:I)</f>
        <v>145.4</v>
      </c>
      <c r="H123">
        <f>LOOKUP($L123,'7LUTipsy60_100'!$A:$A,'7LUTipsy60_100'!J:J)</f>
        <v>1.1299999999999999</v>
      </c>
      <c r="I123">
        <f>LOOKUP($L123,'7LUTipsy60_100'!$A:$A,'7LUTipsy60_100'!K:K)</f>
        <v>40</v>
      </c>
      <c r="J123">
        <f>LOOKUP($L123,'7LUTipsy60_100'!$A:$A,'7LUTipsy60_100'!L:L)</f>
        <v>19.7</v>
      </c>
      <c r="K123">
        <f t="shared" si="2"/>
        <v>80</v>
      </c>
      <c r="L123" t="str">
        <f t="shared" si="3"/>
        <v>IDFdk4.CC.Bambrick.B.Reg.N.80</v>
      </c>
    </row>
    <row r="124" spans="1:12">
      <c r="A124">
        <v>124</v>
      </c>
      <c r="B124" t="s">
        <v>613</v>
      </c>
      <c r="C124">
        <f>LOOKUP($L124,'7LUTipsy60_100'!$A:$A,'7LUTipsy60_100'!E:E)</f>
        <v>80</v>
      </c>
      <c r="D124">
        <f>LOOKUP($L124,'7LUTipsy60_100'!$A:$A,'7LUTipsy60_100'!F:F)</f>
        <v>116</v>
      </c>
      <c r="E124">
        <f>LOOKUP($L124,'7LUTipsy60_100'!$A:$A,'7LUTipsy60_100'!G:G)</f>
        <v>14.9</v>
      </c>
      <c r="F124">
        <f>LOOKUP($L124,'7LUTipsy60_100'!$A:$A,'7LUTipsy60_100'!H:H)</f>
        <v>0.112</v>
      </c>
      <c r="G124">
        <f>LOOKUP($L124,'7LUTipsy60_100'!$A:$A,'7LUTipsy60_100'!I:I)</f>
        <v>152.1</v>
      </c>
      <c r="H124">
        <f>LOOKUP($L124,'7LUTipsy60_100'!$A:$A,'7LUTipsy60_100'!J:J)</f>
        <v>1.45</v>
      </c>
      <c r="I124">
        <f>LOOKUP($L124,'7LUTipsy60_100'!$A:$A,'7LUTipsy60_100'!K:K)</f>
        <v>47</v>
      </c>
      <c r="J124">
        <f>LOOKUP($L124,'7LUTipsy60_100'!$A:$A,'7LUTipsy60_100'!L:L)</f>
        <v>20.399999999999999</v>
      </c>
      <c r="K124">
        <f t="shared" si="2"/>
        <v>80</v>
      </c>
      <c r="L124" t="str">
        <f t="shared" si="3"/>
        <v>IDFdk4.CC.Bambrick.B.Reg.P.80</v>
      </c>
    </row>
    <row r="125" spans="1:12">
      <c r="A125">
        <v>125</v>
      </c>
      <c r="B125" t="s">
        <v>614</v>
      </c>
      <c r="C125">
        <f>LOOKUP($L125,'7LUTipsy60_100'!$A:$A,'7LUTipsy60_100'!E:E)</f>
        <v>80</v>
      </c>
      <c r="D125">
        <f>LOOKUP($L125,'7LUTipsy60_100'!$A:$A,'7LUTipsy60_100'!F:F)</f>
        <v>61</v>
      </c>
      <c r="E125">
        <f>LOOKUP($L125,'7LUTipsy60_100'!$A:$A,'7LUTipsy60_100'!G:G)</f>
        <v>14.2</v>
      </c>
      <c r="F125">
        <f>LOOKUP($L125,'7LUTipsy60_100'!$A:$A,'7LUTipsy60_100'!H:H)</f>
        <v>9.1999999999999998E-2</v>
      </c>
      <c r="G125">
        <f>LOOKUP($L125,'7LUTipsy60_100'!$A:$A,'7LUTipsy60_100'!I:I)</f>
        <v>130.5</v>
      </c>
      <c r="H125">
        <f>LOOKUP($L125,'7LUTipsy60_100'!$A:$A,'7LUTipsy60_100'!J:J)</f>
        <v>0.77</v>
      </c>
      <c r="I125">
        <f>LOOKUP($L125,'7LUTipsy60_100'!$A:$A,'7LUTipsy60_100'!K:K)</f>
        <v>32</v>
      </c>
      <c r="J125">
        <f>LOOKUP($L125,'7LUTipsy60_100'!$A:$A,'7LUTipsy60_100'!L:L)</f>
        <v>18.100000000000001</v>
      </c>
      <c r="K125">
        <f t="shared" si="2"/>
        <v>80</v>
      </c>
      <c r="L125" t="str">
        <f t="shared" si="3"/>
        <v>IDFdk4.Sel.Bambrick.B.Reg.S.80</v>
      </c>
    </row>
    <row r="126" spans="1:12">
      <c r="A126">
        <v>126</v>
      </c>
      <c r="B126" t="s">
        <v>615</v>
      </c>
      <c r="C126">
        <f>LOOKUP($L126,'7LUTipsy60_100'!$A:$A,'7LUTipsy60_100'!E:E)</f>
        <v>80</v>
      </c>
      <c r="D126">
        <f>LOOKUP($L126,'7LUTipsy60_100'!$A:$A,'7LUTipsy60_100'!F:F)</f>
        <v>96</v>
      </c>
      <c r="E126">
        <f>LOOKUP($L126,'7LUTipsy60_100'!$A:$A,'7LUTipsy60_100'!G:G)</f>
        <v>14.4</v>
      </c>
      <c r="F126">
        <f>LOOKUP($L126,'7LUTipsy60_100'!$A:$A,'7LUTipsy60_100'!H:H)</f>
        <v>0.10299999999999999</v>
      </c>
      <c r="G126">
        <f>LOOKUP($L126,'7LUTipsy60_100'!$A:$A,'7LUTipsy60_100'!I:I)</f>
        <v>147.9</v>
      </c>
      <c r="H126">
        <f>LOOKUP($L126,'7LUTipsy60_100'!$A:$A,'7LUTipsy60_100'!J:J)</f>
        <v>1.2</v>
      </c>
      <c r="I126">
        <f>LOOKUP($L126,'7LUTipsy60_100'!$A:$A,'7LUTipsy60_100'!K:K)</f>
        <v>42</v>
      </c>
      <c r="J126">
        <f>LOOKUP($L126,'7LUTipsy60_100'!$A:$A,'7LUTipsy60_100'!L:L)</f>
        <v>20</v>
      </c>
      <c r="K126">
        <f t="shared" si="2"/>
        <v>80</v>
      </c>
      <c r="L126" t="str">
        <f t="shared" si="3"/>
        <v>IDFdk4.CC.Bambrick.C.Reg.N.80</v>
      </c>
    </row>
    <row r="127" spans="1:12">
      <c r="A127">
        <v>127</v>
      </c>
      <c r="B127" t="s">
        <v>616</v>
      </c>
      <c r="C127">
        <f>LOOKUP($L127,'7LUTipsy60_100'!$A:$A,'7LUTipsy60_100'!E:E)</f>
        <v>80</v>
      </c>
      <c r="D127">
        <f>LOOKUP($L127,'7LUTipsy60_100'!$A:$A,'7LUTipsy60_100'!F:F)</f>
        <v>122</v>
      </c>
      <c r="E127">
        <f>LOOKUP($L127,'7LUTipsy60_100'!$A:$A,'7LUTipsy60_100'!G:G)</f>
        <v>15.2</v>
      </c>
      <c r="F127">
        <f>LOOKUP($L127,'7LUTipsy60_100'!$A:$A,'7LUTipsy60_100'!H:H)</f>
        <v>0.11600000000000001</v>
      </c>
      <c r="G127">
        <f>LOOKUP($L127,'7LUTipsy60_100'!$A:$A,'7LUTipsy60_100'!I:I)</f>
        <v>154.4</v>
      </c>
      <c r="H127">
        <f>LOOKUP($L127,'7LUTipsy60_100'!$A:$A,'7LUTipsy60_100'!J:J)</f>
        <v>1.52</v>
      </c>
      <c r="I127">
        <f>LOOKUP($L127,'7LUTipsy60_100'!$A:$A,'7LUTipsy60_100'!K:K)</f>
        <v>49</v>
      </c>
      <c r="J127">
        <f>LOOKUP($L127,'7LUTipsy60_100'!$A:$A,'7LUTipsy60_100'!L:L)</f>
        <v>20.7</v>
      </c>
      <c r="K127">
        <f t="shared" si="2"/>
        <v>80</v>
      </c>
      <c r="L127" t="str">
        <f t="shared" si="3"/>
        <v>IDFdk4.CC.Bambrick.C.Reg.P.80</v>
      </c>
    </row>
    <row r="128" spans="1:12">
      <c r="A128">
        <v>128</v>
      </c>
      <c r="B128" t="s">
        <v>617</v>
      </c>
      <c r="C128">
        <f>LOOKUP($L128,'7LUTipsy60_100'!$A:$A,'7LUTipsy60_100'!E:E)</f>
        <v>80</v>
      </c>
      <c r="D128">
        <f>LOOKUP($L128,'7LUTipsy60_100'!$A:$A,'7LUTipsy60_100'!F:F)</f>
        <v>248</v>
      </c>
      <c r="E128">
        <f>LOOKUP($L128,'7LUTipsy60_100'!$A:$A,'7LUTipsy60_100'!G:G)</f>
        <v>20.399999999999999</v>
      </c>
      <c r="F128">
        <f>LOOKUP($L128,'7LUTipsy60_100'!$A:$A,'7LUTipsy60_100'!H:H)</f>
        <v>0.215</v>
      </c>
      <c r="G128">
        <f>LOOKUP($L128,'7LUTipsy60_100'!$A:$A,'7LUTipsy60_100'!I:I)</f>
        <v>199.6</v>
      </c>
      <c r="H128">
        <f>LOOKUP($L128,'7LUTipsy60_100'!$A:$A,'7LUTipsy60_100'!J:J)</f>
        <v>3.1</v>
      </c>
      <c r="I128">
        <f>LOOKUP($L128,'7LUTipsy60_100'!$A:$A,'7LUTipsy60_100'!K:K)</f>
        <v>106</v>
      </c>
      <c r="J128">
        <f>LOOKUP($L128,'7LUTipsy60_100'!$A:$A,'7LUTipsy60_100'!L:L)</f>
        <v>26.2</v>
      </c>
      <c r="K128">
        <f t="shared" si="2"/>
        <v>80</v>
      </c>
      <c r="L128" t="str">
        <f t="shared" si="3"/>
        <v>MSxv.CC.Bambrick.A.Reg.N.80</v>
      </c>
    </row>
    <row r="129" spans="1:12">
      <c r="A129">
        <v>129</v>
      </c>
      <c r="B129" t="s">
        <v>618</v>
      </c>
      <c r="C129">
        <f>LOOKUP($L129,'7LUTipsy60_100'!$A:$A,'7LUTipsy60_100'!E:E)</f>
        <v>80</v>
      </c>
      <c r="D129">
        <f>LOOKUP($L129,'7LUTipsy60_100'!$A:$A,'7LUTipsy60_100'!F:F)</f>
        <v>276</v>
      </c>
      <c r="E129">
        <f>LOOKUP($L129,'7LUTipsy60_100'!$A:$A,'7LUTipsy60_100'!G:G)</f>
        <v>21.1</v>
      </c>
      <c r="F129">
        <f>LOOKUP($L129,'7LUTipsy60_100'!$A:$A,'7LUTipsy60_100'!H:H)</f>
        <v>0.23100000000000001</v>
      </c>
      <c r="G129">
        <f>LOOKUP($L129,'7LUTipsy60_100'!$A:$A,'7LUTipsy60_100'!I:I)</f>
        <v>204.1</v>
      </c>
      <c r="H129">
        <f>LOOKUP($L129,'7LUTipsy60_100'!$A:$A,'7LUTipsy60_100'!J:J)</f>
        <v>3.46</v>
      </c>
      <c r="I129">
        <f>LOOKUP($L129,'7LUTipsy60_100'!$A:$A,'7LUTipsy60_100'!K:K)</f>
        <v>118</v>
      </c>
      <c r="J129">
        <f>LOOKUP($L129,'7LUTipsy60_100'!$A:$A,'7LUTipsy60_100'!L:L)</f>
        <v>26.8</v>
      </c>
      <c r="K129">
        <f t="shared" si="2"/>
        <v>80</v>
      </c>
      <c r="L129" t="str">
        <f t="shared" si="3"/>
        <v>MSxv.CC.Bambrick.A.Reg.P.80</v>
      </c>
    </row>
    <row r="130" spans="1:12">
      <c r="A130">
        <v>130</v>
      </c>
      <c r="B130" t="s">
        <v>619</v>
      </c>
      <c r="C130">
        <f>LOOKUP($L130,'7LUTipsy60_100'!$A:$A,'7LUTipsy60_100'!E:E)</f>
        <v>80</v>
      </c>
      <c r="D130">
        <f>LOOKUP($L130,'7LUTipsy60_100'!$A:$A,'7LUTipsy60_100'!F:F)</f>
        <v>257</v>
      </c>
      <c r="E130">
        <f>LOOKUP($L130,'7LUTipsy60_100'!$A:$A,'7LUTipsy60_100'!G:G)</f>
        <v>20.7</v>
      </c>
      <c r="F130">
        <f>LOOKUP($L130,'7LUTipsy60_100'!$A:$A,'7LUTipsy60_100'!H:H)</f>
        <v>0.223</v>
      </c>
      <c r="G130">
        <f>LOOKUP($L130,'7LUTipsy60_100'!$A:$A,'7LUTipsy60_100'!I:I)</f>
        <v>202.1</v>
      </c>
      <c r="H130">
        <f>LOOKUP($L130,'7LUTipsy60_100'!$A:$A,'7LUTipsy60_100'!J:J)</f>
        <v>3.21</v>
      </c>
      <c r="I130">
        <f>LOOKUP($L130,'7LUTipsy60_100'!$A:$A,'7LUTipsy60_100'!K:K)</f>
        <v>111</v>
      </c>
      <c r="J130">
        <f>LOOKUP($L130,'7LUTipsy60_100'!$A:$A,'7LUTipsy60_100'!L:L)</f>
        <v>26.5</v>
      </c>
      <c r="K130">
        <f t="shared" si="2"/>
        <v>80</v>
      </c>
      <c r="L130" t="str">
        <f t="shared" si="3"/>
        <v>MSxv.CC.Bambrick.B.Reg.N.80</v>
      </c>
    </row>
    <row r="131" spans="1:12">
      <c r="A131">
        <v>131</v>
      </c>
      <c r="B131" t="s">
        <v>620</v>
      </c>
      <c r="C131">
        <f>LOOKUP($L131,'7LUTipsy60_100'!$A:$A,'7LUTipsy60_100'!E:E)</f>
        <v>80</v>
      </c>
      <c r="D131">
        <f>LOOKUP($L131,'7LUTipsy60_100'!$A:$A,'7LUTipsy60_100'!F:F)</f>
        <v>286</v>
      </c>
      <c r="E131">
        <f>LOOKUP($L131,'7LUTipsy60_100'!$A:$A,'7LUTipsy60_100'!G:G)</f>
        <v>21.4</v>
      </c>
      <c r="F131">
        <f>LOOKUP($L131,'7LUTipsy60_100'!$A:$A,'7LUTipsy60_100'!H:H)</f>
        <v>0.24</v>
      </c>
      <c r="G131">
        <f>LOOKUP($L131,'7LUTipsy60_100'!$A:$A,'7LUTipsy60_100'!I:I)</f>
        <v>206.3</v>
      </c>
      <c r="H131">
        <f>LOOKUP($L131,'7LUTipsy60_100'!$A:$A,'7LUTipsy60_100'!J:J)</f>
        <v>3.57</v>
      </c>
      <c r="I131">
        <f>LOOKUP($L131,'7LUTipsy60_100'!$A:$A,'7LUTipsy60_100'!K:K)</f>
        <v>123</v>
      </c>
      <c r="J131">
        <f>LOOKUP($L131,'7LUTipsy60_100'!$A:$A,'7LUTipsy60_100'!L:L)</f>
        <v>27.1</v>
      </c>
      <c r="K131">
        <f t="shared" ref="K131:K194" si="4">IF(LEFT(B131,3)="Zre",100,80)</f>
        <v>80</v>
      </c>
      <c r="L131" t="str">
        <f t="shared" ref="L131:L194" si="5">B131&amp;"."&amp;K131</f>
        <v>MSxv.CC.Bambrick.B.Reg.P.80</v>
      </c>
    </row>
    <row r="132" spans="1:12">
      <c r="A132">
        <v>132</v>
      </c>
      <c r="B132" t="s">
        <v>621</v>
      </c>
      <c r="C132">
        <f>LOOKUP($L132,'7LUTipsy60_100'!$A:$A,'7LUTipsy60_100'!E:E)</f>
        <v>80</v>
      </c>
      <c r="D132">
        <f>LOOKUP($L132,'7LUTipsy60_100'!$A:$A,'7LUTipsy60_100'!F:F)</f>
        <v>251</v>
      </c>
      <c r="E132">
        <f>LOOKUP($L132,'7LUTipsy60_100'!$A:$A,'7LUTipsy60_100'!G:G)</f>
        <v>20.5</v>
      </c>
      <c r="F132">
        <f>LOOKUP($L132,'7LUTipsy60_100'!$A:$A,'7LUTipsy60_100'!H:H)</f>
        <v>0.218</v>
      </c>
      <c r="G132">
        <f>LOOKUP($L132,'7LUTipsy60_100'!$A:$A,'7LUTipsy60_100'!I:I)</f>
        <v>200.4</v>
      </c>
      <c r="H132">
        <f>LOOKUP($L132,'7LUTipsy60_100'!$A:$A,'7LUTipsy60_100'!J:J)</f>
        <v>3.14</v>
      </c>
      <c r="I132">
        <f>LOOKUP($L132,'7LUTipsy60_100'!$A:$A,'7LUTipsy60_100'!K:K)</f>
        <v>108</v>
      </c>
      <c r="J132">
        <f>LOOKUP($L132,'7LUTipsy60_100'!$A:$A,'7LUTipsy60_100'!L:L)</f>
        <v>26.3</v>
      </c>
      <c r="K132">
        <f t="shared" si="4"/>
        <v>80</v>
      </c>
      <c r="L132" t="str">
        <f t="shared" si="5"/>
        <v>MSxv.CC.Bambrick.C.Reg.N.80</v>
      </c>
    </row>
    <row r="133" spans="1:12">
      <c r="A133">
        <v>133</v>
      </c>
      <c r="B133" t="s">
        <v>622</v>
      </c>
      <c r="C133">
        <f>LOOKUP($L133,'7LUTipsy60_100'!$A:$A,'7LUTipsy60_100'!E:E)</f>
        <v>80</v>
      </c>
      <c r="D133">
        <f>LOOKUP($L133,'7LUTipsy60_100'!$A:$A,'7LUTipsy60_100'!F:F)</f>
        <v>280</v>
      </c>
      <c r="E133">
        <f>LOOKUP($L133,'7LUTipsy60_100'!$A:$A,'7LUTipsy60_100'!G:G)</f>
        <v>21.2</v>
      </c>
      <c r="F133">
        <f>LOOKUP($L133,'7LUTipsy60_100'!$A:$A,'7LUTipsy60_100'!H:H)</f>
        <v>0.23400000000000001</v>
      </c>
      <c r="G133">
        <f>LOOKUP($L133,'7LUTipsy60_100'!$A:$A,'7LUTipsy60_100'!I:I)</f>
        <v>204.9</v>
      </c>
      <c r="H133">
        <f>LOOKUP($L133,'7LUTipsy60_100'!$A:$A,'7LUTipsy60_100'!J:J)</f>
        <v>3.49</v>
      </c>
      <c r="I133">
        <f>LOOKUP($L133,'7LUTipsy60_100'!$A:$A,'7LUTipsy60_100'!K:K)</f>
        <v>120</v>
      </c>
      <c r="J133">
        <f>LOOKUP($L133,'7LUTipsy60_100'!$A:$A,'7LUTipsy60_100'!L:L)</f>
        <v>26.9</v>
      </c>
      <c r="K133">
        <f t="shared" si="4"/>
        <v>80</v>
      </c>
      <c r="L133" t="str">
        <f t="shared" si="5"/>
        <v>MSxv.CC.Bambrick.C.Reg.P.80</v>
      </c>
    </row>
    <row r="134" spans="1:12">
      <c r="A134">
        <v>134</v>
      </c>
      <c r="B134" t="s">
        <v>623</v>
      </c>
      <c r="C134">
        <f>LOOKUP($L134,'7LUTipsy60_100'!$A:$A,'7LUTipsy60_100'!E:E)</f>
        <v>80</v>
      </c>
      <c r="D134">
        <f>LOOKUP($L134,'7LUTipsy60_100'!$A:$A,'7LUTipsy60_100'!F:F)</f>
        <v>141</v>
      </c>
      <c r="E134">
        <f>LOOKUP($L134,'7LUTipsy60_100'!$A:$A,'7LUTipsy60_100'!G:G)</f>
        <v>16.2</v>
      </c>
      <c r="F134">
        <f>LOOKUP($L134,'7LUTipsy60_100'!$A:$A,'7LUTipsy60_100'!H:H)</f>
        <v>0.13100000000000001</v>
      </c>
      <c r="G134">
        <f>LOOKUP($L134,'7LUTipsy60_100'!$A:$A,'7LUTipsy60_100'!I:I)</f>
        <v>163.4</v>
      </c>
      <c r="H134">
        <f>LOOKUP($L134,'7LUTipsy60_100'!$A:$A,'7LUTipsy60_100'!J:J)</f>
        <v>1.76</v>
      </c>
      <c r="I134">
        <f>LOOKUP($L134,'7LUTipsy60_100'!$A:$A,'7LUTipsy60_100'!K:K)</f>
        <v>58</v>
      </c>
      <c r="J134">
        <f>LOOKUP($L134,'7LUTipsy60_100'!$A:$A,'7LUTipsy60_100'!L:L)</f>
        <v>22</v>
      </c>
      <c r="K134">
        <f t="shared" si="4"/>
        <v>80</v>
      </c>
      <c r="L134" t="str">
        <f t="shared" si="5"/>
        <v>SBPSxc.CC.Bambrick.B.Reg.N.80</v>
      </c>
    </row>
    <row r="135" spans="1:12">
      <c r="A135">
        <v>135</v>
      </c>
      <c r="B135" t="s">
        <v>624</v>
      </c>
      <c r="C135">
        <f>LOOKUP($L135,'7LUTipsy60_100'!$A:$A,'7LUTipsy60_100'!E:E)</f>
        <v>80</v>
      </c>
      <c r="D135">
        <f>LOOKUP($L135,'7LUTipsy60_100'!$A:$A,'7LUTipsy60_100'!F:F)</f>
        <v>168</v>
      </c>
      <c r="E135">
        <f>LOOKUP($L135,'7LUTipsy60_100'!$A:$A,'7LUTipsy60_100'!G:G)</f>
        <v>16.899999999999999</v>
      </c>
      <c r="F135">
        <f>LOOKUP($L135,'7LUTipsy60_100'!$A:$A,'7LUTipsy60_100'!H:H)</f>
        <v>0.14599999999999999</v>
      </c>
      <c r="G135">
        <f>LOOKUP($L135,'7LUTipsy60_100'!$A:$A,'7LUTipsy60_100'!I:I)</f>
        <v>171.6</v>
      </c>
      <c r="H135">
        <f>LOOKUP($L135,'7LUTipsy60_100'!$A:$A,'7LUTipsy60_100'!J:J)</f>
        <v>2.09</v>
      </c>
      <c r="I135">
        <f>LOOKUP($L135,'7LUTipsy60_100'!$A:$A,'7LUTipsy60_100'!K:K)</f>
        <v>67</v>
      </c>
      <c r="J135">
        <f>LOOKUP($L135,'7LUTipsy60_100'!$A:$A,'7LUTipsy60_100'!L:L)</f>
        <v>22.6</v>
      </c>
      <c r="K135">
        <f t="shared" si="4"/>
        <v>80</v>
      </c>
      <c r="L135" t="str">
        <f t="shared" si="5"/>
        <v>SBPSxc.CC.Bambrick.B.Reg.P.80</v>
      </c>
    </row>
    <row r="136" spans="1:12">
      <c r="A136">
        <v>136</v>
      </c>
      <c r="B136" t="s">
        <v>625</v>
      </c>
      <c r="C136">
        <f>LOOKUP($L136,'7LUTipsy60_100'!$A:$A,'7LUTipsy60_100'!E:E)</f>
        <v>80</v>
      </c>
      <c r="D136">
        <f>LOOKUP($L136,'7LUTipsy60_100'!$A:$A,'7LUTipsy60_100'!F:F)</f>
        <v>141</v>
      </c>
      <c r="E136">
        <f>LOOKUP($L136,'7LUTipsy60_100'!$A:$A,'7LUTipsy60_100'!G:G)</f>
        <v>16.2</v>
      </c>
      <c r="F136">
        <f>LOOKUP($L136,'7LUTipsy60_100'!$A:$A,'7LUTipsy60_100'!H:H)</f>
        <v>0.13100000000000001</v>
      </c>
      <c r="G136">
        <f>LOOKUP($L136,'7LUTipsy60_100'!$A:$A,'7LUTipsy60_100'!I:I)</f>
        <v>163.4</v>
      </c>
      <c r="H136">
        <f>LOOKUP($L136,'7LUTipsy60_100'!$A:$A,'7LUTipsy60_100'!J:J)</f>
        <v>1.76</v>
      </c>
      <c r="I136">
        <f>LOOKUP($L136,'7LUTipsy60_100'!$A:$A,'7LUTipsy60_100'!K:K)</f>
        <v>58</v>
      </c>
      <c r="J136">
        <f>LOOKUP($L136,'7LUTipsy60_100'!$A:$A,'7LUTipsy60_100'!L:L)</f>
        <v>22</v>
      </c>
      <c r="K136">
        <f t="shared" si="4"/>
        <v>80</v>
      </c>
      <c r="L136" t="str">
        <f t="shared" si="5"/>
        <v>SBPSxc.CC.Bambrick.C.Reg.N.80</v>
      </c>
    </row>
    <row r="137" spans="1:12">
      <c r="A137">
        <v>137</v>
      </c>
      <c r="B137" t="s">
        <v>626</v>
      </c>
      <c r="C137">
        <f>LOOKUP($L137,'7LUTipsy60_100'!$A:$A,'7LUTipsy60_100'!E:E)</f>
        <v>80</v>
      </c>
      <c r="D137">
        <f>LOOKUP($L137,'7LUTipsy60_100'!$A:$A,'7LUTipsy60_100'!F:F)</f>
        <v>168</v>
      </c>
      <c r="E137">
        <f>LOOKUP($L137,'7LUTipsy60_100'!$A:$A,'7LUTipsy60_100'!G:G)</f>
        <v>16.899999999999999</v>
      </c>
      <c r="F137">
        <f>LOOKUP($L137,'7LUTipsy60_100'!$A:$A,'7LUTipsy60_100'!H:H)</f>
        <v>0.14599999999999999</v>
      </c>
      <c r="G137">
        <f>LOOKUP($L137,'7LUTipsy60_100'!$A:$A,'7LUTipsy60_100'!I:I)</f>
        <v>171.6</v>
      </c>
      <c r="H137">
        <f>LOOKUP($L137,'7LUTipsy60_100'!$A:$A,'7LUTipsy60_100'!J:J)</f>
        <v>2.09</v>
      </c>
      <c r="I137">
        <f>LOOKUP($L137,'7LUTipsy60_100'!$A:$A,'7LUTipsy60_100'!K:K)</f>
        <v>67</v>
      </c>
      <c r="J137">
        <f>LOOKUP($L137,'7LUTipsy60_100'!$A:$A,'7LUTipsy60_100'!L:L)</f>
        <v>22.6</v>
      </c>
      <c r="K137">
        <f t="shared" si="4"/>
        <v>80</v>
      </c>
      <c r="L137" t="str">
        <f t="shared" si="5"/>
        <v>SBPSxc.CC.Bambrick.C.Reg.P.80</v>
      </c>
    </row>
    <row r="138" spans="1:12">
      <c r="A138">
        <v>138</v>
      </c>
      <c r="B138" t="s">
        <v>283</v>
      </c>
      <c r="C138">
        <f>LOOKUP($L138,'7LUTipsy60_100'!$A:$A,'7LUTipsy60_100'!E:E)</f>
        <v>80</v>
      </c>
      <c r="D138">
        <f>LOOKUP($L138,'7LUTipsy60_100'!$A:$A,'7LUTipsy60_100'!F:F)</f>
        <v>85</v>
      </c>
      <c r="E138">
        <f>LOOKUP($L138,'7LUTipsy60_100'!$A:$A,'7LUTipsy60_100'!G:G)</f>
        <v>14.5</v>
      </c>
      <c r="F138">
        <f>LOOKUP($L138,'7LUTipsy60_100'!$A:$A,'7LUTipsy60_100'!H:H)</f>
        <v>0.10199999999999999</v>
      </c>
      <c r="G138">
        <f>LOOKUP($L138,'7LUTipsy60_100'!$A:$A,'7LUTipsy60_100'!I:I)</f>
        <v>145.4</v>
      </c>
      <c r="H138">
        <f>LOOKUP($L138,'7LUTipsy60_100'!$A:$A,'7LUTipsy60_100'!J:J)</f>
        <v>1.07</v>
      </c>
      <c r="I138">
        <f>LOOKUP($L138,'7LUTipsy60_100'!$A:$A,'7LUTipsy60_100'!K:K)</f>
        <v>39</v>
      </c>
      <c r="J138">
        <f>LOOKUP($L138,'7LUTipsy60_100'!$A:$A,'7LUTipsy60_100'!L:L)</f>
        <v>19.600000000000001</v>
      </c>
      <c r="K138">
        <f t="shared" si="4"/>
        <v>80</v>
      </c>
      <c r="L138" t="str">
        <f t="shared" si="5"/>
        <v>ESSFxv1.CC.BidwellLava.A.Reg.N.80</v>
      </c>
    </row>
    <row r="139" spans="1:12">
      <c r="A139">
        <v>139</v>
      </c>
      <c r="B139" t="s">
        <v>284</v>
      </c>
      <c r="C139">
        <f>LOOKUP($L139,'7LUTipsy60_100'!$A:$A,'7LUTipsy60_100'!E:E)</f>
        <v>80</v>
      </c>
      <c r="D139">
        <f>LOOKUP($L139,'7LUTipsy60_100'!$A:$A,'7LUTipsy60_100'!F:F)</f>
        <v>131</v>
      </c>
      <c r="E139">
        <f>LOOKUP($L139,'7LUTipsy60_100'!$A:$A,'7LUTipsy60_100'!G:G)</f>
        <v>15.3</v>
      </c>
      <c r="F139">
        <f>LOOKUP($L139,'7LUTipsy60_100'!$A:$A,'7LUTipsy60_100'!H:H)</f>
        <v>0.122</v>
      </c>
      <c r="G139">
        <f>LOOKUP($L139,'7LUTipsy60_100'!$A:$A,'7LUTipsy60_100'!I:I)</f>
        <v>158.5</v>
      </c>
      <c r="H139">
        <f>LOOKUP($L139,'7LUTipsy60_100'!$A:$A,'7LUTipsy60_100'!J:J)</f>
        <v>1.64</v>
      </c>
      <c r="I139">
        <f>LOOKUP($L139,'7LUTipsy60_100'!$A:$A,'7LUTipsy60_100'!K:K)</f>
        <v>55</v>
      </c>
      <c r="J139">
        <f>LOOKUP($L139,'7LUTipsy60_100'!$A:$A,'7LUTipsy60_100'!L:L)</f>
        <v>22.7</v>
      </c>
      <c r="K139">
        <f t="shared" si="4"/>
        <v>80</v>
      </c>
      <c r="L139" t="str">
        <f t="shared" si="5"/>
        <v>ESSFxv1.CC.BidwellLava.A.Reg.P.80</v>
      </c>
    </row>
    <row r="140" spans="1:12">
      <c r="A140">
        <v>140</v>
      </c>
      <c r="B140" t="s">
        <v>285</v>
      </c>
      <c r="C140">
        <f>LOOKUP($L140,'7LUTipsy60_100'!$A:$A,'7LUTipsy60_100'!E:E)</f>
        <v>80</v>
      </c>
      <c r="D140">
        <f>LOOKUP($L140,'7LUTipsy60_100'!$A:$A,'7LUTipsy60_100'!F:F)</f>
        <v>90</v>
      </c>
      <c r="E140">
        <f>LOOKUP($L140,'7LUTipsy60_100'!$A:$A,'7LUTipsy60_100'!G:G)</f>
        <v>14.2</v>
      </c>
      <c r="F140">
        <f>LOOKUP($L140,'7LUTipsy60_100'!$A:$A,'7LUTipsy60_100'!H:H)</f>
        <v>9.9000000000000005E-2</v>
      </c>
      <c r="G140">
        <f>LOOKUP($L140,'7LUTipsy60_100'!$A:$A,'7LUTipsy60_100'!I:I)</f>
        <v>145.4</v>
      </c>
      <c r="H140">
        <f>LOOKUP($L140,'7LUTipsy60_100'!$A:$A,'7LUTipsy60_100'!J:J)</f>
        <v>1.1299999999999999</v>
      </c>
      <c r="I140">
        <f>LOOKUP($L140,'7LUTipsy60_100'!$A:$A,'7LUTipsy60_100'!K:K)</f>
        <v>40</v>
      </c>
      <c r="J140">
        <f>LOOKUP($L140,'7LUTipsy60_100'!$A:$A,'7LUTipsy60_100'!L:L)</f>
        <v>19.7</v>
      </c>
      <c r="K140">
        <f t="shared" si="4"/>
        <v>80</v>
      </c>
      <c r="L140" t="str">
        <f t="shared" si="5"/>
        <v>IDFdk4.CC.BidwellLava.A.Reg.N.80</v>
      </c>
    </row>
    <row r="141" spans="1:12">
      <c r="A141">
        <v>141</v>
      </c>
      <c r="B141" t="s">
        <v>286</v>
      </c>
      <c r="C141">
        <f>LOOKUP($L141,'7LUTipsy60_100'!$A:$A,'7LUTipsy60_100'!E:E)</f>
        <v>80</v>
      </c>
      <c r="D141">
        <f>LOOKUP($L141,'7LUTipsy60_100'!$A:$A,'7LUTipsy60_100'!F:F)</f>
        <v>116</v>
      </c>
      <c r="E141">
        <f>LOOKUP($L141,'7LUTipsy60_100'!$A:$A,'7LUTipsy60_100'!G:G)</f>
        <v>14.9</v>
      </c>
      <c r="F141">
        <f>LOOKUP($L141,'7LUTipsy60_100'!$A:$A,'7LUTipsy60_100'!H:H)</f>
        <v>0.112</v>
      </c>
      <c r="G141">
        <f>LOOKUP($L141,'7LUTipsy60_100'!$A:$A,'7LUTipsy60_100'!I:I)</f>
        <v>152.1</v>
      </c>
      <c r="H141">
        <f>LOOKUP($L141,'7LUTipsy60_100'!$A:$A,'7LUTipsy60_100'!J:J)</f>
        <v>1.45</v>
      </c>
      <c r="I141">
        <f>LOOKUP($L141,'7LUTipsy60_100'!$A:$A,'7LUTipsy60_100'!K:K)</f>
        <v>47</v>
      </c>
      <c r="J141">
        <f>LOOKUP($L141,'7LUTipsy60_100'!$A:$A,'7LUTipsy60_100'!L:L)</f>
        <v>20.399999999999999</v>
      </c>
      <c r="K141">
        <f t="shared" si="4"/>
        <v>80</v>
      </c>
      <c r="L141" t="str">
        <f t="shared" si="5"/>
        <v>IDFdk4.CC.BidwellLava.A.Reg.P.80</v>
      </c>
    </row>
    <row r="142" spans="1:12">
      <c r="A142">
        <v>142</v>
      </c>
      <c r="B142" t="s">
        <v>291</v>
      </c>
      <c r="C142">
        <f>LOOKUP($L142,'7LUTipsy60_100'!$A:$A,'7LUTipsy60_100'!E:E)</f>
        <v>80</v>
      </c>
      <c r="D142">
        <f>LOOKUP($L142,'7LUTipsy60_100'!$A:$A,'7LUTipsy60_100'!F:F)</f>
        <v>94</v>
      </c>
      <c r="E142">
        <f>LOOKUP($L142,'7LUTipsy60_100'!$A:$A,'7LUTipsy60_100'!G:G)</f>
        <v>16</v>
      </c>
      <c r="F142">
        <f>LOOKUP($L142,'7LUTipsy60_100'!$A:$A,'7LUTipsy60_100'!H:H)</f>
        <v>0.11700000000000001</v>
      </c>
      <c r="G142">
        <f>LOOKUP($L142,'7LUTipsy60_100'!$A:$A,'7LUTipsy60_100'!I:I)</f>
        <v>146.4</v>
      </c>
      <c r="H142">
        <f>LOOKUP($L142,'7LUTipsy60_100'!$A:$A,'7LUTipsy60_100'!J:J)</f>
        <v>1.18</v>
      </c>
      <c r="I142">
        <f>LOOKUP($L142,'7LUTipsy60_100'!$A:$A,'7LUTipsy60_100'!K:K)</f>
        <v>45</v>
      </c>
      <c r="J142">
        <f>LOOKUP($L142,'7LUTipsy60_100'!$A:$A,'7LUTipsy60_100'!L:L)</f>
        <v>20</v>
      </c>
      <c r="K142">
        <f t="shared" si="4"/>
        <v>80</v>
      </c>
      <c r="L142" t="str">
        <f t="shared" si="5"/>
        <v>IDFdk4.Sel.BidwellLava.A.Reg.S.80</v>
      </c>
    </row>
    <row r="143" spans="1:12">
      <c r="A143">
        <v>143</v>
      </c>
      <c r="B143" t="s">
        <v>287</v>
      </c>
      <c r="C143">
        <f>LOOKUP($L143,'7LUTipsy60_100'!$A:$A,'7LUTipsy60_100'!E:E)</f>
        <v>80</v>
      </c>
      <c r="D143">
        <f>LOOKUP($L143,'7LUTipsy60_100'!$A:$A,'7LUTipsy60_100'!F:F)</f>
        <v>88</v>
      </c>
      <c r="E143">
        <f>LOOKUP($L143,'7LUTipsy60_100'!$A:$A,'7LUTipsy60_100'!G:G)</f>
        <v>14.1</v>
      </c>
      <c r="F143">
        <f>LOOKUP($L143,'7LUTipsy60_100'!$A:$A,'7LUTipsy60_100'!H:H)</f>
        <v>9.7000000000000003E-2</v>
      </c>
      <c r="G143">
        <f>LOOKUP($L143,'7LUTipsy60_100'!$A:$A,'7LUTipsy60_100'!I:I)</f>
        <v>144.1</v>
      </c>
      <c r="H143">
        <f>LOOKUP($L143,'7LUTipsy60_100'!$A:$A,'7LUTipsy60_100'!J:J)</f>
        <v>1.1000000000000001</v>
      </c>
      <c r="I143">
        <f>LOOKUP($L143,'7LUTipsy60_100'!$A:$A,'7LUTipsy60_100'!K:K)</f>
        <v>39</v>
      </c>
      <c r="J143">
        <f>LOOKUP($L143,'7LUTipsy60_100'!$A:$A,'7LUTipsy60_100'!L:L)</f>
        <v>19.600000000000001</v>
      </c>
      <c r="K143">
        <f t="shared" si="4"/>
        <v>80</v>
      </c>
      <c r="L143" t="str">
        <f t="shared" si="5"/>
        <v>IDFdk4.CC.BidwellLava.B.Reg.N.80</v>
      </c>
    </row>
    <row r="144" spans="1:12">
      <c r="A144">
        <v>144</v>
      </c>
      <c r="B144" t="s">
        <v>288</v>
      </c>
      <c r="C144">
        <f>LOOKUP($L144,'7LUTipsy60_100'!$A:$A,'7LUTipsy60_100'!E:E)</f>
        <v>80</v>
      </c>
      <c r="D144">
        <f>LOOKUP($L144,'7LUTipsy60_100'!$A:$A,'7LUTipsy60_100'!F:F)</f>
        <v>113</v>
      </c>
      <c r="E144">
        <f>LOOKUP($L144,'7LUTipsy60_100'!$A:$A,'7LUTipsy60_100'!G:G)</f>
        <v>14.8</v>
      </c>
      <c r="F144">
        <f>LOOKUP($L144,'7LUTipsy60_100'!$A:$A,'7LUTipsy60_100'!H:H)</f>
        <v>0.11</v>
      </c>
      <c r="G144">
        <f>LOOKUP($L144,'7LUTipsy60_100'!$A:$A,'7LUTipsy60_100'!I:I)</f>
        <v>150.9</v>
      </c>
      <c r="H144">
        <f>LOOKUP($L144,'7LUTipsy60_100'!$A:$A,'7LUTipsy60_100'!J:J)</f>
        <v>1.41</v>
      </c>
      <c r="I144">
        <f>LOOKUP($L144,'7LUTipsy60_100'!$A:$A,'7LUTipsy60_100'!K:K)</f>
        <v>46</v>
      </c>
      <c r="J144">
        <f>LOOKUP($L144,'7LUTipsy60_100'!$A:$A,'7LUTipsy60_100'!L:L)</f>
        <v>20.2</v>
      </c>
      <c r="K144">
        <f t="shared" si="4"/>
        <v>80</v>
      </c>
      <c r="L144" t="str">
        <f t="shared" si="5"/>
        <v>IDFdk4.CC.BidwellLava.B.Reg.P.80</v>
      </c>
    </row>
    <row r="145" spans="1:12">
      <c r="A145">
        <v>145</v>
      </c>
      <c r="B145" t="s">
        <v>292</v>
      </c>
      <c r="C145">
        <f>LOOKUP($L145,'7LUTipsy60_100'!$A:$A,'7LUTipsy60_100'!E:E)</f>
        <v>80</v>
      </c>
      <c r="D145">
        <f>LOOKUP($L145,'7LUTipsy60_100'!$A:$A,'7LUTipsy60_100'!F:F)</f>
        <v>83</v>
      </c>
      <c r="E145">
        <f>LOOKUP($L145,'7LUTipsy60_100'!$A:$A,'7LUTipsy60_100'!G:G)</f>
        <v>15.4</v>
      </c>
      <c r="F145">
        <f>LOOKUP($L145,'7LUTipsy60_100'!$A:$A,'7LUTipsy60_100'!H:H)</f>
        <v>0.109</v>
      </c>
      <c r="G145">
        <f>LOOKUP($L145,'7LUTipsy60_100'!$A:$A,'7LUTipsy60_100'!I:I)</f>
        <v>142.19999999999999</v>
      </c>
      <c r="H145">
        <f>LOOKUP($L145,'7LUTipsy60_100'!$A:$A,'7LUTipsy60_100'!J:J)</f>
        <v>1.04</v>
      </c>
      <c r="I145">
        <f>LOOKUP($L145,'7LUTipsy60_100'!$A:$A,'7LUTipsy60_100'!K:K)</f>
        <v>41</v>
      </c>
      <c r="J145">
        <f>LOOKUP($L145,'7LUTipsy60_100'!$A:$A,'7LUTipsy60_100'!L:L)</f>
        <v>19.399999999999999</v>
      </c>
      <c r="K145">
        <f t="shared" si="4"/>
        <v>80</v>
      </c>
      <c r="L145" t="str">
        <f t="shared" si="5"/>
        <v>IDFdk4.Sel.BidwellLava.B.Reg.S.80</v>
      </c>
    </row>
    <row r="146" spans="1:12">
      <c r="A146">
        <v>146</v>
      </c>
      <c r="B146" t="s">
        <v>289</v>
      </c>
      <c r="C146">
        <f>LOOKUP($L146,'7LUTipsy60_100'!$A:$A,'7LUTipsy60_100'!E:E)</f>
        <v>80</v>
      </c>
      <c r="D146">
        <f>LOOKUP($L146,'7LUTipsy60_100'!$A:$A,'7LUTipsy60_100'!F:F)</f>
        <v>47</v>
      </c>
      <c r="E146">
        <f>LOOKUP($L146,'7LUTipsy60_100'!$A:$A,'7LUTipsy60_100'!G:G)</f>
        <v>12.1</v>
      </c>
      <c r="F146">
        <f>LOOKUP($L146,'7LUTipsy60_100'!$A:$A,'7LUTipsy60_100'!H:H)</f>
        <v>7.2999999999999995E-2</v>
      </c>
      <c r="G146">
        <f>LOOKUP($L146,'7LUTipsy60_100'!$A:$A,'7LUTipsy60_100'!I:I)</f>
        <v>118.4</v>
      </c>
      <c r="H146">
        <f>LOOKUP($L146,'7LUTipsy60_100'!$A:$A,'7LUTipsy60_100'!J:J)</f>
        <v>0.57999999999999996</v>
      </c>
      <c r="I146">
        <f>LOOKUP($L146,'7LUTipsy60_100'!$A:$A,'7LUTipsy60_100'!K:K)</f>
        <v>24</v>
      </c>
      <c r="J146">
        <f>LOOKUP($L146,'7LUTipsy60_100'!$A:$A,'7LUTipsy60_100'!L:L)</f>
        <v>17.100000000000001</v>
      </c>
      <c r="K146">
        <f t="shared" si="4"/>
        <v>80</v>
      </c>
      <c r="L146" t="str">
        <f t="shared" si="5"/>
        <v>IDFdk4.CC.BidwellLava.D.Reg.N.80</v>
      </c>
    </row>
    <row r="147" spans="1:12">
      <c r="A147">
        <v>147</v>
      </c>
      <c r="B147" t="s">
        <v>290</v>
      </c>
      <c r="C147">
        <f>LOOKUP($L147,'7LUTipsy60_100'!$A:$A,'7LUTipsy60_100'!E:E)</f>
        <v>80</v>
      </c>
      <c r="D147">
        <f>LOOKUP($L147,'7LUTipsy60_100'!$A:$A,'7LUTipsy60_100'!F:F)</f>
        <v>63</v>
      </c>
      <c r="E147">
        <f>LOOKUP($L147,'7LUTipsy60_100'!$A:$A,'7LUTipsy60_100'!G:G)</f>
        <v>12.8</v>
      </c>
      <c r="F147">
        <f>LOOKUP($L147,'7LUTipsy60_100'!$A:$A,'7LUTipsy60_100'!H:H)</f>
        <v>8.3000000000000004E-2</v>
      </c>
      <c r="G147">
        <f>LOOKUP($L147,'7LUTipsy60_100'!$A:$A,'7LUTipsy60_100'!I:I)</f>
        <v>127.3</v>
      </c>
      <c r="H147">
        <f>LOOKUP($L147,'7LUTipsy60_100'!$A:$A,'7LUTipsy60_100'!J:J)</f>
        <v>0.79</v>
      </c>
      <c r="I147">
        <f>LOOKUP($L147,'7LUTipsy60_100'!$A:$A,'7LUTipsy60_100'!K:K)</f>
        <v>30</v>
      </c>
      <c r="J147">
        <f>LOOKUP($L147,'7LUTipsy60_100'!$A:$A,'7LUTipsy60_100'!L:L)</f>
        <v>17.7</v>
      </c>
      <c r="K147">
        <f t="shared" si="4"/>
        <v>80</v>
      </c>
      <c r="L147" t="str">
        <f t="shared" si="5"/>
        <v>IDFdk4.CC.BidwellLava.D.Reg.P.80</v>
      </c>
    </row>
    <row r="148" spans="1:12">
      <c r="A148">
        <v>148</v>
      </c>
      <c r="B148" t="s">
        <v>293</v>
      </c>
      <c r="C148">
        <f>LOOKUP($L148,'7LUTipsy60_100'!$A:$A,'7LUTipsy60_100'!E:E)</f>
        <v>80</v>
      </c>
      <c r="D148">
        <f>LOOKUP($L148,'7LUTipsy60_100'!$A:$A,'7LUTipsy60_100'!F:F)</f>
        <v>175</v>
      </c>
      <c r="E148">
        <f>LOOKUP($L148,'7LUTipsy60_100'!$A:$A,'7LUTipsy60_100'!G:G)</f>
        <v>18</v>
      </c>
      <c r="F148">
        <f>LOOKUP($L148,'7LUTipsy60_100'!$A:$A,'7LUTipsy60_100'!H:H)</f>
        <v>0.16300000000000001</v>
      </c>
      <c r="G148">
        <f>LOOKUP($L148,'7LUTipsy60_100'!$A:$A,'7LUTipsy60_100'!I:I)</f>
        <v>178.4</v>
      </c>
      <c r="H148">
        <f>LOOKUP($L148,'7LUTipsy60_100'!$A:$A,'7LUTipsy60_100'!J:J)</f>
        <v>2.19</v>
      </c>
      <c r="I148">
        <f>LOOKUP($L148,'7LUTipsy60_100'!$A:$A,'7LUTipsy60_100'!K:K)</f>
        <v>75</v>
      </c>
      <c r="J148">
        <f>LOOKUP($L148,'7LUTipsy60_100'!$A:$A,'7LUTipsy60_100'!L:L)</f>
        <v>24</v>
      </c>
      <c r="K148">
        <f t="shared" si="4"/>
        <v>80</v>
      </c>
      <c r="L148" t="str">
        <f t="shared" si="5"/>
        <v>IDFdw.CC.BidwellLava.A.Reg.N.80</v>
      </c>
    </row>
    <row r="149" spans="1:12">
      <c r="A149">
        <v>149</v>
      </c>
      <c r="B149" t="s">
        <v>294</v>
      </c>
      <c r="C149">
        <f>LOOKUP($L149,'7LUTipsy60_100'!$A:$A,'7LUTipsy60_100'!E:E)</f>
        <v>80</v>
      </c>
      <c r="D149">
        <f>LOOKUP($L149,'7LUTipsy60_100'!$A:$A,'7LUTipsy60_100'!F:F)</f>
        <v>214</v>
      </c>
      <c r="E149">
        <f>LOOKUP($L149,'7LUTipsy60_100'!$A:$A,'7LUTipsy60_100'!G:G)</f>
        <v>19</v>
      </c>
      <c r="F149">
        <f>LOOKUP($L149,'7LUTipsy60_100'!$A:$A,'7LUTipsy60_100'!H:H)</f>
        <v>0.18</v>
      </c>
      <c r="G149">
        <f>LOOKUP($L149,'7LUTipsy60_100'!$A:$A,'7LUTipsy60_100'!I:I)</f>
        <v>184.6</v>
      </c>
      <c r="H149">
        <f>LOOKUP($L149,'7LUTipsy60_100'!$A:$A,'7LUTipsy60_100'!J:J)</f>
        <v>2.68</v>
      </c>
      <c r="I149">
        <f>LOOKUP($L149,'7LUTipsy60_100'!$A:$A,'7LUTipsy60_100'!K:K)</f>
        <v>88</v>
      </c>
      <c r="J149">
        <f>LOOKUP($L149,'7LUTipsy60_100'!$A:$A,'7LUTipsy60_100'!L:L)</f>
        <v>24.8</v>
      </c>
      <c r="K149">
        <f t="shared" si="4"/>
        <v>80</v>
      </c>
      <c r="L149" t="str">
        <f t="shared" si="5"/>
        <v>IDFdw.CC.BidwellLava.A.Reg.P.80</v>
      </c>
    </row>
    <row r="150" spans="1:12">
      <c r="A150">
        <v>150</v>
      </c>
      <c r="B150" t="s">
        <v>295</v>
      </c>
      <c r="C150">
        <f>LOOKUP($L150,'7LUTipsy60_100'!$A:$A,'7LUTipsy60_100'!E:E)</f>
        <v>80</v>
      </c>
      <c r="D150">
        <f>LOOKUP($L150,'7LUTipsy60_100'!$A:$A,'7LUTipsy60_100'!F:F)</f>
        <v>257</v>
      </c>
      <c r="E150">
        <f>LOOKUP($L150,'7LUTipsy60_100'!$A:$A,'7LUTipsy60_100'!G:G)</f>
        <v>20.7</v>
      </c>
      <c r="F150">
        <f>LOOKUP($L150,'7LUTipsy60_100'!$A:$A,'7LUTipsy60_100'!H:H)</f>
        <v>0.223</v>
      </c>
      <c r="G150">
        <f>LOOKUP($L150,'7LUTipsy60_100'!$A:$A,'7LUTipsy60_100'!I:I)</f>
        <v>202.1</v>
      </c>
      <c r="H150">
        <f>LOOKUP($L150,'7LUTipsy60_100'!$A:$A,'7LUTipsy60_100'!J:J)</f>
        <v>3.21</v>
      </c>
      <c r="I150">
        <f>LOOKUP($L150,'7LUTipsy60_100'!$A:$A,'7LUTipsy60_100'!K:K)</f>
        <v>111</v>
      </c>
      <c r="J150">
        <f>LOOKUP($L150,'7LUTipsy60_100'!$A:$A,'7LUTipsy60_100'!L:L)</f>
        <v>26.5</v>
      </c>
      <c r="K150">
        <f t="shared" si="4"/>
        <v>80</v>
      </c>
      <c r="L150" t="str">
        <f t="shared" si="5"/>
        <v>MSxv.CC.BidwellLava.A.Reg.N.80</v>
      </c>
    </row>
    <row r="151" spans="1:12">
      <c r="A151">
        <v>151</v>
      </c>
      <c r="B151" t="s">
        <v>296</v>
      </c>
      <c r="C151">
        <f>LOOKUP($L151,'7LUTipsy60_100'!$A:$A,'7LUTipsy60_100'!E:E)</f>
        <v>80</v>
      </c>
      <c r="D151">
        <f>LOOKUP($L151,'7LUTipsy60_100'!$A:$A,'7LUTipsy60_100'!F:F)</f>
        <v>286</v>
      </c>
      <c r="E151">
        <f>LOOKUP($L151,'7LUTipsy60_100'!$A:$A,'7LUTipsy60_100'!G:G)</f>
        <v>21.4</v>
      </c>
      <c r="F151">
        <f>LOOKUP($L151,'7LUTipsy60_100'!$A:$A,'7LUTipsy60_100'!H:H)</f>
        <v>0.24</v>
      </c>
      <c r="G151">
        <f>LOOKUP($L151,'7LUTipsy60_100'!$A:$A,'7LUTipsy60_100'!I:I)</f>
        <v>206.3</v>
      </c>
      <c r="H151">
        <f>LOOKUP($L151,'7LUTipsy60_100'!$A:$A,'7LUTipsy60_100'!J:J)</f>
        <v>3.57</v>
      </c>
      <c r="I151">
        <f>LOOKUP($L151,'7LUTipsy60_100'!$A:$A,'7LUTipsy60_100'!K:K)</f>
        <v>123</v>
      </c>
      <c r="J151">
        <f>LOOKUP($L151,'7LUTipsy60_100'!$A:$A,'7LUTipsy60_100'!L:L)</f>
        <v>27.1</v>
      </c>
      <c r="K151">
        <f t="shared" si="4"/>
        <v>80</v>
      </c>
      <c r="L151" t="str">
        <f t="shared" si="5"/>
        <v>MSxv.CC.BidwellLava.A.Reg.P.80</v>
      </c>
    </row>
    <row r="152" spans="1:12">
      <c r="A152">
        <v>152</v>
      </c>
      <c r="B152" t="s">
        <v>297</v>
      </c>
      <c r="C152">
        <f>LOOKUP($L152,'7LUTipsy60_100'!$A:$A,'7LUTipsy60_100'!E:E)</f>
        <v>80</v>
      </c>
      <c r="D152">
        <f>LOOKUP($L152,'7LUTipsy60_100'!$A:$A,'7LUTipsy60_100'!F:F)</f>
        <v>248</v>
      </c>
      <c r="E152">
        <f>LOOKUP($L152,'7LUTipsy60_100'!$A:$A,'7LUTipsy60_100'!G:G)</f>
        <v>20.399999999999999</v>
      </c>
      <c r="F152">
        <f>LOOKUP($L152,'7LUTipsy60_100'!$A:$A,'7LUTipsy60_100'!H:H)</f>
        <v>0.215</v>
      </c>
      <c r="G152">
        <f>LOOKUP($L152,'7LUTipsy60_100'!$A:$A,'7LUTipsy60_100'!I:I)</f>
        <v>199.6</v>
      </c>
      <c r="H152">
        <f>LOOKUP($L152,'7LUTipsy60_100'!$A:$A,'7LUTipsy60_100'!J:J)</f>
        <v>3.1</v>
      </c>
      <c r="I152">
        <f>LOOKUP($L152,'7LUTipsy60_100'!$A:$A,'7LUTipsy60_100'!K:K)</f>
        <v>106</v>
      </c>
      <c r="J152">
        <f>LOOKUP($L152,'7LUTipsy60_100'!$A:$A,'7LUTipsy60_100'!L:L)</f>
        <v>26.2</v>
      </c>
      <c r="K152">
        <f t="shared" si="4"/>
        <v>80</v>
      </c>
      <c r="L152" t="str">
        <f t="shared" si="5"/>
        <v>MSxv.CC.BidwellLava.B.Reg.N.80</v>
      </c>
    </row>
    <row r="153" spans="1:12">
      <c r="A153">
        <v>153</v>
      </c>
      <c r="B153" t="s">
        <v>298</v>
      </c>
      <c r="C153">
        <f>LOOKUP($L153,'7LUTipsy60_100'!$A:$A,'7LUTipsy60_100'!E:E)</f>
        <v>80</v>
      </c>
      <c r="D153">
        <f>LOOKUP($L153,'7LUTipsy60_100'!$A:$A,'7LUTipsy60_100'!F:F)</f>
        <v>276</v>
      </c>
      <c r="E153">
        <f>LOOKUP($L153,'7LUTipsy60_100'!$A:$A,'7LUTipsy60_100'!G:G)</f>
        <v>21.1</v>
      </c>
      <c r="F153">
        <f>LOOKUP($L153,'7LUTipsy60_100'!$A:$A,'7LUTipsy60_100'!H:H)</f>
        <v>0.23100000000000001</v>
      </c>
      <c r="G153">
        <f>LOOKUP($L153,'7LUTipsy60_100'!$A:$A,'7LUTipsy60_100'!I:I)</f>
        <v>204.1</v>
      </c>
      <c r="H153">
        <f>LOOKUP($L153,'7LUTipsy60_100'!$A:$A,'7LUTipsy60_100'!J:J)</f>
        <v>3.46</v>
      </c>
      <c r="I153">
        <f>LOOKUP($L153,'7LUTipsy60_100'!$A:$A,'7LUTipsy60_100'!K:K)</f>
        <v>118</v>
      </c>
      <c r="J153">
        <f>LOOKUP($L153,'7LUTipsy60_100'!$A:$A,'7LUTipsy60_100'!L:L)</f>
        <v>26.8</v>
      </c>
      <c r="K153">
        <f t="shared" si="4"/>
        <v>80</v>
      </c>
      <c r="L153" t="str">
        <f t="shared" si="5"/>
        <v>MSxv.CC.BidwellLava.B.Reg.P.80</v>
      </c>
    </row>
    <row r="154" spans="1:12">
      <c r="A154">
        <v>154</v>
      </c>
      <c r="B154" t="s">
        <v>299</v>
      </c>
      <c r="C154">
        <f>LOOKUP($L154,'7LUTipsy60_100'!$A:$A,'7LUTipsy60_100'!E:E)</f>
        <v>80</v>
      </c>
      <c r="D154">
        <f>LOOKUP($L154,'7LUTipsy60_100'!$A:$A,'7LUTipsy60_100'!F:F)</f>
        <v>254</v>
      </c>
      <c r="E154">
        <f>LOOKUP($L154,'7LUTipsy60_100'!$A:$A,'7LUTipsy60_100'!G:G)</f>
        <v>20.6</v>
      </c>
      <c r="F154">
        <f>LOOKUP($L154,'7LUTipsy60_100'!$A:$A,'7LUTipsy60_100'!H:H)</f>
        <v>0.22</v>
      </c>
      <c r="G154">
        <f>LOOKUP($L154,'7LUTipsy60_100'!$A:$A,'7LUTipsy60_100'!I:I)</f>
        <v>201.3</v>
      </c>
      <c r="H154">
        <f>LOOKUP($L154,'7LUTipsy60_100'!$A:$A,'7LUTipsy60_100'!J:J)</f>
        <v>3.18</v>
      </c>
      <c r="I154">
        <f>LOOKUP($L154,'7LUTipsy60_100'!$A:$A,'7LUTipsy60_100'!K:K)</f>
        <v>109</v>
      </c>
      <c r="J154">
        <f>LOOKUP($L154,'7LUTipsy60_100'!$A:$A,'7LUTipsy60_100'!L:L)</f>
        <v>26.4</v>
      </c>
      <c r="K154">
        <f t="shared" si="4"/>
        <v>80</v>
      </c>
      <c r="L154" t="str">
        <f t="shared" si="5"/>
        <v>MSxv.CC.BidwellLava.C.Reg.N.80</v>
      </c>
    </row>
    <row r="155" spans="1:12">
      <c r="A155">
        <v>155</v>
      </c>
      <c r="B155" t="s">
        <v>300</v>
      </c>
      <c r="C155">
        <f>LOOKUP($L155,'7LUTipsy60_100'!$A:$A,'7LUTipsy60_100'!E:E)</f>
        <v>80</v>
      </c>
      <c r="D155">
        <f>LOOKUP($L155,'7LUTipsy60_100'!$A:$A,'7LUTipsy60_100'!F:F)</f>
        <v>283</v>
      </c>
      <c r="E155">
        <f>LOOKUP($L155,'7LUTipsy60_100'!$A:$A,'7LUTipsy60_100'!G:G)</f>
        <v>21.3</v>
      </c>
      <c r="F155">
        <f>LOOKUP($L155,'7LUTipsy60_100'!$A:$A,'7LUTipsy60_100'!H:H)</f>
        <v>0.23699999999999999</v>
      </c>
      <c r="G155">
        <f>LOOKUP($L155,'7LUTipsy60_100'!$A:$A,'7LUTipsy60_100'!I:I)</f>
        <v>205.6</v>
      </c>
      <c r="H155">
        <f>LOOKUP($L155,'7LUTipsy60_100'!$A:$A,'7LUTipsy60_100'!J:J)</f>
        <v>3.53</v>
      </c>
      <c r="I155">
        <f>LOOKUP($L155,'7LUTipsy60_100'!$A:$A,'7LUTipsy60_100'!K:K)</f>
        <v>122</v>
      </c>
      <c r="J155">
        <f>LOOKUP($L155,'7LUTipsy60_100'!$A:$A,'7LUTipsy60_100'!L:L)</f>
        <v>27</v>
      </c>
      <c r="K155">
        <f t="shared" si="4"/>
        <v>80</v>
      </c>
      <c r="L155" t="str">
        <f t="shared" si="5"/>
        <v>MSxv.CC.BidwellLava.C.Reg.P.80</v>
      </c>
    </row>
    <row r="156" spans="1:12">
      <c r="A156">
        <v>156</v>
      </c>
      <c r="B156" t="s">
        <v>301</v>
      </c>
      <c r="C156">
        <f>LOOKUP($L156,'7LUTipsy60_100'!$A:$A,'7LUTipsy60_100'!E:E)</f>
        <v>80</v>
      </c>
      <c r="D156">
        <f>LOOKUP($L156,'7LUTipsy60_100'!$A:$A,'7LUTipsy60_100'!F:F)</f>
        <v>141</v>
      </c>
      <c r="E156">
        <f>LOOKUP($L156,'7LUTipsy60_100'!$A:$A,'7LUTipsy60_100'!G:G)</f>
        <v>16.2</v>
      </c>
      <c r="F156">
        <f>LOOKUP($L156,'7LUTipsy60_100'!$A:$A,'7LUTipsy60_100'!H:H)</f>
        <v>0.13100000000000001</v>
      </c>
      <c r="G156">
        <f>LOOKUP($L156,'7LUTipsy60_100'!$A:$A,'7LUTipsy60_100'!I:I)</f>
        <v>163.4</v>
      </c>
      <c r="H156">
        <f>LOOKUP($L156,'7LUTipsy60_100'!$A:$A,'7LUTipsy60_100'!J:J)</f>
        <v>1.76</v>
      </c>
      <c r="I156">
        <f>LOOKUP($L156,'7LUTipsy60_100'!$A:$A,'7LUTipsy60_100'!K:K)</f>
        <v>58</v>
      </c>
      <c r="J156">
        <f>LOOKUP($L156,'7LUTipsy60_100'!$A:$A,'7LUTipsy60_100'!L:L)</f>
        <v>22</v>
      </c>
      <c r="K156">
        <f t="shared" si="4"/>
        <v>80</v>
      </c>
      <c r="L156" t="str">
        <f t="shared" si="5"/>
        <v>SBPSxc.CC.BidwellLava.A.Reg.N.80</v>
      </c>
    </row>
    <row r="157" spans="1:12">
      <c r="A157">
        <v>157</v>
      </c>
      <c r="B157" t="s">
        <v>302</v>
      </c>
      <c r="C157">
        <f>LOOKUP($L157,'7LUTipsy60_100'!$A:$A,'7LUTipsy60_100'!E:E)</f>
        <v>80</v>
      </c>
      <c r="D157">
        <f>LOOKUP($L157,'7LUTipsy60_100'!$A:$A,'7LUTipsy60_100'!F:F)</f>
        <v>168</v>
      </c>
      <c r="E157">
        <f>LOOKUP($L157,'7LUTipsy60_100'!$A:$A,'7LUTipsy60_100'!G:G)</f>
        <v>16.899999999999999</v>
      </c>
      <c r="F157">
        <f>LOOKUP($L157,'7LUTipsy60_100'!$A:$A,'7LUTipsy60_100'!H:H)</f>
        <v>0.14599999999999999</v>
      </c>
      <c r="G157">
        <f>LOOKUP($L157,'7LUTipsy60_100'!$A:$A,'7LUTipsy60_100'!I:I)</f>
        <v>171.6</v>
      </c>
      <c r="H157">
        <f>LOOKUP($L157,'7LUTipsy60_100'!$A:$A,'7LUTipsy60_100'!J:J)</f>
        <v>2.09</v>
      </c>
      <c r="I157">
        <f>LOOKUP($L157,'7LUTipsy60_100'!$A:$A,'7LUTipsy60_100'!K:K)</f>
        <v>67</v>
      </c>
      <c r="J157">
        <f>LOOKUP($L157,'7LUTipsy60_100'!$A:$A,'7LUTipsy60_100'!L:L)</f>
        <v>22.6</v>
      </c>
      <c r="K157">
        <f t="shared" si="4"/>
        <v>80</v>
      </c>
      <c r="L157" t="str">
        <f t="shared" si="5"/>
        <v>SBPSxc.CC.BidwellLava.A.Reg.P.80</v>
      </c>
    </row>
    <row r="158" spans="1:12">
      <c r="A158">
        <v>158</v>
      </c>
      <c r="B158" t="s">
        <v>303</v>
      </c>
      <c r="C158">
        <f>LOOKUP($L158,'7LUTipsy60_100'!$A:$A,'7LUTipsy60_100'!E:E)</f>
        <v>80</v>
      </c>
      <c r="D158">
        <f>LOOKUP($L158,'7LUTipsy60_100'!$A:$A,'7LUTipsy60_100'!F:F)</f>
        <v>146</v>
      </c>
      <c r="E158">
        <f>LOOKUP($L158,'7LUTipsy60_100'!$A:$A,'7LUTipsy60_100'!G:G)</f>
        <v>16.5</v>
      </c>
      <c r="F158">
        <f>LOOKUP($L158,'7LUTipsy60_100'!$A:$A,'7LUTipsy60_100'!H:H)</f>
        <v>0.13500000000000001</v>
      </c>
      <c r="G158">
        <f>LOOKUP($L158,'7LUTipsy60_100'!$A:$A,'7LUTipsy60_100'!I:I)</f>
        <v>165.8</v>
      </c>
      <c r="H158">
        <f>LOOKUP($L158,'7LUTipsy60_100'!$A:$A,'7LUTipsy60_100'!J:J)</f>
        <v>1.83</v>
      </c>
      <c r="I158">
        <f>LOOKUP($L158,'7LUTipsy60_100'!$A:$A,'7LUTipsy60_100'!K:K)</f>
        <v>60</v>
      </c>
      <c r="J158">
        <f>LOOKUP($L158,'7LUTipsy60_100'!$A:$A,'7LUTipsy60_100'!L:L)</f>
        <v>22.2</v>
      </c>
      <c r="K158">
        <f t="shared" si="4"/>
        <v>80</v>
      </c>
      <c r="L158" t="str">
        <f t="shared" si="5"/>
        <v>SBPSxc.CC.BidwellLava.B.Reg.N.80</v>
      </c>
    </row>
    <row r="159" spans="1:12">
      <c r="A159">
        <v>159</v>
      </c>
      <c r="B159" t="s">
        <v>304</v>
      </c>
      <c r="C159">
        <f>LOOKUP($L159,'7LUTipsy60_100'!$A:$A,'7LUTipsy60_100'!E:E)</f>
        <v>80</v>
      </c>
      <c r="D159">
        <f>LOOKUP($L159,'7LUTipsy60_100'!$A:$A,'7LUTipsy60_100'!F:F)</f>
        <v>174</v>
      </c>
      <c r="E159">
        <f>LOOKUP($L159,'7LUTipsy60_100'!$A:$A,'7LUTipsy60_100'!G:G)</f>
        <v>17.100000000000001</v>
      </c>
      <c r="F159">
        <f>LOOKUP($L159,'7LUTipsy60_100'!$A:$A,'7LUTipsy60_100'!H:H)</f>
        <v>0.15</v>
      </c>
      <c r="G159">
        <f>LOOKUP($L159,'7LUTipsy60_100'!$A:$A,'7LUTipsy60_100'!I:I)</f>
        <v>173.7</v>
      </c>
      <c r="H159">
        <f>LOOKUP($L159,'7LUTipsy60_100'!$A:$A,'7LUTipsy60_100'!J:J)</f>
        <v>2.17</v>
      </c>
      <c r="I159">
        <f>LOOKUP($L159,'7LUTipsy60_100'!$A:$A,'7LUTipsy60_100'!K:K)</f>
        <v>69</v>
      </c>
      <c r="J159">
        <f>LOOKUP($L159,'7LUTipsy60_100'!$A:$A,'7LUTipsy60_100'!L:L)</f>
        <v>22.8</v>
      </c>
      <c r="K159">
        <f t="shared" si="4"/>
        <v>80</v>
      </c>
      <c r="L159" t="str">
        <f t="shared" si="5"/>
        <v>SBPSxc.CC.BidwellLava.B.Reg.P.80</v>
      </c>
    </row>
    <row r="160" spans="1:12">
      <c r="A160">
        <v>160</v>
      </c>
      <c r="B160" t="s">
        <v>305</v>
      </c>
      <c r="C160">
        <f>LOOKUP($L160,'7LUTipsy60_100'!$A:$A,'7LUTipsy60_100'!E:E)</f>
        <v>80</v>
      </c>
      <c r="D160">
        <f>LOOKUP($L160,'7LUTipsy60_100'!$A:$A,'7LUTipsy60_100'!F:F)</f>
        <v>143</v>
      </c>
      <c r="E160">
        <f>LOOKUP($L160,'7LUTipsy60_100'!$A:$A,'7LUTipsy60_100'!G:G)</f>
        <v>16.3</v>
      </c>
      <c r="F160">
        <f>LOOKUP($L160,'7LUTipsy60_100'!$A:$A,'7LUTipsy60_100'!H:H)</f>
        <v>0.13300000000000001</v>
      </c>
      <c r="G160">
        <f>LOOKUP($L160,'7LUTipsy60_100'!$A:$A,'7LUTipsy60_100'!I:I)</f>
        <v>164.6</v>
      </c>
      <c r="H160">
        <f>LOOKUP($L160,'7LUTipsy60_100'!$A:$A,'7LUTipsy60_100'!J:J)</f>
        <v>1.79</v>
      </c>
      <c r="I160">
        <f>LOOKUP($L160,'7LUTipsy60_100'!$A:$A,'7LUTipsy60_100'!K:K)</f>
        <v>59</v>
      </c>
      <c r="J160">
        <f>LOOKUP($L160,'7LUTipsy60_100'!$A:$A,'7LUTipsy60_100'!L:L)</f>
        <v>22.1</v>
      </c>
      <c r="K160">
        <f t="shared" si="4"/>
        <v>80</v>
      </c>
      <c r="L160" t="str">
        <f t="shared" si="5"/>
        <v>SBPSxc.CC.BidwellLava.C.Reg.N.80</v>
      </c>
    </row>
    <row r="161" spans="1:12">
      <c r="A161">
        <v>161</v>
      </c>
      <c r="B161" t="s">
        <v>306</v>
      </c>
      <c r="C161">
        <f>LOOKUP($L161,'7LUTipsy60_100'!$A:$A,'7LUTipsy60_100'!E:E)</f>
        <v>80</v>
      </c>
      <c r="D161">
        <f>LOOKUP($L161,'7LUTipsy60_100'!$A:$A,'7LUTipsy60_100'!F:F)</f>
        <v>171</v>
      </c>
      <c r="E161">
        <f>LOOKUP($L161,'7LUTipsy60_100'!$A:$A,'7LUTipsy60_100'!G:G)</f>
        <v>17</v>
      </c>
      <c r="F161">
        <f>LOOKUP($L161,'7LUTipsy60_100'!$A:$A,'7LUTipsy60_100'!H:H)</f>
        <v>0.14799999999999999</v>
      </c>
      <c r="G161">
        <f>LOOKUP($L161,'7LUTipsy60_100'!$A:$A,'7LUTipsy60_100'!I:I)</f>
        <v>172.7</v>
      </c>
      <c r="H161">
        <f>LOOKUP($L161,'7LUTipsy60_100'!$A:$A,'7LUTipsy60_100'!J:J)</f>
        <v>2.13</v>
      </c>
      <c r="I161">
        <f>LOOKUP($L161,'7LUTipsy60_100'!$A:$A,'7LUTipsy60_100'!K:K)</f>
        <v>68</v>
      </c>
      <c r="J161">
        <f>LOOKUP($L161,'7LUTipsy60_100'!$A:$A,'7LUTipsy60_100'!L:L)</f>
        <v>22.7</v>
      </c>
      <c r="K161">
        <f t="shared" si="4"/>
        <v>80</v>
      </c>
      <c r="L161" t="str">
        <f t="shared" si="5"/>
        <v>SBPSxc.CC.BidwellLava.C.Reg.P.80</v>
      </c>
    </row>
    <row r="162" spans="1:12">
      <c r="A162">
        <v>162</v>
      </c>
      <c r="B162" t="s">
        <v>307</v>
      </c>
      <c r="C162">
        <f>LOOKUP($L162,'7LUTipsy60_100'!$A:$A,'7LUTipsy60_100'!E:E)</f>
        <v>80</v>
      </c>
      <c r="D162">
        <f>LOOKUP($L162,'7LUTipsy60_100'!$A:$A,'7LUTipsy60_100'!F:F)</f>
        <v>132</v>
      </c>
      <c r="E162">
        <f>LOOKUP($L162,'7LUTipsy60_100'!$A:$A,'7LUTipsy60_100'!G:G)</f>
        <v>15.9</v>
      </c>
      <c r="F162">
        <f>LOOKUP($L162,'7LUTipsy60_100'!$A:$A,'7LUTipsy60_100'!H:H)</f>
        <v>0.124</v>
      </c>
      <c r="G162">
        <f>LOOKUP($L162,'7LUTipsy60_100'!$A:$A,'7LUTipsy60_100'!I:I)</f>
        <v>159.5</v>
      </c>
      <c r="H162">
        <f>LOOKUP($L162,'7LUTipsy60_100'!$A:$A,'7LUTipsy60_100'!J:J)</f>
        <v>1.65</v>
      </c>
      <c r="I162">
        <f>LOOKUP($L162,'7LUTipsy60_100'!$A:$A,'7LUTipsy60_100'!K:K)</f>
        <v>55</v>
      </c>
      <c r="J162">
        <f>LOOKUP($L162,'7LUTipsy60_100'!$A:$A,'7LUTipsy60_100'!L:L)</f>
        <v>21.6</v>
      </c>
      <c r="K162">
        <f t="shared" si="4"/>
        <v>80</v>
      </c>
      <c r="L162" t="str">
        <f t="shared" si="5"/>
        <v>SBPSxc.CC.BidwellLava.D.Reg.N.80</v>
      </c>
    </row>
    <row r="163" spans="1:12">
      <c r="A163">
        <v>163</v>
      </c>
      <c r="B163" t="s">
        <v>308</v>
      </c>
      <c r="C163">
        <f>LOOKUP($L163,'7LUTipsy60_100'!$A:$A,'7LUTipsy60_100'!E:E)</f>
        <v>80</v>
      </c>
      <c r="D163">
        <f>LOOKUP($L163,'7LUTipsy60_100'!$A:$A,'7LUTipsy60_100'!F:F)</f>
        <v>158</v>
      </c>
      <c r="E163">
        <f>LOOKUP($L163,'7LUTipsy60_100'!$A:$A,'7LUTipsy60_100'!G:G)</f>
        <v>16.5</v>
      </c>
      <c r="F163">
        <f>LOOKUP($L163,'7LUTipsy60_100'!$A:$A,'7LUTipsy60_100'!H:H)</f>
        <v>0.13900000000000001</v>
      </c>
      <c r="G163">
        <f>LOOKUP($L163,'7LUTipsy60_100'!$A:$A,'7LUTipsy60_100'!I:I)</f>
        <v>167.8</v>
      </c>
      <c r="H163">
        <f>LOOKUP($L163,'7LUTipsy60_100'!$A:$A,'7LUTipsy60_100'!J:J)</f>
        <v>1.97</v>
      </c>
      <c r="I163">
        <f>LOOKUP($L163,'7LUTipsy60_100'!$A:$A,'7LUTipsy60_100'!K:K)</f>
        <v>63</v>
      </c>
      <c r="J163">
        <f>LOOKUP($L163,'7LUTipsy60_100'!$A:$A,'7LUTipsy60_100'!L:L)</f>
        <v>22.2</v>
      </c>
      <c r="K163">
        <f t="shared" si="4"/>
        <v>80</v>
      </c>
      <c r="L163" t="str">
        <f t="shared" si="5"/>
        <v>SBPSxc.CC.BidwellLava.D.Reg.P.80</v>
      </c>
    </row>
    <row r="164" spans="1:12">
      <c r="A164">
        <v>164</v>
      </c>
      <c r="B164" t="s">
        <v>309</v>
      </c>
      <c r="C164">
        <f>LOOKUP($L164,'7LUTipsy60_100'!$A:$A,'7LUTipsy60_100'!E:E)</f>
        <v>80</v>
      </c>
      <c r="D164">
        <f>LOOKUP($L164,'7LUTipsy60_100'!$A:$A,'7LUTipsy60_100'!F:F)</f>
        <v>186</v>
      </c>
      <c r="E164">
        <f>LOOKUP($L164,'7LUTipsy60_100'!$A:$A,'7LUTipsy60_100'!G:G)</f>
        <v>17.399999999999999</v>
      </c>
      <c r="F164">
        <f>LOOKUP($L164,'7LUTipsy60_100'!$A:$A,'7LUTipsy60_100'!H:H)</f>
        <v>0.16</v>
      </c>
      <c r="G164">
        <f>LOOKUP($L164,'7LUTipsy60_100'!$A:$A,'7LUTipsy60_100'!I:I)</f>
        <v>175.4</v>
      </c>
      <c r="H164">
        <f>LOOKUP($L164,'7LUTipsy60_100'!$A:$A,'7LUTipsy60_100'!J:J)</f>
        <v>2.33</v>
      </c>
      <c r="I164">
        <f>LOOKUP($L164,'7LUTipsy60_100'!$A:$A,'7LUTipsy60_100'!K:K)</f>
        <v>77</v>
      </c>
      <c r="J164">
        <f>LOOKUP($L164,'7LUTipsy60_100'!$A:$A,'7LUTipsy60_100'!L:L)</f>
        <v>25</v>
      </c>
      <c r="K164">
        <f t="shared" si="4"/>
        <v>80</v>
      </c>
      <c r="L164" t="str">
        <f t="shared" si="5"/>
        <v>ESSFwc3.CC.BlackCreek.C.Reg.P.80</v>
      </c>
    </row>
    <row r="165" spans="1:12">
      <c r="A165">
        <v>165</v>
      </c>
      <c r="B165" t="s">
        <v>310</v>
      </c>
      <c r="C165">
        <f>LOOKUP($L165,'7LUTipsy60_100'!$A:$A,'7LUTipsy60_100'!E:E)</f>
        <v>80</v>
      </c>
      <c r="D165">
        <f>LOOKUP($L165,'7LUTipsy60_100'!$A:$A,'7LUTipsy60_100'!F:F)</f>
        <v>152</v>
      </c>
      <c r="E165">
        <f>LOOKUP($L165,'7LUTipsy60_100'!$A:$A,'7LUTipsy60_100'!G:G)</f>
        <v>16.100000000000001</v>
      </c>
      <c r="F165">
        <f>LOOKUP($L165,'7LUTipsy60_100'!$A:$A,'7LUTipsy60_100'!H:H)</f>
        <v>0.13500000000000001</v>
      </c>
      <c r="G165">
        <f>LOOKUP($L165,'7LUTipsy60_100'!$A:$A,'7LUTipsy60_100'!I:I)</f>
        <v>164.3</v>
      </c>
      <c r="H165">
        <f>LOOKUP($L165,'7LUTipsy60_100'!$A:$A,'7LUTipsy60_100'!J:J)</f>
        <v>1.9</v>
      </c>
      <c r="I165">
        <f>LOOKUP($L165,'7LUTipsy60_100'!$A:$A,'7LUTipsy60_100'!K:K)</f>
        <v>63</v>
      </c>
      <c r="J165">
        <f>LOOKUP($L165,'7LUTipsy60_100'!$A:$A,'7LUTipsy60_100'!L:L)</f>
        <v>23.7</v>
      </c>
      <c r="K165">
        <f t="shared" si="4"/>
        <v>80</v>
      </c>
      <c r="L165" t="str">
        <f t="shared" si="5"/>
        <v>ESSFwc3.CC.BlackCreek.D.Reg.P.80</v>
      </c>
    </row>
    <row r="166" spans="1:12">
      <c r="A166">
        <v>166</v>
      </c>
      <c r="B166" t="s">
        <v>311</v>
      </c>
      <c r="C166">
        <f>LOOKUP($L166,'7LUTipsy60_100'!$A:$A,'7LUTipsy60_100'!E:E)</f>
        <v>80</v>
      </c>
      <c r="D166">
        <f>LOOKUP($L166,'7LUTipsy60_100'!$A:$A,'7LUTipsy60_100'!F:F)</f>
        <v>211</v>
      </c>
      <c r="E166">
        <f>LOOKUP($L166,'7LUTipsy60_100'!$A:$A,'7LUTipsy60_100'!G:G)</f>
        <v>18.3</v>
      </c>
      <c r="F166">
        <f>LOOKUP($L166,'7LUTipsy60_100'!$A:$A,'7LUTipsy60_100'!H:H)</f>
        <v>0.17799999999999999</v>
      </c>
      <c r="G166">
        <f>LOOKUP($L166,'7LUTipsy60_100'!$A:$A,'7LUTipsy60_100'!I:I)</f>
        <v>182.3</v>
      </c>
      <c r="H166">
        <f>LOOKUP($L166,'7LUTipsy60_100'!$A:$A,'7LUTipsy60_100'!J:J)</f>
        <v>2.63</v>
      </c>
      <c r="I166">
        <f>LOOKUP($L166,'7LUTipsy60_100'!$A:$A,'7LUTipsy60_100'!K:K)</f>
        <v>87</v>
      </c>
      <c r="J166">
        <f>LOOKUP($L166,'7LUTipsy60_100'!$A:$A,'7LUTipsy60_100'!L:L)</f>
        <v>26</v>
      </c>
      <c r="K166">
        <f t="shared" si="4"/>
        <v>80</v>
      </c>
      <c r="L166" t="str">
        <f t="shared" si="5"/>
        <v>ESSFwc3.CC.BlackCreek.E.Reg.P.80</v>
      </c>
    </row>
    <row r="167" spans="1:12">
      <c r="A167">
        <v>167</v>
      </c>
      <c r="B167" t="s">
        <v>312</v>
      </c>
      <c r="C167">
        <f>LOOKUP($L167,'7LUTipsy60_100'!$A:$A,'7LUTipsy60_100'!E:E)</f>
        <v>80</v>
      </c>
      <c r="D167">
        <f>LOOKUP($L167,'7LUTipsy60_100'!$A:$A,'7LUTipsy60_100'!F:F)</f>
        <v>271</v>
      </c>
      <c r="E167">
        <f>LOOKUP($L167,'7LUTipsy60_100'!$A:$A,'7LUTipsy60_100'!G:G)</f>
        <v>20.7</v>
      </c>
      <c r="F167">
        <f>LOOKUP($L167,'7LUTipsy60_100'!$A:$A,'7LUTipsy60_100'!H:H)</f>
        <v>0.222</v>
      </c>
      <c r="G167">
        <f>LOOKUP($L167,'7LUTipsy60_100'!$A:$A,'7LUTipsy60_100'!I:I)</f>
        <v>197.5</v>
      </c>
      <c r="H167">
        <f>LOOKUP($L167,'7LUTipsy60_100'!$A:$A,'7LUTipsy60_100'!J:J)</f>
        <v>3.38</v>
      </c>
      <c r="I167">
        <f>LOOKUP($L167,'7LUTipsy60_100'!$A:$A,'7LUTipsy60_100'!K:K)</f>
        <v>115</v>
      </c>
      <c r="J167">
        <f>LOOKUP($L167,'7LUTipsy60_100'!$A:$A,'7LUTipsy60_100'!L:L)</f>
        <v>27.9</v>
      </c>
      <c r="K167">
        <f t="shared" si="4"/>
        <v>80</v>
      </c>
      <c r="L167" t="str">
        <f t="shared" si="5"/>
        <v>ESSFwk1.CC.BlackCreek.B.Reg.P.80</v>
      </c>
    </row>
    <row r="168" spans="1:12">
      <c r="A168">
        <v>168</v>
      </c>
      <c r="B168" t="s">
        <v>313</v>
      </c>
      <c r="C168">
        <f>LOOKUP($L168,'7LUTipsy60_100'!$A:$A,'7LUTipsy60_100'!E:E)</f>
        <v>80</v>
      </c>
      <c r="D168">
        <f>LOOKUP($L168,'7LUTipsy60_100'!$A:$A,'7LUTipsy60_100'!F:F)</f>
        <v>248</v>
      </c>
      <c r="E168">
        <f>LOOKUP($L168,'7LUTipsy60_100'!$A:$A,'7LUTipsy60_100'!G:G)</f>
        <v>19.8</v>
      </c>
      <c r="F168">
        <f>LOOKUP($L168,'7LUTipsy60_100'!$A:$A,'7LUTipsy60_100'!H:H)</f>
        <v>0.20300000000000001</v>
      </c>
      <c r="G168">
        <f>LOOKUP($L168,'7LUTipsy60_100'!$A:$A,'7LUTipsy60_100'!I:I)</f>
        <v>191.6</v>
      </c>
      <c r="H168">
        <f>LOOKUP($L168,'7LUTipsy60_100'!$A:$A,'7LUTipsy60_100'!J:J)</f>
        <v>3.1</v>
      </c>
      <c r="I168">
        <f>LOOKUP($L168,'7LUTipsy60_100'!$A:$A,'7LUTipsy60_100'!K:K)</f>
        <v>104</v>
      </c>
      <c r="J168">
        <f>LOOKUP($L168,'7LUTipsy60_100'!$A:$A,'7LUTipsy60_100'!L:L)</f>
        <v>27.1</v>
      </c>
      <c r="K168">
        <f t="shared" si="4"/>
        <v>80</v>
      </c>
      <c r="L168" t="str">
        <f t="shared" si="5"/>
        <v>ESSFwk1.CC.BlackCreek.C.Reg.P.80</v>
      </c>
    </row>
    <row r="169" spans="1:12">
      <c r="A169">
        <v>169</v>
      </c>
      <c r="B169" t="s">
        <v>314</v>
      </c>
      <c r="C169">
        <f>LOOKUP($L169,'7LUTipsy60_100'!$A:$A,'7LUTipsy60_100'!E:E)</f>
        <v>80</v>
      </c>
      <c r="D169">
        <f>LOOKUP($L169,'7LUTipsy60_100'!$A:$A,'7LUTipsy60_100'!F:F)</f>
        <v>242</v>
      </c>
      <c r="E169">
        <f>LOOKUP($L169,'7LUTipsy60_100'!$A:$A,'7LUTipsy60_100'!G:G)</f>
        <v>19.5</v>
      </c>
      <c r="F169">
        <f>LOOKUP($L169,'7LUTipsy60_100'!$A:$A,'7LUTipsy60_100'!H:H)</f>
        <v>0.19800000000000001</v>
      </c>
      <c r="G169">
        <f>LOOKUP($L169,'7LUTipsy60_100'!$A:$A,'7LUTipsy60_100'!I:I)</f>
        <v>189.8</v>
      </c>
      <c r="H169">
        <f>LOOKUP($L169,'7LUTipsy60_100'!$A:$A,'7LUTipsy60_100'!J:J)</f>
        <v>3.02</v>
      </c>
      <c r="I169">
        <f>LOOKUP($L169,'7LUTipsy60_100'!$A:$A,'7LUTipsy60_100'!K:K)</f>
        <v>100</v>
      </c>
      <c r="J169">
        <f>LOOKUP($L169,'7LUTipsy60_100'!$A:$A,'7LUTipsy60_100'!L:L)</f>
        <v>26.9</v>
      </c>
      <c r="K169">
        <f t="shared" si="4"/>
        <v>80</v>
      </c>
      <c r="L169" t="str">
        <f t="shared" si="5"/>
        <v>ESSFwk1.CC.BlackCreek.D.Reg.P.80</v>
      </c>
    </row>
    <row r="170" spans="1:12">
      <c r="A170">
        <v>170</v>
      </c>
      <c r="B170" t="s">
        <v>315</v>
      </c>
      <c r="C170">
        <f>LOOKUP($L170,'7LUTipsy60_100'!$A:$A,'7LUTipsy60_100'!E:E)</f>
        <v>80</v>
      </c>
      <c r="D170">
        <f>LOOKUP($L170,'7LUTipsy60_100'!$A:$A,'7LUTipsy60_100'!F:F)</f>
        <v>248</v>
      </c>
      <c r="E170">
        <f>LOOKUP($L170,'7LUTipsy60_100'!$A:$A,'7LUTipsy60_100'!G:G)</f>
        <v>19.8</v>
      </c>
      <c r="F170">
        <f>LOOKUP($L170,'7LUTipsy60_100'!$A:$A,'7LUTipsy60_100'!H:H)</f>
        <v>0.20300000000000001</v>
      </c>
      <c r="G170">
        <f>LOOKUP($L170,'7LUTipsy60_100'!$A:$A,'7LUTipsy60_100'!I:I)</f>
        <v>191.6</v>
      </c>
      <c r="H170">
        <f>LOOKUP($L170,'7LUTipsy60_100'!$A:$A,'7LUTipsy60_100'!J:J)</f>
        <v>3.1</v>
      </c>
      <c r="I170">
        <f>LOOKUP($L170,'7LUTipsy60_100'!$A:$A,'7LUTipsy60_100'!K:K)</f>
        <v>104</v>
      </c>
      <c r="J170">
        <f>LOOKUP($L170,'7LUTipsy60_100'!$A:$A,'7LUTipsy60_100'!L:L)</f>
        <v>27.1</v>
      </c>
      <c r="K170">
        <f t="shared" si="4"/>
        <v>80</v>
      </c>
      <c r="L170" t="str">
        <f t="shared" si="5"/>
        <v>ESSFwk1.CC.BlackCreek.E.Reg.P.80</v>
      </c>
    </row>
    <row r="171" spans="1:12">
      <c r="A171">
        <v>171</v>
      </c>
      <c r="B171" t="s">
        <v>316</v>
      </c>
      <c r="C171">
        <f>LOOKUP($L171,'7LUTipsy60_100'!$A:$A,'7LUTipsy60_100'!E:E)</f>
        <v>80</v>
      </c>
      <c r="D171">
        <f>LOOKUP($L171,'7LUTipsy60_100'!$A:$A,'7LUTipsy60_100'!F:F)</f>
        <v>363</v>
      </c>
      <c r="E171">
        <f>LOOKUP($L171,'7LUTipsy60_100'!$A:$A,'7LUTipsy60_100'!G:G)</f>
        <v>23.7</v>
      </c>
      <c r="F171">
        <f>LOOKUP($L171,'7LUTipsy60_100'!$A:$A,'7LUTipsy60_100'!H:H)</f>
        <v>0.313</v>
      </c>
      <c r="G171">
        <f>LOOKUP($L171,'7LUTipsy60_100'!$A:$A,'7LUTipsy60_100'!I:I)</f>
        <v>222</v>
      </c>
      <c r="H171">
        <f>LOOKUP($L171,'7LUTipsy60_100'!$A:$A,'7LUTipsy60_100'!J:J)</f>
        <v>4.54</v>
      </c>
      <c r="I171">
        <f>LOOKUP($L171,'7LUTipsy60_100'!$A:$A,'7LUTipsy60_100'!K:K)</f>
        <v>176</v>
      </c>
      <c r="J171">
        <f>LOOKUP($L171,'7LUTipsy60_100'!$A:$A,'7LUTipsy60_100'!L:L)</f>
        <v>30.7</v>
      </c>
      <c r="K171">
        <f t="shared" si="4"/>
        <v>80</v>
      </c>
      <c r="L171" t="str">
        <f t="shared" si="5"/>
        <v>ICHmk3.CC.BlackCreek.C.Reg.N.80</v>
      </c>
    </row>
    <row r="172" spans="1:12">
      <c r="A172">
        <v>172</v>
      </c>
      <c r="B172" t="s">
        <v>317</v>
      </c>
      <c r="C172">
        <f>LOOKUP($L172,'7LUTipsy60_100'!$A:$A,'7LUTipsy60_100'!E:E)</f>
        <v>80</v>
      </c>
      <c r="D172">
        <f>LOOKUP($L172,'7LUTipsy60_100'!$A:$A,'7LUTipsy60_100'!F:F)</f>
        <v>331</v>
      </c>
      <c r="E172">
        <f>LOOKUP($L172,'7LUTipsy60_100'!$A:$A,'7LUTipsy60_100'!G:G)</f>
        <v>24.5</v>
      </c>
      <c r="F172">
        <f>LOOKUP($L172,'7LUTipsy60_100'!$A:$A,'7LUTipsy60_100'!H:H)</f>
        <v>0.312</v>
      </c>
      <c r="G172">
        <f>LOOKUP($L172,'7LUTipsy60_100'!$A:$A,'7LUTipsy60_100'!I:I)</f>
        <v>219.9</v>
      </c>
      <c r="H172">
        <f>LOOKUP($L172,'7LUTipsy60_100'!$A:$A,'7LUTipsy60_100'!J:J)</f>
        <v>4.1399999999999997</v>
      </c>
      <c r="I172">
        <f>LOOKUP($L172,'7LUTipsy60_100'!$A:$A,'7LUTipsy60_100'!K:K)</f>
        <v>162</v>
      </c>
      <c r="J172">
        <f>LOOKUP($L172,'7LUTipsy60_100'!$A:$A,'7LUTipsy60_100'!L:L)</f>
        <v>29.7</v>
      </c>
      <c r="K172">
        <f t="shared" si="4"/>
        <v>80</v>
      </c>
      <c r="L172" t="str">
        <f t="shared" si="5"/>
        <v>ICHmk3.CC.BlackCreek.C.Reg.P.80</v>
      </c>
    </row>
    <row r="173" spans="1:12">
      <c r="A173">
        <v>173</v>
      </c>
      <c r="B173" t="s">
        <v>318</v>
      </c>
      <c r="C173">
        <f>LOOKUP($L173,'7LUTipsy60_100'!$A:$A,'7LUTipsy60_100'!E:E)</f>
        <v>80</v>
      </c>
      <c r="D173">
        <f>LOOKUP($L173,'7LUTipsy60_100'!$A:$A,'7LUTipsy60_100'!F:F)</f>
        <v>437</v>
      </c>
      <c r="E173">
        <f>LOOKUP($L173,'7LUTipsy60_100'!$A:$A,'7LUTipsy60_100'!G:G)</f>
        <v>26.2</v>
      </c>
      <c r="F173">
        <f>LOOKUP($L173,'7LUTipsy60_100'!$A:$A,'7LUTipsy60_100'!H:H)</f>
        <v>0.41</v>
      </c>
      <c r="G173">
        <f>LOOKUP($L173,'7LUTipsy60_100'!$A:$A,'7LUTipsy60_100'!I:I)</f>
        <v>238.2</v>
      </c>
      <c r="H173">
        <f>LOOKUP($L173,'7LUTipsy60_100'!$A:$A,'7LUTipsy60_100'!J:J)</f>
        <v>5.46</v>
      </c>
      <c r="I173">
        <f>LOOKUP($L173,'7LUTipsy60_100'!$A:$A,'7LUTipsy60_100'!K:K)</f>
        <v>231</v>
      </c>
      <c r="J173">
        <f>LOOKUP($L173,'7LUTipsy60_100'!$A:$A,'7LUTipsy60_100'!L:L)</f>
        <v>33.5</v>
      </c>
      <c r="K173">
        <f t="shared" si="4"/>
        <v>80</v>
      </c>
      <c r="L173" t="str">
        <f t="shared" si="5"/>
        <v>ICHmk3.CC.BlackCreek.D.Reg.N.80</v>
      </c>
    </row>
    <row r="174" spans="1:12">
      <c r="A174">
        <v>174</v>
      </c>
      <c r="B174" t="s">
        <v>319</v>
      </c>
      <c r="C174">
        <f>LOOKUP($L174,'7LUTipsy60_100'!$A:$A,'7LUTipsy60_100'!E:E)</f>
        <v>80</v>
      </c>
      <c r="D174">
        <f>LOOKUP($L174,'7LUTipsy60_100'!$A:$A,'7LUTipsy60_100'!F:F)</f>
        <v>386</v>
      </c>
      <c r="E174">
        <f>LOOKUP($L174,'7LUTipsy60_100'!$A:$A,'7LUTipsy60_100'!G:G)</f>
        <v>27</v>
      </c>
      <c r="F174">
        <f>LOOKUP($L174,'7LUTipsy60_100'!$A:$A,'7LUTipsy60_100'!H:H)</f>
        <v>0.40699999999999997</v>
      </c>
      <c r="G174">
        <f>LOOKUP($L174,'7LUTipsy60_100'!$A:$A,'7LUTipsy60_100'!I:I)</f>
        <v>235.1</v>
      </c>
      <c r="H174">
        <f>LOOKUP($L174,'7LUTipsy60_100'!$A:$A,'7LUTipsy60_100'!J:J)</f>
        <v>4.82</v>
      </c>
      <c r="I174">
        <f>LOOKUP($L174,'7LUTipsy60_100'!$A:$A,'7LUTipsy60_100'!K:K)</f>
        <v>205</v>
      </c>
      <c r="J174">
        <f>LOOKUP($L174,'7LUTipsy60_100'!$A:$A,'7LUTipsy60_100'!L:L)</f>
        <v>32.200000000000003</v>
      </c>
      <c r="K174">
        <f t="shared" si="4"/>
        <v>80</v>
      </c>
      <c r="L174" t="str">
        <f t="shared" si="5"/>
        <v>ICHmk3.CC.BlackCreek.D.Reg.P.80</v>
      </c>
    </row>
    <row r="175" spans="1:12">
      <c r="A175">
        <v>175</v>
      </c>
      <c r="B175" t="s">
        <v>320</v>
      </c>
      <c r="C175">
        <f>LOOKUP($L175,'7LUTipsy60_100'!$A:$A,'7LUTipsy60_100'!E:E)</f>
        <v>80</v>
      </c>
      <c r="D175">
        <f>LOOKUP($L175,'7LUTipsy60_100'!$A:$A,'7LUTipsy60_100'!F:F)</f>
        <v>433</v>
      </c>
      <c r="E175">
        <f>LOOKUP($L175,'7LUTipsy60_100'!$A:$A,'7LUTipsy60_100'!G:G)</f>
        <v>26.1</v>
      </c>
      <c r="F175">
        <f>LOOKUP($L175,'7LUTipsy60_100'!$A:$A,'7LUTipsy60_100'!H:H)</f>
        <v>0.40500000000000003</v>
      </c>
      <c r="G175">
        <f>LOOKUP($L175,'7LUTipsy60_100'!$A:$A,'7LUTipsy60_100'!I:I)</f>
        <v>237.5</v>
      </c>
      <c r="H175">
        <f>LOOKUP($L175,'7LUTipsy60_100'!$A:$A,'7LUTipsy60_100'!J:J)</f>
        <v>5.42</v>
      </c>
      <c r="I175">
        <f>LOOKUP($L175,'7LUTipsy60_100'!$A:$A,'7LUTipsy60_100'!K:K)</f>
        <v>228</v>
      </c>
      <c r="J175">
        <f>LOOKUP($L175,'7LUTipsy60_100'!$A:$A,'7LUTipsy60_100'!L:L)</f>
        <v>33.4</v>
      </c>
      <c r="K175">
        <f t="shared" si="4"/>
        <v>80</v>
      </c>
      <c r="L175" t="str">
        <f t="shared" si="5"/>
        <v>ICHmk3.CC.BlackCreek.E.Reg.N.80</v>
      </c>
    </row>
    <row r="176" spans="1:12">
      <c r="A176">
        <v>176</v>
      </c>
      <c r="B176" t="s">
        <v>321</v>
      </c>
      <c r="C176">
        <f>LOOKUP($L176,'7LUTipsy60_100'!$A:$A,'7LUTipsy60_100'!E:E)</f>
        <v>80</v>
      </c>
      <c r="D176">
        <f>LOOKUP($L176,'7LUTipsy60_100'!$A:$A,'7LUTipsy60_100'!F:F)</f>
        <v>383</v>
      </c>
      <c r="E176">
        <f>LOOKUP($L176,'7LUTipsy60_100'!$A:$A,'7LUTipsy60_100'!G:G)</f>
        <v>26.9</v>
      </c>
      <c r="F176">
        <f>LOOKUP($L176,'7LUTipsy60_100'!$A:$A,'7LUTipsy60_100'!H:H)</f>
        <v>0.40100000000000002</v>
      </c>
      <c r="G176">
        <f>LOOKUP($L176,'7LUTipsy60_100'!$A:$A,'7LUTipsy60_100'!I:I)</f>
        <v>234.4</v>
      </c>
      <c r="H176">
        <f>LOOKUP($L176,'7LUTipsy60_100'!$A:$A,'7LUTipsy60_100'!J:J)</f>
        <v>4.79</v>
      </c>
      <c r="I176">
        <f>LOOKUP($L176,'7LUTipsy60_100'!$A:$A,'7LUTipsy60_100'!K:K)</f>
        <v>203</v>
      </c>
      <c r="J176">
        <f>LOOKUP($L176,'7LUTipsy60_100'!$A:$A,'7LUTipsy60_100'!L:L)</f>
        <v>32</v>
      </c>
      <c r="K176">
        <f t="shared" si="4"/>
        <v>80</v>
      </c>
      <c r="L176" t="str">
        <f t="shared" si="5"/>
        <v>ICHmk3.CC.BlackCreek.E.Reg.P.80</v>
      </c>
    </row>
    <row r="177" spans="1:12">
      <c r="A177">
        <v>177</v>
      </c>
      <c r="B177" t="s">
        <v>322</v>
      </c>
      <c r="C177">
        <f>LOOKUP($L177,'7LUTipsy60_100'!$A:$A,'7LUTipsy60_100'!E:E)</f>
        <v>80</v>
      </c>
      <c r="D177">
        <f>LOOKUP($L177,'7LUTipsy60_100'!$A:$A,'7LUTipsy60_100'!F:F)</f>
        <v>366</v>
      </c>
      <c r="E177">
        <f>LOOKUP($L177,'7LUTipsy60_100'!$A:$A,'7LUTipsy60_100'!G:G)</f>
        <v>26.1</v>
      </c>
      <c r="F177">
        <f>LOOKUP($L177,'7LUTipsy60_100'!$A:$A,'7LUTipsy60_100'!H:H)</f>
        <v>0.36799999999999999</v>
      </c>
      <c r="G177">
        <f>LOOKUP($L177,'7LUTipsy60_100'!$A:$A,'7LUTipsy60_100'!I:I)</f>
        <v>229.6</v>
      </c>
      <c r="H177">
        <f>LOOKUP($L177,'7LUTipsy60_100'!$A:$A,'7LUTipsy60_100'!J:J)</f>
        <v>4.58</v>
      </c>
      <c r="I177">
        <f>LOOKUP($L177,'7LUTipsy60_100'!$A:$A,'7LUTipsy60_100'!K:K)</f>
        <v>189</v>
      </c>
      <c r="J177">
        <f>LOOKUP($L177,'7LUTipsy60_100'!$A:$A,'7LUTipsy60_100'!L:L)</f>
        <v>31.3</v>
      </c>
      <c r="K177">
        <f t="shared" si="4"/>
        <v>80</v>
      </c>
      <c r="L177" t="str">
        <f t="shared" si="5"/>
        <v>ICHwk2.CC.BlackCreek.E.Reg.P.80</v>
      </c>
    </row>
    <row r="178" spans="1:12">
      <c r="A178">
        <v>178</v>
      </c>
      <c r="B178" t="s">
        <v>323</v>
      </c>
      <c r="C178">
        <f>LOOKUP($L178,'7LUTipsy60_100'!$A:$A,'7LUTipsy60_100'!E:E)</f>
        <v>80</v>
      </c>
      <c r="D178">
        <f>LOOKUP($L178,'7LUTipsy60_100'!$A:$A,'7LUTipsy60_100'!F:F)</f>
        <v>305</v>
      </c>
      <c r="E178">
        <f>LOOKUP($L178,'7LUTipsy60_100'!$A:$A,'7LUTipsy60_100'!G:G)</f>
        <v>22.4</v>
      </c>
      <c r="F178">
        <f>LOOKUP($L178,'7LUTipsy60_100'!$A:$A,'7LUTipsy60_100'!H:H)</f>
        <v>0.27200000000000002</v>
      </c>
      <c r="G178">
        <f>LOOKUP($L178,'7LUTipsy60_100'!$A:$A,'7LUTipsy60_100'!I:I)</f>
        <v>213.3</v>
      </c>
      <c r="H178">
        <f>LOOKUP($L178,'7LUTipsy60_100'!$A:$A,'7LUTipsy60_100'!J:J)</f>
        <v>3.81</v>
      </c>
      <c r="I178">
        <f>LOOKUP($L178,'7LUTipsy60_100'!$A:$A,'7LUTipsy60_100'!K:K)</f>
        <v>138</v>
      </c>
      <c r="J178">
        <f>LOOKUP($L178,'7LUTipsy60_100'!$A:$A,'7LUTipsy60_100'!L:L)</f>
        <v>28.6</v>
      </c>
      <c r="K178">
        <f t="shared" si="4"/>
        <v>80</v>
      </c>
      <c r="L178" t="str">
        <f t="shared" si="5"/>
        <v>SBPSmk.CC.BlackCreek.B.Reg.N.80</v>
      </c>
    </row>
    <row r="179" spans="1:12">
      <c r="A179">
        <v>179</v>
      </c>
      <c r="B179" t="s">
        <v>324</v>
      </c>
      <c r="C179">
        <f>LOOKUP($L179,'7LUTipsy60_100'!$A:$A,'7LUTipsy60_100'!E:E)</f>
        <v>80</v>
      </c>
      <c r="D179">
        <f>LOOKUP($L179,'7LUTipsy60_100'!$A:$A,'7LUTipsy60_100'!F:F)</f>
        <v>334</v>
      </c>
      <c r="E179">
        <f>LOOKUP($L179,'7LUTipsy60_100'!$A:$A,'7LUTipsy60_100'!G:G)</f>
        <v>23.4</v>
      </c>
      <c r="F179">
        <f>LOOKUP($L179,'7LUTipsy60_100'!$A:$A,'7LUTipsy60_100'!H:H)</f>
        <v>0.29199999999999998</v>
      </c>
      <c r="G179">
        <f>LOOKUP($L179,'7LUTipsy60_100'!$A:$A,'7LUTipsy60_100'!I:I)</f>
        <v>217.7</v>
      </c>
      <c r="H179">
        <f>LOOKUP($L179,'7LUTipsy60_100'!$A:$A,'7LUTipsy60_100'!J:J)</f>
        <v>4.17</v>
      </c>
      <c r="I179">
        <f>LOOKUP($L179,'7LUTipsy60_100'!$A:$A,'7LUTipsy60_100'!K:K)</f>
        <v>153</v>
      </c>
      <c r="J179">
        <f>LOOKUP($L179,'7LUTipsy60_100'!$A:$A,'7LUTipsy60_100'!L:L)</f>
        <v>29.1</v>
      </c>
      <c r="K179">
        <f t="shared" si="4"/>
        <v>80</v>
      </c>
      <c r="L179" t="str">
        <f t="shared" si="5"/>
        <v>SBPSmk.CC.BlackCreek.B.Reg.P.80</v>
      </c>
    </row>
    <row r="180" spans="1:12">
      <c r="A180">
        <v>180</v>
      </c>
      <c r="B180" t="s">
        <v>325</v>
      </c>
      <c r="C180">
        <f>LOOKUP($L180,'7LUTipsy60_100'!$A:$A,'7LUTipsy60_100'!E:E)</f>
        <v>80</v>
      </c>
      <c r="D180">
        <f>LOOKUP($L180,'7LUTipsy60_100'!$A:$A,'7LUTipsy60_100'!F:F)</f>
        <v>322</v>
      </c>
      <c r="E180">
        <f>LOOKUP($L180,'7LUTipsy60_100'!$A:$A,'7LUTipsy60_100'!G:G)</f>
        <v>23.4</v>
      </c>
      <c r="F180">
        <f>LOOKUP($L180,'7LUTipsy60_100'!$A:$A,'7LUTipsy60_100'!H:H)</f>
        <v>0.30199999999999999</v>
      </c>
      <c r="G180">
        <f>LOOKUP($L180,'7LUTipsy60_100'!$A:$A,'7LUTipsy60_100'!I:I)</f>
        <v>219.3</v>
      </c>
      <c r="H180">
        <f>LOOKUP($L180,'7LUTipsy60_100'!$A:$A,'7LUTipsy60_100'!J:J)</f>
        <v>4.03</v>
      </c>
      <c r="I180">
        <f>LOOKUP($L180,'7LUTipsy60_100'!$A:$A,'7LUTipsy60_100'!K:K)</f>
        <v>153</v>
      </c>
      <c r="J180">
        <f>LOOKUP($L180,'7LUTipsy60_100'!$A:$A,'7LUTipsy60_100'!L:L)</f>
        <v>30</v>
      </c>
      <c r="K180">
        <f t="shared" si="4"/>
        <v>80</v>
      </c>
      <c r="L180" t="str">
        <f t="shared" si="5"/>
        <v>SBSdw1.CC.BlackCreek.A.Reg.N.80</v>
      </c>
    </row>
    <row r="181" spans="1:12">
      <c r="A181">
        <v>181</v>
      </c>
      <c r="B181" t="s">
        <v>326</v>
      </c>
      <c r="C181">
        <f>LOOKUP($L181,'7LUTipsy60_100'!$A:$A,'7LUTipsy60_100'!E:E)</f>
        <v>80</v>
      </c>
      <c r="D181">
        <f>LOOKUP($L181,'7LUTipsy60_100'!$A:$A,'7LUTipsy60_100'!F:F)</f>
        <v>350</v>
      </c>
      <c r="E181">
        <f>LOOKUP($L181,'7LUTipsy60_100'!$A:$A,'7LUTipsy60_100'!G:G)</f>
        <v>24.8</v>
      </c>
      <c r="F181">
        <f>LOOKUP($L181,'7LUTipsy60_100'!$A:$A,'7LUTipsy60_100'!H:H)</f>
        <v>0.32400000000000001</v>
      </c>
      <c r="G181">
        <f>LOOKUP($L181,'7LUTipsy60_100'!$A:$A,'7LUTipsy60_100'!I:I)</f>
        <v>222.6</v>
      </c>
      <c r="H181">
        <f>LOOKUP($L181,'7LUTipsy60_100'!$A:$A,'7LUTipsy60_100'!J:J)</f>
        <v>4.38</v>
      </c>
      <c r="I181">
        <f>LOOKUP($L181,'7LUTipsy60_100'!$A:$A,'7LUTipsy60_100'!K:K)</f>
        <v>170</v>
      </c>
      <c r="J181">
        <f>LOOKUP($L181,'7LUTipsy60_100'!$A:$A,'7LUTipsy60_100'!L:L)</f>
        <v>30.2</v>
      </c>
      <c r="K181">
        <f t="shared" si="4"/>
        <v>80</v>
      </c>
      <c r="L181" t="str">
        <f t="shared" si="5"/>
        <v>SBSdw1.CC.BlackCreek.A.Reg.P.80</v>
      </c>
    </row>
    <row r="182" spans="1:12">
      <c r="A182">
        <v>182</v>
      </c>
      <c r="B182" t="s">
        <v>335</v>
      </c>
      <c r="C182">
        <f>LOOKUP($L182,'7LUTipsy60_100'!$A:$A,'7LUTipsy60_100'!E:E)</f>
        <v>80</v>
      </c>
      <c r="D182">
        <f>LOOKUP($L182,'7LUTipsy60_100'!$A:$A,'7LUTipsy60_100'!F:F)</f>
        <v>335</v>
      </c>
      <c r="E182">
        <f>LOOKUP($L182,'7LUTipsy60_100'!$A:$A,'7LUTipsy60_100'!G:G)</f>
        <v>24.9</v>
      </c>
      <c r="F182">
        <f>LOOKUP($L182,'7LUTipsy60_100'!$A:$A,'7LUTipsy60_100'!H:H)</f>
        <v>0.36599999999999999</v>
      </c>
      <c r="G182">
        <f>LOOKUP($L182,'7LUTipsy60_100'!$A:$A,'7LUTipsy60_100'!I:I)</f>
        <v>225</v>
      </c>
      <c r="H182">
        <f>LOOKUP($L182,'7LUTipsy60_100'!$A:$A,'7LUTipsy60_100'!J:J)</f>
        <v>4.1900000000000004</v>
      </c>
      <c r="I182">
        <f>LOOKUP($L182,'7LUTipsy60_100'!$A:$A,'7LUTipsy60_100'!K:K)</f>
        <v>179</v>
      </c>
      <c r="J182">
        <f>LOOKUP($L182,'7LUTipsy60_100'!$A:$A,'7LUTipsy60_100'!L:L)</f>
        <v>32.299999999999997</v>
      </c>
      <c r="K182">
        <f t="shared" si="4"/>
        <v>80</v>
      </c>
      <c r="L182" t="str">
        <f t="shared" si="5"/>
        <v>SBSdw1.Sel.BlackCreek.A.Reg.S.80</v>
      </c>
    </row>
    <row r="183" spans="1:12">
      <c r="A183">
        <v>183</v>
      </c>
      <c r="B183" t="s">
        <v>327</v>
      </c>
      <c r="C183">
        <f>LOOKUP($L183,'7LUTipsy60_100'!$A:$A,'7LUTipsy60_100'!E:E)</f>
        <v>80</v>
      </c>
      <c r="D183">
        <f>LOOKUP($L183,'7LUTipsy60_100'!$A:$A,'7LUTipsy60_100'!F:F)</f>
        <v>325</v>
      </c>
      <c r="E183">
        <f>LOOKUP($L183,'7LUTipsy60_100'!$A:$A,'7LUTipsy60_100'!G:G)</f>
        <v>23.5</v>
      </c>
      <c r="F183">
        <f>LOOKUP($L183,'7LUTipsy60_100'!$A:$A,'7LUTipsy60_100'!H:H)</f>
        <v>0.30599999999999999</v>
      </c>
      <c r="G183">
        <f>LOOKUP($L183,'7LUTipsy60_100'!$A:$A,'7LUTipsy60_100'!I:I)</f>
        <v>220</v>
      </c>
      <c r="H183">
        <f>LOOKUP($L183,'7LUTipsy60_100'!$A:$A,'7LUTipsy60_100'!J:J)</f>
        <v>4.0599999999999996</v>
      </c>
      <c r="I183">
        <f>LOOKUP($L183,'7LUTipsy60_100'!$A:$A,'7LUTipsy60_100'!K:K)</f>
        <v>155</v>
      </c>
      <c r="J183">
        <f>LOOKUP($L183,'7LUTipsy60_100'!$A:$A,'7LUTipsy60_100'!L:L)</f>
        <v>30.1</v>
      </c>
      <c r="K183">
        <f t="shared" si="4"/>
        <v>80</v>
      </c>
      <c r="L183" t="str">
        <f t="shared" si="5"/>
        <v>SBSdw1.CC.BlackCreek.B.Reg.N.80</v>
      </c>
    </row>
    <row r="184" spans="1:12">
      <c r="A184">
        <v>184</v>
      </c>
      <c r="B184" t="s">
        <v>328</v>
      </c>
      <c r="C184">
        <f>LOOKUP($L184,'7LUTipsy60_100'!$A:$A,'7LUTipsy60_100'!E:E)</f>
        <v>80</v>
      </c>
      <c r="D184">
        <f>LOOKUP($L184,'7LUTipsy60_100'!$A:$A,'7LUTipsy60_100'!F:F)</f>
        <v>353</v>
      </c>
      <c r="E184">
        <f>LOOKUP($L184,'7LUTipsy60_100'!$A:$A,'7LUTipsy60_100'!G:G)</f>
        <v>24.9</v>
      </c>
      <c r="F184">
        <f>LOOKUP($L184,'7LUTipsy60_100'!$A:$A,'7LUTipsy60_100'!H:H)</f>
        <v>0.32800000000000001</v>
      </c>
      <c r="G184">
        <f>LOOKUP($L184,'7LUTipsy60_100'!$A:$A,'7LUTipsy60_100'!I:I)</f>
        <v>223.3</v>
      </c>
      <c r="H184">
        <f>LOOKUP($L184,'7LUTipsy60_100'!$A:$A,'7LUTipsy60_100'!J:J)</f>
        <v>4.41</v>
      </c>
      <c r="I184">
        <f>LOOKUP($L184,'7LUTipsy60_100'!$A:$A,'7LUTipsy60_100'!K:K)</f>
        <v>172</v>
      </c>
      <c r="J184">
        <f>LOOKUP($L184,'7LUTipsy60_100'!$A:$A,'7LUTipsy60_100'!L:L)</f>
        <v>30.3</v>
      </c>
      <c r="K184">
        <f t="shared" si="4"/>
        <v>80</v>
      </c>
      <c r="L184" t="str">
        <f t="shared" si="5"/>
        <v>SBSdw1.CC.BlackCreek.B.Reg.P.80</v>
      </c>
    </row>
    <row r="185" spans="1:12">
      <c r="A185">
        <v>185</v>
      </c>
      <c r="B185" t="s">
        <v>329</v>
      </c>
      <c r="C185">
        <f>LOOKUP($L185,'7LUTipsy60_100'!$A:$A,'7LUTipsy60_100'!E:E)</f>
        <v>80</v>
      </c>
      <c r="D185">
        <f>LOOKUP($L185,'7LUTipsy60_100'!$A:$A,'7LUTipsy60_100'!F:F)</f>
        <v>335</v>
      </c>
      <c r="E185">
        <f>LOOKUP($L185,'7LUTipsy60_100'!$A:$A,'7LUTipsy60_100'!G:G)</f>
        <v>23.9</v>
      </c>
      <c r="F185">
        <f>LOOKUP($L185,'7LUTipsy60_100'!$A:$A,'7LUTipsy60_100'!H:H)</f>
        <v>0.32</v>
      </c>
      <c r="G185">
        <f>LOOKUP($L185,'7LUTipsy60_100'!$A:$A,'7LUTipsy60_100'!I:I)</f>
        <v>222.5</v>
      </c>
      <c r="H185">
        <f>LOOKUP($L185,'7LUTipsy60_100'!$A:$A,'7LUTipsy60_100'!J:J)</f>
        <v>4.1900000000000004</v>
      </c>
      <c r="I185">
        <f>LOOKUP($L185,'7LUTipsy60_100'!$A:$A,'7LUTipsy60_100'!K:K)</f>
        <v>162</v>
      </c>
      <c r="J185">
        <f>LOOKUP($L185,'7LUTipsy60_100'!$A:$A,'7LUTipsy60_100'!L:L)</f>
        <v>30.5</v>
      </c>
      <c r="K185">
        <f t="shared" si="4"/>
        <v>80</v>
      </c>
      <c r="L185" t="str">
        <f t="shared" si="5"/>
        <v>SBSdw1.CC.BlackCreek.C.Reg.N.80</v>
      </c>
    </row>
    <row r="186" spans="1:12">
      <c r="A186">
        <v>186</v>
      </c>
      <c r="B186" t="s">
        <v>330</v>
      </c>
      <c r="C186">
        <f>LOOKUP($L186,'7LUTipsy60_100'!$A:$A,'7LUTipsy60_100'!E:E)</f>
        <v>80</v>
      </c>
      <c r="D186">
        <f>LOOKUP($L186,'7LUTipsy60_100'!$A:$A,'7LUTipsy60_100'!F:F)</f>
        <v>361</v>
      </c>
      <c r="E186">
        <f>LOOKUP($L186,'7LUTipsy60_100'!$A:$A,'7LUTipsy60_100'!G:G)</f>
        <v>25.3</v>
      </c>
      <c r="F186">
        <f>LOOKUP($L186,'7LUTipsy60_100'!$A:$A,'7LUTipsy60_100'!H:H)</f>
        <v>0.34200000000000003</v>
      </c>
      <c r="G186">
        <f>LOOKUP($L186,'7LUTipsy60_100'!$A:$A,'7LUTipsy60_100'!I:I)</f>
        <v>225.8</v>
      </c>
      <c r="H186">
        <f>LOOKUP($L186,'7LUTipsy60_100'!$A:$A,'7LUTipsy60_100'!J:J)</f>
        <v>4.5199999999999996</v>
      </c>
      <c r="I186">
        <f>LOOKUP($L186,'7LUTipsy60_100'!$A:$A,'7LUTipsy60_100'!K:K)</f>
        <v>178</v>
      </c>
      <c r="J186">
        <f>LOOKUP($L186,'7LUTipsy60_100'!$A:$A,'7LUTipsy60_100'!L:L)</f>
        <v>30.7</v>
      </c>
      <c r="K186">
        <f t="shared" si="4"/>
        <v>80</v>
      </c>
      <c r="L186" t="str">
        <f t="shared" si="5"/>
        <v>SBSdw1.CC.BlackCreek.C.Reg.P.80</v>
      </c>
    </row>
    <row r="187" spans="1:12">
      <c r="A187">
        <v>187</v>
      </c>
      <c r="B187" t="s">
        <v>336</v>
      </c>
      <c r="C187">
        <f>LOOKUP($L187,'7LUTipsy60_100'!$A:$A,'7LUTipsy60_100'!E:E)</f>
        <v>80</v>
      </c>
      <c r="D187">
        <f>LOOKUP($L187,'7LUTipsy60_100'!$A:$A,'7LUTipsy60_100'!F:F)</f>
        <v>338</v>
      </c>
      <c r="E187">
        <f>LOOKUP($L187,'7LUTipsy60_100'!$A:$A,'7LUTipsy60_100'!G:G)</f>
        <v>25</v>
      </c>
      <c r="F187">
        <f>LOOKUP($L187,'7LUTipsy60_100'!$A:$A,'7LUTipsy60_100'!H:H)</f>
        <v>0.371</v>
      </c>
      <c r="G187">
        <f>LOOKUP($L187,'7LUTipsy60_100'!$A:$A,'7LUTipsy60_100'!I:I)</f>
        <v>225.7</v>
      </c>
      <c r="H187">
        <f>LOOKUP($L187,'7LUTipsy60_100'!$A:$A,'7LUTipsy60_100'!J:J)</f>
        <v>4.2300000000000004</v>
      </c>
      <c r="I187">
        <f>LOOKUP($L187,'7LUTipsy60_100'!$A:$A,'7LUTipsy60_100'!K:K)</f>
        <v>181</v>
      </c>
      <c r="J187">
        <f>LOOKUP($L187,'7LUTipsy60_100'!$A:$A,'7LUTipsy60_100'!L:L)</f>
        <v>32.5</v>
      </c>
      <c r="K187">
        <f t="shared" si="4"/>
        <v>80</v>
      </c>
      <c r="L187" t="str">
        <f t="shared" si="5"/>
        <v>SBSdw1.Sel.BlackCreek.C.Reg.S.80</v>
      </c>
    </row>
    <row r="188" spans="1:12">
      <c r="A188">
        <v>188</v>
      </c>
      <c r="B188" t="s">
        <v>331</v>
      </c>
      <c r="C188">
        <f>LOOKUP($L188,'7LUTipsy60_100'!$A:$A,'7LUTipsy60_100'!E:E)</f>
        <v>80</v>
      </c>
      <c r="D188">
        <f>LOOKUP($L188,'7LUTipsy60_100'!$A:$A,'7LUTipsy60_100'!F:F)</f>
        <v>318</v>
      </c>
      <c r="E188">
        <f>LOOKUP($L188,'7LUTipsy60_100'!$A:$A,'7LUTipsy60_100'!G:G)</f>
        <v>23.3</v>
      </c>
      <c r="F188">
        <f>LOOKUP($L188,'7LUTipsy60_100'!$A:$A,'7LUTipsy60_100'!H:H)</f>
        <v>0.29699999999999999</v>
      </c>
      <c r="G188">
        <f>LOOKUP($L188,'7LUTipsy60_100'!$A:$A,'7LUTipsy60_100'!I:I)</f>
        <v>218.4</v>
      </c>
      <c r="H188">
        <f>LOOKUP($L188,'7LUTipsy60_100'!$A:$A,'7LUTipsy60_100'!J:J)</f>
        <v>3.98</v>
      </c>
      <c r="I188">
        <f>LOOKUP($L188,'7LUTipsy60_100'!$A:$A,'7LUTipsy60_100'!K:K)</f>
        <v>151</v>
      </c>
      <c r="J188">
        <f>LOOKUP($L188,'7LUTipsy60_100'!$A:$A,'7LUTipsy60_100'!L:L)</f>
        <v>29.8</v>
      </c>
      <c r="K188">
        <f t="shared" si="4"/>
        <v>80</v>
      </c>
      <c r="L188" t="str">
        <f t="shared" si="5"/>
        <v>SBSdw1.CC.BlackCreek.D.Reg.N.80</v>
      </c>
    </row>
    <row r="189" spans="1:12">
      <c r="A189">
        <v>189</v>
      </c>
      <c r="B189" t="s">
        <v>332</v>
      </c>
      <c r="C189">
        <f>LOOKUP($L189,'7LUTipsy60_100'!$A:$A,'7LUTipsy60_100'!E:E)</f>
        <v>80</v>
      </c>
      <c r="D189">
        <f>LOOKUP($L189,'7LUTipsy60_100'!$A:$A,'7LUTipsy60_100'!F:F)</f>
        <v>348</v>
      </c>
      <c r="E189">
        <f>LOOKUP($L189,'7LUTipsy60_100'!$A:$A,'7LUTipsy60_100'!G:G)</f>
        <v>24.7</v>
      </c>
      <c r="F189">
        <f>LOOKUP($L189,'7LUTipsy60_100'!$A:$A,'7LUTipsy60_100'!H:H)</f>
        <v>0.32</v>
      </c>
      <c r="G189">
        <f>LOOKUP($L189,'7LUTipsy60_100'!$A:$A,'7LUTipsy60_100'!I:I)</f>
        <v>221.9</v>
      </c>
      <c r="H189">
        <f>LOOKUP($L189,'7LUTipsy60_100'!$A:$A,'7LUTipsy60_100'!J:J)</f>
        <v>4.34</v>
      </c>
      <c r="I189">
        <f>LOOKUP($L189,'7LUTipsy60_100'!$A:$A,'7LUTipsy60_100'!K:K)</f>
        <v>168</v>
      </c>
      <c r="J189">
        <f>LOOKUP($L189,'7LUTipsy60_100'!$A:$A,'7LUTipsy60_100'!L:L)</f>
        <v>30.1</v>
      </c>
      <c r="K189">
        <f t="shared" si="4"/>
        <v>80</v>
      </c>
      <c r="L189" t="str">
        <f t="shared" si="5"/>
        <v>SBSdw1.CC.BlackCreek.D.Reg.P.80</v>
      </c>
    </row>
    <row r="190" spans="1:12">
      <c r="A190">
        <v>190</v>
      </c>
      <c r="B190" t="s">
        <v>337</v>
      </c>
      <c r="C190">
        <f>LOOKUP($L190,'7LUTipsy60_100'!$A:$A,'7LUTipsy60_100'!E:E)</f>
        <v>80</v>
      </c>
      <c r="D190">
        <f>LOOKUP($L190,'7LUTipsy60_100'!$A:$A,'7LUTipsy60_100'!F:F)</f>
        <v>310</v>
      </c>
      <c r="E190">
        <f>LOOKUP($L190,'7LUTipsy60_100'!$A:$A,'7LUTipsy60_100'!G:G)</f>
        <v>24</v>
      </c>
      <c r="F190">
        <f>LOOKUP($L190,'7LUTipsy60_100'!$A:$A,'7LUTipsy60_100'!H:H)</f>
        <v>0.33100000000000002</v>
      </c>
      <c r="G190">
        <f>LOOKUP($L190,'7LUTipsy60_100'!$A:$A,'7LUTipsy60_100'!I:I)</f>
        <v>219.3</v>
      </c>
      <c r="H190">
        <f>LOOKUP($L190,'7LUTipsy60_100'!$A:$A,'7LUTipsy60_100'!J:J)</f>
        <v>3.87</v>
      </c>
      <c r="I190">
        <f>LOOKUP($L190,'7LUTipsy60_100'!$A:$A,'7LUTipsy60_100'!K:K)</f>
        <v>161</v>
      </c>
      <c r="J190">
        <f>LOOKUP($L190,'7LUTipsy60_100'!$A:$A,'7LUTipsy60_100'!L:L)</f>
        <v>31.2</v>
      </c>
      <c r="K190">
        <f t="shared" si="4"/>
        <v>80</v>
      </c>
      <c r="L190" t="str">
        <f t="shared" si="5"/>
        <v>SBSdw1.Sel.BlackCreek.D.Reg.S.80</v>
      </c>
    </row>
    <row r="191" spans="1:12">
      <c r="A191">
        <v>191</v>
      </c>
      <c r="B191" t="s">
        <v>333</v>
      </c>
      <c r="C191">
        <f>LOOKUP($L191,'7LUTipsy60_100'!$A:$A,'7LUTipsy60_100'!E:E)</f>
        <v>80</v>
      </c>
      <c r="D191">
        <f>LOOKUP($L191,'7LUTipsy60_100'!$A:$A,'7LUTipsy60_100'!F:F)</f>
        <v>289</v>
      </c>
      <c r="E191">
        <f>LOOKUP($L191,'7LUTipsy60_100'!$A:$A,'7LUTipsy60_100'!G:G)</f>
        <v>22.1</v>
      </c>
      <c r="F191">
        <f>LOOKUP($L191,'7LUTipsy60_100'!$A:$A,'7LUTipsy60_100'!H:H)</f>
        <v>0.25900000000000001</v>
      </c>
      <c r="G191">
        <f>LOOKUP($L191,'7LUTipsy60_100'!$A:$A,'7LUTipsy60_100'!I:I)</f>
        <v>210.5</v>
      </c>
      <c r="H191">
        <f>LOOKUP($L191,'7LUTipsy60_100'!$A:$A,'7LUTipsy60_100'!J:J)</f>
        <v>3.62</v>
      </c>
      <c r="I191">
        <f>LOOKUP($L191,'7LUTipsy60_100'!$A:$A,'7LUTipsy60_100'!K:K)</f>
        <v>133</v>
      </c>
      <c r="J191">
        <f>LOOKUP($L191,'7LUTipsy60_100'!$A:$A,'7LUTipsy60_100'!L:L)</f>
        <v>28.7</v>
      </c>
      <c r="K191">
        <f t="shared" si="4"/>
        <v>80</v>
      </c>
      <c r="L191" t="str">
        <f t="shared" si="5"/>
        <v>SBSdw1.CC.BlackCreek.E.Reg.N.80</v>
      </c>
    </row>
    <row r="192" spans="1:12">
      <c r="A192">
        <v>192</v>
      </c>
      <c r="B192" t="s">
        <v>334</v>
      </c>
      <c r="C192">
        <f>LOOKUP($L192,'7LUTipsy60_100'!$A:$A,'7LUTipsy60_100'!E:E)</f>
        <v>80</v>
      </c>
      <c r="D192">
        <f>LOOKUP($L192,'7LUTipsy60_100'!$A:$A,'7LUTipsy60_100'!F:F)</f>
        <v>322</v>
      </c>
      <c r="E192">
        <f>LOOKUP($L192,'7LUTipsy60_100'!$A:$A,'7LUTipsy60_100'!G:G)</f>
        <v>23.5</v>
      </c>
      <c r="F192">
        <f>LOOKUP($L192,'7LUTipsy60_100'!$A:$A,'7LUTipsy60_100'!H:H)</f>
        <v>0.28299999999999997</v>
      </c>
      <c r="G192">
        <f>LOOKUP($L192,'7LUTipsy60_100'!$A:$A,'7LUTipsy60_100'!I:I)</f>
        <v>214.8</v>
      </c>
      <c r="H192">
        <f>LOOKUP($L192,'7LUTipsy60_100'!$A:$A,'7LUTipsy60_100'!J:J)</f>
        <v>4.0199999999999996</v>
      </c>
      <c r="I192">
        <f>LOOKUP($L192,'7LUTipsy60_100'!$A:$A,'7LUTipsy60_100'!K:K)</f>
        <v>150</v>
      </c>
      <c r="J192">
        <f>LOOKUP($L192,'7LUTipsy60_100'!$A:$A,'7LUTipsy60_100'!L:L)</f>
        <v>29</v>
      </c>
      <c r="K192">
        <f t="shared" si="4"/>
        <v>80</v>
      </c>
      <c r="L192" t="str">
        <f t="shared" si="5"/>
        <v>SBSdw1.CC.BlackCreek.E.Reg.P.80</v>
      </c>
    </row>
    <row r="193" spans="1:12">
      <c r="A193">
        <v>193</v>
      </c>
      <c r="B193" t="s">
        <v>338</v>
      </c>
      <c r="C193">
        <f>LOOKUP($L193,'7LUTipsy60_100'!$A:$A,'7LUTipsy60_100'!E:E)</f>
        <v>80</v>
      </c>
      <c r="D193">
        <f>LOOKUP($L193,'7LUTipsy60_100'!$A:$A,'7LUTipsy60_100'!F:F)</f>
        <v>325</v>
      </c>
      <c r="E193">
        <f>LOOKUP($L193,'7LUTipsy60_100'!$A:$A,'7LUTipsy60_100'!G:G)</f>
        <v>23.1</v>
      </c>
      <c r="F193">
        <f>LOOKUP($L193,'7LUTipsy60_100'!$A:$A,'7LUTipsy60_100'!H:H)</f>
        <v>0.26800000000000002</v>
      </c>
      <c r="G193">
        <f>LOOKUP($L193,'7LUTipsy60_100'!$A:$A,'7LUTipsy60_100'!I:I)</f>
        <v>211.5</v>
      </c>
      <c r="H193">
        <f>LOOKUP($L193,'7LUTipsy60_100'!$A:$A,'7LUTipsy60_100'!J:J)</f>
        <v>4.0599999999999996</v>
      </c>
      <c r="I193">
        <f>LOOKUP($L193,'7LUTipsy60_100'!$A:$A,'7LUTipsy60_100'!K:K)</f>
        <v>147</v>
      </c>
      <c r="J193">
        <f>LOOKUP($L193,'7LUTipsy60_100'!$A:$A,'7LUTipsy60_100'!L:L)</f>
        <v>29.1</v>
      </c>
      <c r="K193">
        <f t="shared" si="4"/>
        <v>80</v>
      </c>
      <c r="L193" t="str">
        <f t="shared" si="5"/>
        <v>SBSmc1.CC.BlackCreek.A.Reg.P.80</v>
      </c>
    </row>
    <row r="194" spans="1:12">
      <c r="A194">
        <v>194</v>
      </c>
      <c r="B194" t="s">
        <v>339</v>
      </c>
      <c r="C194">
        <f>LOOKUP($L194,'7LUTipsy60_100'!$A:$A,'7LUTipsy60_100'!E:E)</f>
        <v>80</v>
      </c>
      <c r="D194">
        <f>LOOKUP($L194,'7LUTipsy60_100'!$A:$A,'7LUTipsy60_100'!F:F)</f>
        <v>334</v>
      </c>
      <c r="E194">
        <f>LOOKUP($L194,'7LUTipsy60_100'!$A:$A,'7LUTipsy60_100'!G:G)</f>
        <v>23.4</v>
      </c>
      <c r="F194">
        <f>LOOKUP($L194,'7LUTipsy60_100'!$A:$A,'7LUTipsy60_100'!H:H)</f>
        <v>0.27800000000000002</v>
      </c>
      <c r="G194">
        <f>LOOKUP($L194,'7LUTipsy60_100'!$A:$A,'7LUTipsy60_100'!I:I)</f>
        <v>214.1</v>
      </c>
      <c r="H194">
        <f>LOOKUP($L194,'7LUTipsy60_100'!$A:$A,'7LUTipsy60_100'!J:J)</f>
        <v>4.17</v>
      </c>
      <c r="I194">
        <f>LOOKUP($L194,'7LUTipsy60_100'!$A:$A,'7LUTipsy60_100'!K:K)</f>
        <v>152</v>
      </c>
      <c r="J194">
        <f>LOOKUP($L194,'7LUTipsy60_100'!$A:$A,'7LUTipsy60_100'!L:L)</f>
        <v>29.5</v>
      </c>
      <c r="K194">
        <f t="shared" si="4"/>
        <v>80</v>
      </c>
      <c r="L194" t="str">
        <f t="shared" si="5"/>
        <v>SBSmc1.CC.BlackCreek.B.Reg.P.80</v>
      </c>
    </row>
    <row r="195" spans="1:12">
      <c r="A195">
        <v>195</v>
      </c>
      <c r="B195" t="s">
        <v>344</v>
      </c>
      <c r="C195">
        <f>LOOKUP($L195,'7LUTipsy60_100'!$A:$A,'7LUTipsy60_100'!E:E)</f>
        <v>80</v>
      </c>
      <c r="D195">
        <f>LOOKUP($L195,'7LUTipsy60_100'!$A:$A,'7LUTipsy60_100'!F:F)</f>
        <v>193</v>
      </c>
      <c r="E195">
        <f>LOOKUP($L195,'7LUTipsy60_100'!$A:$A,'7LUTipsy60_100'!G:G)</f>
        <v>20.8</v>
      </c>
      <c r="F195">
        <f>LOOKUP($L195,'7LUTipsy60_100'!$A:$A,'7LUTipsy60_100'!H:H)</f>
        <v>0.216</v>
      </c>
      <c r="G195">
        <f>LOOKUP($L195,'7LUTipsy60_100'!$A:$A,'7LUTipsy60_100'!I:I)</f>
        <v>190.3</v>
      </c>
      <c r="H195">
        <f>LOOKUP($L195,'7LUTipsy60_100'!$A:$A,'7LUTipsy60_100'!J:J)</f>
        <v>2.41</v>
      </c>
      <c r="I195">
        <f>LOOKUP($L195,'7LUTipsy60_100'!$A:$A,'7LUTipsy60_100'!K:K)</f>
        <v>97</v>
      </c>
      <c r="J195">
        <f>LOOKUP($L195,'7LUTipsy60_100'!$A:$A,'7LUTipsy60_100'!L:L)</f>
        <v>25.7</v>
      </c>
      <c r="K195">
        <f t="shared" ref="K195:K258" si="6">IF(LEFT(B195,3)="Zre",100,80)</f>
        <v>80</v>
      </c>
      <c r="L195" t="str">
        <f t="shared" ref="L195:L258" si="7">B195&amp;"."&amp;K195</f>
        <v>IDFdk3.Sel.Chimney.A.Reg.S.80</v>
      </c>
    </row>
    <row r="196" spans="1:12">
      <c r="A196">
        <v>196</v>
      </c>
      <c r="B196" t="s">
        <v>345</v>
      </c>
      <c r="C196">
        <f>LOOKUP($L196,'7LUTipsy60_100'!$A:$A,'7LUTipsy60_100'!E:E)</f>
        <v>80</v>
      </c>
      <c r="D196">
        <f>LOOKUP($L196,'7LUTipsy60_100'!$A:$A,'7LUTipsy60_100'!F:F)</f>
        <v>206</v>
      </c>
      <c r="E196">
        <f>LOOKUP($L196,'7LUTipsy60_100'!$A:$A,'7LUTipsy60_100'!G:G)</f>
        <v>21.5</v>
      </c>
      <c r="F196">
        <f>LOOKUP($L196,'7LUTipsy60_100'!$A:$A,'7LUTipsy60_100'!H:H)</f>
        <v>0.23100000000000001</v>
      </c>
      <c r="G196">
        <f>LOOKUP($L196,'7LUTipsy60_100'!$A:$A,'7LUTipsy60_100'!I:I)</f>
        <v>194.5</v>
      </c>
      <c r="H196">
        <f>LOOKUP($L196,'7LUTipsy60_100'!$A:$A,'7LUTipsy60_100'!J:J)</f>
        <v>2.58</v>
      </c>
      <c r="I196">
        <f>LOOKUP($L196,'7LUTipsy60_100'!$A:$A,'7LUTipsy60_100'!K:K)</f>
        <v>106</v>
      </c>
      <c r="J196">
        <f>LOOKUP($L196,'7LUTipsy60_100'!$A:$A,'7LUTipsy60_100'!L:L)</f>
        <v>26.5</v>
      </c>
      <c r="K196">
        <f t="shared" si="6"/>
        <v>80</v>
      </c>
      <c r="L196" t="str">
        <f t="shared" si="7"/>
        <v>IDFdk3.Sel.Chimney.B.Reg.S.80</v>
      </c>
    </row>
    <row r="197" spans="1:12">
      <c r="A197">
        <v>197</v>
      </c>
      <c r="B197" t="s">
        <v>340</v>
      </c>
      <c r="C197">
        <f>LOOKUP($L197,'7LUTipsy60_100'!$A:$A,'7LUTipsy60_100'!E:E)</f>
        <v>80</v>
      </c>
      <c r="D197">
        <f>LOOKUP($L197,'7LUTipsy60_100'!$A:$A,'7LUTipsy60_100'!F:F)</f>
        <v>258</v>
      </c>
      <c r="E197">
        <f>LOOKUP($L197,'7LUTipsy60_100'!$A:$A,'7LUTipsy60_100'!G:G)</f>
        <v>21.3</v>
      </c>
      <c r="F197">
        <f>LOOKUP($L197,'7LUTipsy60_100'!$A:$A,'7LUTipsy60_100'!H:H)</f>
        <v>0.24</v>
      </c>
      <c r="G197">
        <f>LOOKUP($L197,'7LUTipsy60_100'!$A:$A,'7LUTipsy60_100'!I:I)</f>
        <v>204.9</v>
      </c>
      <c r="H197">
        <f>LOOKUP($L197,'7LUTipsy60_100'!$A:$A,'7LUTipsy60_100'!J:J)</f>
        <v>3.23</v>
      </c>
      <c r="I197">
        <f>LOOKUP($L197,'7LUTipsy60_100'!$A:$A,'7LUTipsy60_100'!K:K)</f>
        <v>118</v>
      </c>
      <c r="J197">
        <f>LOOKUP($L197,'7LUTipsy60_100'!$A:$A,'7LUTipsy60_100'!L:L)</f>
        <v>27.4</v>
      </c>
      <c r="K197">
        <f t="shared" si="6"/>
        <v>80</v>
      </c>
      <c r="L197" t="str">
        <f t="shared" si="7"/>
        <v>IDFdk3.CC.Chimney.C.Reg.N.80</v>
      </c>
    </row>
    <row r="198" spans="1:12">
      <c r="A198">
        <v>198</v>
      </c>
      <c r="B198" t="s">
        <v>341</v>
      </c>
      <c r="C198">
        <f>LOOKUP($L198,'7LUTipsy60_100'!$A:$A,'7LUTipsy60_100'!E:E)</f>
        <v>80</v>
      </c>
      <c r="D198">
        <f>LOOKUP($L198,'7LUTipsy60_100'!$A:$A,'7LUTipsy60_100'!F:F)</f>
        <v>299</v>
      </c>
      <c r="E198">
        <f>LOOKUP($L198,'7LUTipsy60_100'!$A:$A,'7LUTipsy60_100'!G:G)</f>
        <v>22.3</v>
      </c>
      <c r="F198">
        <f>LOOKUP($L198,'7LUTipsy60_100'!$A:$A,'7LUTipsy60_100'!H:H)</f>
        <v>0.25600000000000001</v>
      </c>
      <c r="G198">
        <f>LOOKUP($L198,'7LUTipsy60_100'!$A:$A,'7LUTipsy60_100'!I:I)</f>
        <v>207.5</v>
      </c>
      <c r="H198">
        <f>LOOKUP($L198,'7LUTipsy60_100'!$A:$A,'7LUTipsy60_100'!J:J)</f>
        <v>3.74</v>
      </c>
      <c r="I198">
        <f>LOOKUP($L198,'7LUTipsy60_100'!$A:$A,'7LUTipsy60_100'!K:K)</f>
        <v>133</v>
      </c>
      <c r="J198">
        <f>LOOKUP($L198,'7LUTipsy60_100'!$A:$A,'7LUTipsy60_100'!L:L)</f>
        <v>28.1</v>
      </c>
      <c r="K198">
        <f t="shared" si="6"/>
        <v>80</v>
      </c>
      <c r="L198" t="str">
        <f t="shared" si="7"/>
        <v>IDFdk3.CC.Chimney.C.Reg.P.80</v>
      </c>
    </row>
    <row r="199" spans="1:12">
      <c r="A199">
        <v>199</v>
      </c>
      <c r="B199" t="s">
        <v>346</v>
      </c>
      <c r="C199">
        <f>LOOKUP($L199,'7LUTipsy60_100'!$A:$A,'7LUTipsy60_100'!E:E)</f>
        <v>80</v>
      </c>
      <c r="D199">
        <f>LOOKUP($L199,'7LUTipsy60_100'!$A:$A,'7LUTipsy60_100'!F:F)</f>
        <v>214</v>
      </c>
      <c r="E199">
        <f>LOOKUP($L199,'7LUTipsy60_100'!$A:$A,'7LUTipsy60_100'!G:G)</f>
        <v>21.8</v>
      </c>
      <c r="F199">
        <f>LOOKUP($L199,'7LUTipsy60_100'!$A:$A,'7LUTipsy60_100'!H:H)</f>
        <v>0.24</v>
      </c>
      <c r="G199">
        <f>LOOKUP($L199,'7LUTipsy60_100'!$A:$A,'7LUTipsy60_100'!I:I)</f>
        <v>196.8</v>
      </c>
      <c r="H199">
        <f>LOOKUP($L199,'7LUTipsy60_100'!$A:$A,'7LUTipsy60_100'!J:J)</f>
        <v>2.68</v>
      </c>
      <c r="I199">
        <f>LOOKUP($L199,'7LUTipsy60_100'!$A:$A,'7LUTipsy60_100'!K:K)</f>
        <v>111</v>
      </c>
      <c r="J199">
        <f>LOOKUP($L199,'7LUTipsy60_100'!$A:$A,'7LUTipsy60_100'!L:L)</f>
        <v>26.9</v>
      </c>
      <c r="K199">
        <f t="shared" si="6"/>
        <v>80</v>
      </c>
      <c r="L199" t="str">
        <f t="shared" si="7"/>
        <v>IDFdk3.Sel.Chimney.C.Reg.S.80</v>
      </c>
    </row>
    <row r="200" spans="1:12">
      <c r="A200">
        <v>200</v>
      </c>
      <c r="B200" t="s">
        <v>347</v>
      </c>
      <c r="C200">
        <f>LOOKUP($L200,'7LUTipsy60_100'!$A:$A,'7LUTipsy60_100'!E:E)</f>
        <v>80</v>
      </c>
      <c r="D200">
        <f>LOOKUP($L200,'7LUTipsy60_100'!$A:$A,'7LUTipsy60_100'!F:F)</f>
        <v>214</v>
      </c>
      <c r="E200">
        <f>LOOKUP($L200,'7LUTipsy60_100'!$A:$A,'7LUTipsy60_100'!G:G)</f>
        <v>21.8</v>
      </c>
      <c r="F200">
        <f>LOOKUP($L200,'7LUTipsy60_100'!$A:$A,'7LUTipsy60_100'!H:H)</f>
        <v>0.24</v>
      </c>
      <c r="G200">
        <f>LOOKUP($L200,'7LUTipsy60_100'!$A:$A,'7LUTipsy60_100'!I:I)</f>
        <v>196.8</v>
      </c>
      <c r="H200">
        <f>LOOKUP($L200,'7LUTipsy60_100'!$A:$A,'7LUTipsy60_100'!J:J)</f>
        <v>2.68</v>
      </c>
      <c r="I200">
        <f>LOOKUP($L200,'7LUTipsy60_100'!$A:$A,'7LUTipsy60_100'!K:K)</f>
        <v>111</v>
      </c>
      <c r="J200">
        <f>LOOKUP($L200,'7LUTipsy60_100'!$A:$A,'7LUTipsy60_100'!L:L)</f>
        <v>26.9</v>
      </c>
      <c r="K200">
        <f t="shared" si="6"/>
        <v>80</v>
      </c>
      <c r="L200" t="str">
        <f t="shared" si="7"/>
        <v>IDFdk3.Sel.Chimney.D.Reg.S.80</v>
      </c>
    </row>
    <row r="201" spans="1:12">
      <c r="A201">
        <v>201</v>
      </c>
      <c r="B201" t="s">
        <v>342</v>
      </c>
      <c r="C201">
        <f>LOOKUP($L201,'7LUTipsy60_100'!$A:$A,'7LUTipsy60_100'!E:E)</f>
        <v>80</v>
      </c>
      <c r="D201">
        <f>LOOKUP($L201,'7LUTipsy60_100'!$A:$A,'7LUTipsy60_100'!F:F)</f>
        <v>258</v>
      </c>
      <c r="E201">
        <f>LOOKUP($L201,'7LUTipsy60_100'!$A:$A,'7LUTipsy60_100'!G:G)</f>
        <v>21.3</v>
      </c>
      <c r="F201">
        <f>LOOKUP($L201,'7LUTipsy60_100'!$A:$A,'7LUTipsy60_100'!H:H)</f>
        <v>0.24</v>
      </c>
      <c r="G201">
        <f>LOOKUP($L201,'7LUTipsy60_100'!$A:$A,'7LUTipsy60_100'!I:I)</f>
        <v>204.9</v>
      </c>
      <c r="H201">
        <f>LOOKUP($L201,'7LUTipsy60_100'!$A:$A,'7LUTipsy60_100'!J:J)</f>
        <v>3.23</v>
      </c>
      <c r="I201">
        <f>LOOKUP($L201,'7LUTipsy60_100'!$A:$A,'7LUTipsy60_100'!K:K)</f>
        <v>118</v>
      </c>
      <c r="J201">
        <f>LOOKUP($L201,'7LUTipsy60_100'!$A:$A,'7LUTipsy60_100'!L:L)</f>
        <v>27.4</v>
      </c>
      <c r="K201">
        <f t="shared" si="6"/>
        <v>80</v>
      </c>
      <c r="L201" t="str">
        <f t="shared" si="7"/>
        <v>IDFdk3.CC.Chimney.E.Reg.N.80</v>
      </c>
    </row>
    <row r="202" spans="1:12">
      <c r="A202">
        <v>202</v>
      </c>
      <c r="B202" t="s">
        <v>343</v>
      </c>
      <c r="C202">
        <f>LOOKUP($L202,'7LUTipsy60_100'!$A:$A,'7LUTipsy60_100'!E:E)</f>
        <v>80</v>
      </c>
      <c r="D202">
        <f>LOOKUP($L202,'7LUTipsy60_100'!$A:$A,'7LUTipsy60_100'!F:F)</f>
        <v>299</v>
      </c>
      <c r="E202">
        <f>LOOKUP($L202,'7LUTipsy60_100'!$A:$A,'7LUTipsy60_100'!G:G)</f>
        <v>22.3</v>
      </c>
      <c r="F202">
        <f>LOOKUP($L202,'7LUTipsy60_100'!$A:$A,'7LUTipsy60_100'!H:H)</f>
        <v>0.25600000000000001</v>
      </c>
      <c r="G202">
        <f>LOOKUP($L202,'7LUTipsy60_100'!$A:$A,'7LUTipsy60_100'!I:I)</f>
        <v>207.5</v>
      </c>
      <c r="H202">
        <f>LOOKUP($L202,'7LUTipsy60_100'!$A:$A,'7LUTipsy60_100'!J:J)</f>
        <v>3.74</v>
      </c>
      <c r="I202">
        <f>LOOKUP($L202,'7LUTipsy60_100'!$A:$A,'7LUTipsy60_100'!K:K)</f>
        <v>133</v>
      </c>
      <c r="J202">
        <f>LOOKUP($L202,'7LUTipsy60_100'!$A:$A,'7LUTipsy60_100'!L:L)</f>
        <v>28.1</v>
      </c>
      <c r="K202">
        <f t="shared" si="6"/>
        <v>80</v>
      </c>
      <c r="L202" t="str">
        <f t="shared" si="7"/>
        <v>IDFdk3.CC.Chimney.E.Reg.P.80</v>
      </c>
    </row>
    <row r="203" spans="1:12">
      <c r="A203">
        <v>203</v>
      </c>
      <c r="B203" t="s">
        <v>348</v>
      </c>
      <c r="C203">
        <f>LOOKUP($L203,'7LUTipsy60_100'!$A:$A,'7LUTipsy60_100'!E:E)</f>
        <v>80</v>
      </c>
      <c r="D203">
        <f>LOOKUP($L203,'7LUTipsy60_100'!$A:$A,'7LUTipsy60_100'!F:F)</f>
        <v>214</v>
      </c>
      <c r="E203">
        <f>LOOKUP($L203,'7LUTipsy60_100'!$A:$A,'7LUTipsy60_100'!G:G)</f>
        <v>21.8</v>
      </c>
      <c r="F203">
        <f>LOOKUP($L203,'7LUTipsy60_100'!$A:$A,'7LUTipsy60_100'!H:H)</f>
        <v>0.24</v>
      </c>
      <c r="G203">
        <f>LOOKUP($L203,'7LUTipsy60_100'!$A:$A,'7LUTipsy60_100'!I:I)</f>
        <v>196.8</v>
      </c>
      <c r="H203">
        <f>LOOKUP($L203,'7LUTipsy60_100'!$A:$A,'7LUTipsy60_100'!J:J)</f>
        <v>2.68</v>
      </c>
      <c r="I203">
        <f>LOOKUP($L203,'7LUTipsy60_100'!$A:$A,'7LUTipsy60_100'!K:K)</f>
        <v>111</v>
      </c>
      <c r="J203">
        <f>LOOKUP($L203,'7LUTipsy60_100'!$A:$A,'7LUTipsy60_100'!L:L)</f>
        <v>26.9</v>
      </c>
      <c r="K203">
        <f t="shared" si="6"/>
        <v>80</v>
      </c>
      <c r="L203" t="str">
        <f t="shared" si="7"/>
        <v>IDFdk3.Sel.Chimney.E.Reg.S.80</v>
      </c>
    </row>
    <row r="204" spans="1:12">
      <c r="A204">
        <v>204</v>
      </c>
      <c r="B204" t="s">
        <v>349</v>
      </c>
      <c r="C204">
        <f>LOOKUP($L204,'7LUTipsy60_100'!$A:$A,'7LUTipsy60_100'!E:E)</f>
        <v>80</v>
      </c>
      <c r="D204">
        <f>LOOKUP($L204,'7LUTipsy60_100'!$A:$A,'7LUTipsy60_100'!F:F)</f>
        <v>115</v>
      </c>
      <c r="E204">
        <f>LOOKUP($L204,'7LUTipsy60_100'!$A:$A,'7LUTipsy60_100'!G:G)</f>
        <v>17.2</v>
      </c>
      <c r="F204">
        <f>LOOKUP($L204,'7LUTipsy60_100'!$A:$A,'7LUTipsy60_100'!H:H)</f>
        <v>0.13600000000000001</v>
      </c>
      <c r="G204">
        <f>LOOKUP($L204,'7LUTipsy60_100'!$A:$A,'7LUTipsy60_100'!I:I)</f>
        <v>158.30000000000001</v>
      </c>
      <c r="H204">
        <f>LOOKUP($L204,'7LUTipsy60_100'!$A:$A,'7LUTipsy60_100'!J:J)</f>
        <v>1.44</v>
      </c>
      <c r="I204">
        <f>LOOKUP($L204,'7LUTipsy60_100'!$A:$A,'7LUTipsy60_100'!K:K)</f>
        <v>55</v>
      </c>
      <c r="J204">
        <f>LOOKUP($L204,'7LUTipsy60_100'!$A:$A,'7LUTipsy60_100'!L:L)</f>
        <v>21.3</v>
      </c>
      <c r="K204">
        <f t="shared" si="6"/>
        <v>80</v>
      </c>
      <c r="L204" t="str">
        <f t="shared" si="7"/>
        <v>IDFxm.Sel.Chimney.A.Reg.S.80</v>
      </c>
    </row>
    <row r="205" spans="1:12">
      <c r="A205">
        <v>205</v>
      </c>
      <c r="B205" t="s">
        <v>350</v>
      </c>
      <c r="C205">
        <f>LOOKUP($L205,'7LUTipsy60_100'!$A:$A,'7LUTipsy60_100'!E:E)</f>
        <v>80</v>
      </c>
      <c r="D205">
        <f>LOOKUP($L205,'7LUTipsy60_100'!$A:$A,'7LUTipsy60_100'!F:F)</f>
        <v>124</v>
      </c>
      <c r="E205">
        <f>LOOKUP($L205,'7LUTipsy60_100'!$A:$A,'7LUTipsy60_100'!G:G)</f>
        <v>17.7</v>
      </c>
      <c r="F205">
        <f>LOOKUP($L205,'7LUTipsy60_100'!$A:$A,'7LUTipsy60_100'!H:H)</f>
        <v>0.14399999999999999</v>
      </c>
      <c r="G205">
        <f>LOOKUP($L205,'7LUTipsy60_100'!$A:$A,'7LUTipsy60_100'!I:I)</f>
        <v>162.19999999999999</v>
      </c>
      <c r="H205">
        <f>LOOKUP($L205,'7LUTipsy60_100'!$A:$A,'7LUTipsy60_100'!J:J)</f>
        <v>1.55</v>
      </c>
      <c r="I205">
        <f>LOOKUP($L205,'7LUTipsy60_100'!$A:$A,'7LUTipsy60_100'!K:K)</f>
        <v>59</v>
      </c>
      <c r="J205">
        <f>LOOKUP($L205,'7LUTipsy60_100'!$A:$A,'7LUTipsy60_100'!L:L)</f>
        <v>21.8</v>
      </c>
      <c r="K205">
        <f t="shared" si="6"/>
        <v>80</v>
      </c>
      <c r="L205" t="str">
        <f t="shared" si="7"/>
        <v>IDFxm.Sel.Chimney.B.Reg.S.80</v>
      </c>
    </row>
    <row r="206" spans="1:12">
      <c r="A206">
        <v>206</v>
      </c>
      <c r="B206" t="s">
        <v>457</v>
      </c>
      <c r="C206">
        <f>LOOKUP($L206,'7LUTipsy60_100'!$A:$A,'7LUTipsy60_100'!E:E)</f>
        <v>80</v>
      </c>
      <c r="D206">
        <f>LOOKUP($L206,'7LUTipsy60_100'!$A:$A,'7LUTipsy60_100'!F:F)</f>
        <v>224</v>
      </c>
      <c r="E206">
        <f>LOOKUP($L206,'7LUTipsy60_100'!$A:$A,'7LUTipsy60_100'!G:G)</f>
        <v>18.899999999999999</v>
      </c>
      <c r="F206">
        <f>LOOKUP($L206,'7LUTipsy60_100'!$A:$A,'7LUTipsy60_100'!H:H)</f>
        <v>0.188</v>
      </c>
      <c r="G206">
        <f>LOOKUP($L206,'7LUTipsy60_100'!$A:$A,'7LUTipsy60_100'!I:I)</f>
        <v>186.3</v>
      </c>
      <c r="H206">
        <f>LOOKUP($L206,'7LUTipsy60_100'!$A:$A,'7LUTipsy60_100'!J:J)</f>
        <v>2.8</v>
      </c>
      <c r="I206">
        <f>LOOKUP($L206,'7LUTipsy60_100'!$A:$A,'7LUTipsy60_100'!K:K)</f>
        <v>93</v>
      </c>
      <c r="J206">
        <f>LOOKUP($L206,'7LUTipsy60_100'!$A:$A,'7LUTipsy60_100'!L:L)</f>
        <v>26.5</v>
      </c>
      <c r="K206">
        <f t="shared" si="6"/>
        <v>80</v>
      </c>
      <c r="L206" t="str">
        <f t="shared" si="7"/>
        <v>ESSFwc3.CC.Horsefly.B.Reg.P.80</v>
      </c>
    </row>
    <row r="207" spans="1:12">
      <c r="A207">
        <v>207</v>
      </c>
      <c r="B207" t="s">
        <v>458</v>
      </c>
      <c r="C207">
        <f>LOOKUP($L207,'7LUTipsy60_100'!$A:$A,'7LUTipsy60_100'!E:E)</f>
        <v>80</v>
      </c>
      <c r="D207">
        <f>LOOKUP($L207,'7LUTipsy60_100'!$A:$A,'7LUTipsy60_100'!F:F)</f>
        <v>224</v>
      </c>
      <c r="E207">
        <f>LOOKUP($L207,'7LUTipsy60_100'!$A:$A,'7LUTipsy60_100'!G:G)</f>
        <v>18.899999999999999</v>
      </c>
      <c r="F207">
        <f>LOOKUP($L207,'7LUTipsy60_100'!$A:$A,'7LUTipsy60_100'!H:H)</f>
        <v>0.188</v>
      </c>
      <c r="G207">
        <f>LOOKUP($L207,'7LUTipsy60_100'!$A:$A,'7LUTipsy60_100'!I:I)</f>
        <v>186.3</v>
      </c>
      <c r="H207">
        <f>LOOKUP($L207,'7LUTipsy60_100'!$A:$A,'7LUTipsy60_100'!J:J)</f>
        <v>2.8</v>
      </c>
      <c r="I207">
        <f>LOOKUP($L207,'7LUTipsy60_100'!$A:$A,'7LUTipsy60_100'!K:K)</f>
        <v>93</v>
      </c>
      <c r="J207">
        <f>LOOKUP($L207,'7LUTipsy60_100'!$A:$A,'7LUTipsy60_100'!L:L)</f>
        <v>26.5</v>
      </c>
      <c r="K207">
        <f t="shared" si="6"/>
        <v>80</v>
      </c>
      <c r="L207" t="str">
        <f t="shared" si="7"/>
        <v>ESSFwc3.CC.Horsefly.D.Reg.P.80</v>
      </c>
    </row>
    <row r="208" spans="1:12">
      <c r="A208">
        <v>208</v>
      </c>
      <c r="B208" t="s">
        <v>459</v>
      </c>
      <c r="C208">
        <f>LOOKUP($L208,'7LUTipsy60_100'!$A:$A,'7LUTipsy60_100'!E:E)</f>
        <v>80</v>
      </c>
      <c r="D208">
        <f>LOOKUP($L208,'7LUTipsy60_100'!$A:$A,'7LUTipsy60_100'!F:F)</f>
        <v>208</v>
      </c>
      <c r="E208">
        <f>LOOKUP($L208,'7LUTipsy60_100'!$A:$A,'7LUTipsy60_100'!G:G)</f>
        <v>18.2</v>
      </c>
      <c r="F208">
        <f>LOOKUP($L208,'7LUTipsy60_100'!$A:$A,'7LUTipsy60_100'!H:H)</f>
        <v>0.17499999999999999</v>
      </c>
      <c r="G208">
        <f>LOOKUP($L208,'7LUTipsy60_100'!$A:$A,'7LUTipsy60_100'!I:I)</f>
        <v>181.3</v>
      </c>
      <c r="H208">
        <f>LOOKUP($L208,'7LUTipsy60_100'!$A:$A,'7LUTipsy60_100'!J:J)</f>
        <v>2.6</v>
      </c>
      <c r="I208">
        <f>LOOKUP($L208,'7LUTipsy60_100'!$A:$A,'7LUTipsy60_100'!K:K)</f>
        <v>86</v>
      </c>
      <c r="J208">
        <f>LOOKUP($L208,'7LUTipsy60_100'!$A:$A,'7LUTipsy60_100'!L:L)</f>
        <v>25.9</v>
      </c>
      <c r="K208">
        <f t="shared" si="6"/>
        <v>80</v>
      </c>
      <c r="L208" t="str">
        <f t="shared" si="7"/>
        <v>ESSFwc3.CC.Horsefly.E.Reg.P.80</v>
      </c>
    </row>
    <row r="209" spans="1:12">
      <c r="A209">
        <v>209</v>
      </c>
      <c r="B209" t="s">
        <v>460</v>
      </c>
      <c r="C209">
        <f>LOOKUP($L209,'7LUTipsy60_100'!$A:$A,'7LUTipsy60_100'!E:E)</f>
        <v>80</v>
      </c>
      <c r="D209">
        <f>LOOKUP($L209,'7LUTipsy60_100'!$A:$A,'7LUTipsy60_100'!F:F)</f>
        <v>208</v>
      </c>
      <c r="E209">
        <f>LOOKUP($L209,'7LUTipsy60_100'!$A:$A,'7LUTipsy60_100'!G:G)</f>
        <v>18.2</v>
      </c>
      <c r="F209">
        <f>LOOKUP($L209,'7LUTipsy60_100'!$A:$A,'7LUTipsy60_100'!H:H)</f>
        <v>0.17499999999999999</v>
      </c>
      <c r="G209">
        <f>LOOKUP($L209,'7LUTipsy60_100'!$A:$A,'7LUTipsy60_100'!I:I)</f>
        <v>181.3</v>
      </c>
      <c r="H209">
        <f>LOOKUP($L209,'7LUTipsy60_100'!$A:$A,'7LUTipsy60_100'!J:J)</f>
        <v>2.6</v>
      </c>
      <c r="I209">
        <f>LOOKUP($L209,'7LUTipsy60_100'!$A:$A,'7LUTipsy60_100'!K:K)</f>
        <v>86</v>
      </c>
      <c r="J209">
        <f>LOOKUP($L209,'7LUTipsy60_100'!$A:$A,'7LUTipsy60_100'!L:L)</f>
        <v>25.9</v>
      </c>
      <c r="K209">
        <f t="shared" si="6"/>
        <v>80</v>
      </c>
      <c r="L209" t="str">
        <f t="shared" si="7"/>
        <v>ESSFwc3.CC.Horsefly.F.Reg.P.80</v>
      </c>
    </row>
    <row r="210" spans="1:12">
      <c r="A210">
        <v>210</v>
      </c>
      <c r="B210" t="s">
        <v>461</v>
      </c>
      <c r="C210">
        <f>LOOKUP($L210,'7LUTipsy60_100'!$A:$A,'7LUTipsy60_100'!E:E)</f>
        <v>80</v>
      </c>
      <c r="D210">
        <f>LOOKUP($L210,'7LUTipsy60_100'!$A:$A,'7LUTipsy60_100'!F:F)</f>
        <v>242</v>
      </c>
      <c r="E210">
        <f>LOOKUP($L210,'7LUTipsy60_100'!$A:$A,'7LUTipsy60_100'!G:G)</f>
        <v>19.5</v>
      </c>
      <c r="F210">
        <f>LOOKUP($L210,'7LUTipsy60_100'!$A:$A,'7LUTipsy60_100'!H:H)</f>
        <v>0.19800000000000001</v>
      </c>
      <c r="G210">
        <f>LOOKUP($L210,'7LUTipsy60_100'!$A:$A,'7LUTipsy60_100'!I:I)</f>
        <v>189.8</v>
      </c>
      <c r="H210">
        <f>LOOKUP($L210,'7LUTipsy60_100'!$A:$A,'7LUTipsy60_100'!J:J)</f>
        <v>3.02</v>
      </c>
      <c r="I210">
        <f>LOOKUP($L210,'7LUTipsy60_100'!$A:$A,'7LUTipsy60_100'!K:K)</f>
        <v>100</v>
      </c>
      <c r="J210">
        <f>LOOKUP($L210,'7LUTipsy60_100'!$A:$A,'7LUTipsy60_100'!L:L)</f>
        <v>26.9</v>
      </c>
      <c r="K210">
        <f t="shared" si="6"/>
        <v>80</v>
      </c>
      <c r="L210" t="str">
        <f t="shared" si="7"/>
        <v>ESSFwk1.CC.Horsefly.B.Reg.P.80</v>
      </c>
    </row>
    <row r="211" spans="1:12">
      <c r="A211">
        <v>211</v>
      </c>
      <c r="B211" t="s">
        <v>462</v>
      </c>
      <c r="C211">
        <f>LOOKUP($L211,'7LUTipsy60_100'!$A:$A,'7LUTipsy60_100'!E:E)</f>
        <v>80</v>
      </c>
      <c r="D211">
        <f>LOOKUP($L211,'7LUTipsy60_100'!$A:$A,'7LUTipsy60_100'!F:F)</f>
        <v>233</v>
      </c>
      <c r="E211">
        <f>LOOKUP($L211,'7LUTipsy60_100'!$A:$A,'7LUTipsy60_100'!G:G)</f>
        <v>19.2</v>
      </c>
      <c r="F211">
        <f>LOOKUP($L211,'7LUTipsy60_100'!$A:$A,'7LUTipsy60_100'!H:H)</f>
        <v>0.192</v>
      </c>
      <c r="G211">
        <f>LOOKUP($L211,'7LUTipsy60_100'!$A:$A,'7LUTipsy60_100'!I:I)</f>
        <v>187.6</v>
      </c>
      <c r="H211">
        <f>LOOKUP($L211,'7LUTipsy60_100'!$A:$A,'7LUTipsy60_100'!J:J)</f>
        <v>2.92</v>
      </c>
      <c r="I211">
        <f>LOOKUP($L211,'7LUTipsy60_100'!$A:$A,'7LUTipsy60_100'!K:K)</f>
        <v>97</v>
      </c>
      <c r="J211">
        <f>LOOKUP($L211,'7LUTipsy60_100'!$A:$A,'7LUTipsy60_100'!L:L)</f>
        <v>26.6</v>
      </c>
      <c r="K211">
        <f t="shared" si="6"/>
        <v>80</v>
      </c>
      <c r="L211" t="str">
        <f t="shared" si="7"/>
        <v>ESSFwk1.CC.Horsefly.D.Reg.P.80</v>
      </c>
    </row>
    <row r="212" spans="1:12">
      <c r="A212">
        <v>212</v>
      </c>
      <c r="B212" t="s">
        <v>463</v>
      </c>
      <c r="C212">
        <f>LOOKUP($L212,'7LUTipsy60_100'!$A:$A,'7LUTipsy60_100'!E:E)</f>
        <v>80</v>
      </c>
      <c r="D212">
        <f>LOOKUP($L212,'7LUTipsy60_100'!$A:$A,'7LUTipsy60_100'!F:F)</f>
        <v>210</v>
      </c>
      <c r="E212">
        <f>LOOKUP($L212,'7LUTipsy60_100'!$A:$A,'7LUTipsy60_100'!G:G)</f>
        <v>18.2</v>
      </c>
      <c r="F212">
        <f>LOOKUP($L212,'7LUTipsy60_100'!$A:$A,'7LUTipsy60_100'!H:H)</f>
        <v>0.17399999999999999</v>
      </c>
      <c r="G212">
        <f>LOOKUP($L212,'7LUTipsy60_100'!$A:$A,'7LUTipsy60_100'!I:I)</f>
        <v>180.5</v>
      </c>
      <c r="H212">
        <f>LOOKUP($L212,'7LUTipsy60_100'!$A:$A,'7LUTipsy60_100'!J:J)</f>
        <v>2.62</v>
      </c>
      <c r="I212">
        <f>LOOKUP($L212,'7LUTipsy60_100'!$A:$A,'7LUTipsy60_100'!K:K)</f>
        <v>86</v>
      </c>
      <c r="J212">
        <f>LOOKUP($L212,'7LUTipsy60_100'!$A:$A,'7LUTipsy60_100'!L:L)</f>
        <v>25.7</v>
      </c>
      <c r="K212">
        <f t="shared" si="6"/>
        <v>80</v>
      </c>
      <c r="L212" t="str">
        <f t="shared" si="7"/>
        <v>ESSFwk1.CC.Horsefly.E.Reg.P.80</v>
      </c>
    </row>
    <row r="213" spans="1:12">
      <c r="A213">
        <v>213</v>
      </c>
      <c r="B213" t="s">
        <v>464</v>
      </c>
      <c r="C213">
        <f>LOOKUP($L213,'7LUTipsy60_100'!$A:$A,'7LUTipsy60_100'!E:E)</f>
        <v>80</v>
      </c>
      <c r="D213">
        <f>LOOKUP($L213,'7LUTipsy60_100'!$A:$A,'7LUTipsy60_100'!F:F)</f>
        <v>228</v>
      </c>
      <c r="E213">
        <f>LOOKUP($L213,'7LUTipsy60_100'!$A:$A,'7LUTipsy60_100'!G:G)</f>
        <v>19</v>
      </c>
      <c r="F213">
        <f>LOOKUP($L213,'7LUTipsy60_100'!$A:$A,'7LUTipsy60_100'!H:H)</f>
        <v>0.188</v>
      </c>
      <c r="G213">
        <f>LOOKUP($L213,'7LUTipsy60_100'!$A:$A,'7LUTipsy60_100'!I:I)</f>
        <v>186.1</v>
      </c>
      <c r="H213">
        <f>LOOKUP($L213,'7LUTipsy60_100'!$A:$A,'7LUTipsy60_100'!J:J)</f>
        <v>2.85</v>
      </c>
      <c r="I213">
        <f>LOOKUP($L213,'7LUTipsy60_100'!$A:$A,'7LUTipsy60_100'!K:K)</f>
        <v>94</v>
      </c>
      <c r="J213">
        <f>LOOKUP($L213,'7LUTipsy60_100'!$A:$A,'7LUTipsy60_100'!L:L)</f>
        <v>26.4</v>
      </c>
      <c r="K213">
        <f t="shared" si="6"/>
        <v>80</v>
      </c>
      <c r="L213" t="str">
        <f t="shared" si="7"/>
        <v>ESSFwk1.CC.Horsefly.F.Reg.P.80</v>
      </c>
    </row>
    <row r="214" spans="1:12">
      <c r="A214">
        <v>214</v>
      </c>
      <c r="B214" t="s">
        <v>465</v>
      </c>
      <c r="C214">
        <f>LOOKUP($L214,'7LUTipsy60_100'!$A:$A,'7LUTipsy60_100'!E:E)</f>
        <v>80</v>
      </c>
      <c r="D214">
        <f>LOOKUP($L214,'7LUTipsy60_100'!$A:$A,'7LUTipsy60_100'!F:F)</f>
        <v>417</v>
      </c>
      <c r="E214">
        <f>LOOKUP($L214,'7LUTipsy60_100'!$A:$A,'7LUTipsy60_100'!G:G)</f>
        <v>25.5</v>
      </c>
      <c r="F214">
        <f>LOOKUP($L214,'7LUTipsy60_100'!$A:$A,'7LUTipsy60_100'!H:H)</f>
        <v>0.38100000000000001</v>
      </c>
      <c r="G214">
        <f>LOOKUP($L214,'7LUTipsy60_100'!$A:$A,'7LUTipsy60_100'!I:I)</f>
        <v>234</v>
      </c>
      <c r="H214">
        <f>LOOKUP($L214,'7LUTipsy60_100'!$A:$A,'7LUTipsy60_100'!J:J)</f>
        <v>5.21</v>
      </c>
      <c r="I214">
        <f>LOOKUP($L214,'7LUTipsy60_100'!$A:$A,'7LUTipsy60_100'!K:K)</f>
        <v>215</v>
      </c>
      <c r="J214">
        <f>LOOKUP($L214,'7LUTipsy60_100'!$A:$A,'7LUTipsy60_100'!L:L)</f>
        <v>32.799999999999997</v>
      </c>
      <c r="K214">
        <f t="shared" si="6"/>
        <v>80</v>
      </c>
      <c r="L214" t="str">
        <f t="shared" si="7"/>
        <v>ICHmk3.CC.Horsefly.A.Reg.N.80</v>
      </c>
    </row>
    <row r="215" spans="1:12">
      <c r="A215">
        <v>215</v>
      </c>
      <c r="B215" t="s">
        <v>466</v>
      </c>
      <c r="C215">
        <f>LOOKUP($L215,'7LUTipsy60_100'!$A:$A,'7LUTipsy60_100'!E:E)</f>
        <v>80</v>
      </c>
      <c r="D215">
        <f>LOOKUP($L215,'7LUTipsy60_100'!$A:$A,'7LUTipsy60_100'!F:F)</f>
        <v>371</v>
      </c>
      <c r="E215">
        <f>LOOKUP($L215,'7LUTipsy60_100'!$A:$A,'7LUTipsy60_100'!G:G)</f>
        <v>26.3</v>
      </c>
      <c r="F215">
        <f>LOOKUP($L215,'7LUTipsy60_100'!$A:$A,'7LUTipsy60_100'!H:H)</f>
        <v>0.377</v>
      </c>
      <c r="G215">
        <f>LOOKUP($L215,'7LUTipsy60_100'!$A:$A,'7LUTipsy60_100'!I:I)</f>
        <v>231</v>
      </c>
      <c r="H215">
        <f>LOOKUP($L215,'7LUTipsy60_100'!$A:$A,'7LUTipsy60_100'!J:J)</f>
        <v>4.6399999999999997</v>
      </c>
      <c r="I215">
        <f>LOOKUP($L215,'7LUTipsy60_100'!$A:$A,'7LUTipsy60_100'!K:K)</f>
        <v>193</v>
      </c>
      <c r="J215">
        <f>LOOKUP($L215,'7LUTipsy60_100'!$A:$A,'7LUTipsy60_100'!L:L)</f>
        <v>31.5</v>
      </c>
      <c r="K215">
        <f t="shared" si="6"/>
        <v>80</v>
      </c>
      <c r="L215" t="str">
        <f t="shared" si="7"/>
        <v>ICHmk3.CC.Horsefly.A.Reg.P.80</v>
      </c>
    </row>
    <row r="216" spans="1:12">
      <c r="A216">
        <v>216</v>
      </c>
      <c r="B216" t="s">
        <v>467</v>
      </c>
      <c r="C216">
        <f>LOOKUP($L216,'7LUTipsy60_100'!$A:$A,'7LUTipsy60_100'!E:E)</f>
        <v>80</v>
      </c>
      <c r="D216">
        <f>LOOKUP($L216,'7LUTipsy60_100'!$A:$A,'7LUTipsy60_100'!F:F)</f>
        <v>404</v>
      </c>
      <c r="E216">
        <f>LOOKUP($L216,'7LUTipsy60_100'!$A:$A,'7LUTipsy60_100'!G:G)</f>
        <v>25.1</v>
      </c>
      <c r="F216">
        <f>LOOKUP($L216,'7LUTipsy60_100'!$A:$A,'7LUTipsy60_100'!H:H)</f>
        <v>0.36299999999999999</v>
      </c>
      <c r="G216">
        <f>LOOKUP($L216,'7LUTipsy60_100'!$A:$A,'7LUTipsy60_100'!I:I)</f>
        <v>231.1</v>
      </c>
      <c r="H216">
        <f>LOOKUP($L216,'7LUTipsy60_100'!$A:$A,'7LUTipsy60_100'!J:J)</f>
        <v>5.05</v>
      </c>
      <c r="I216">
        <f>LOOKUP($L216,'7LUTipsy60_100'!$A:$A,'7LUTipsy60_100'!K:K)</f>
        <v>205</v>
      </c>
      <c r="J216">
        <f>LOOKUP($L216,'7LUTipsy60_100'!$A:$A,'7LUTipsy60_100'!L:L)</f>
        <v>32.299999999999997</v>
      </c>
      <c r="K216">
        <f t="shared" si="6"/>
        <v>80</v>
      </c>
      <c r="L216" t="str">
        <f t="shared" si="7"/>
        <v>ICHmk3.CC.Horsefly.B.Reg.N.80</v>
      </c>
    </row>
    <row r="217" spans="1:12">
      <c r="A217">
        <v>217</v>
      </c>
      <c r="B217" t="s">
        <v>468</v>
      </c>
      <c r="C217">
        <f>LOOKUP($L217,'7LUTipsy60_100'!$A:$A,'7LUTipsy60_100'!E:E)</f>
        <v>80</v>
      </c>
      <c r="D217">
        <f>LOOKUP($L217,'7LUTipsy60_100'!$A:$A,'7LUTipsy60_100'!F:F)</f>
        <v>361</v>
      </c>
      <c r="E217">
        <f>LOOKUP($L217,'7LUTipsy60_100'!$A:$A,'7LUTipsy60_100'!G:G)</f>
        <v>25.8</v>
      </c>
      <c r="F217">
        <f>LOOKUP($L217,'7LUTipsy60_100'!$A:$A,'7LUTipsy60_100'!H:H)</f>
        <v>0.36</v>
      </c>
      <c r="G217">
        <f>LOOKUP($L217,'7LUTipsy60_100'!$A:$A,'7LUTipsy60_100'!I:I)</f>
        <v>228.2</v>
      </c>
      <c r="H217">
        <f>LOOKUP($L217,'7LUTipsy60_100'!$A:$A,'7LUTipsy60_100'!J:J)</f>
        <v>4.5199999999999996</v>
      </c>
      <c r="I217">
        <f>LOOKUP($L217,'7LUTipsy60_100'!$A:$A,'7LUTipsy60_100'!K:K)</f>
        <v>185</v>
      </c>
      <c r="J217">
        <f>LOOKUP($L217,'7LUTipsy60_100'!$A:$A,'7LUTipsy60_100'!L:L)</f>
        <v>31</v>
      </c>
      <c r="K217">
        <f t="shared" si="6"/>
        <v>80</v>
      </c>
      <c r="L217" t="str">
        <f t="shared" si="7"/>
        <v>ICHmk3.CC.Horsefly.B.Reg.P.80</v>
      </c>
    </row>
    <row r="218" spans="1:12">
      <c r="A218">
        <v>218</v>
      </c>
      <c r="B218" t="s">
        <v>469</v>
      </c>
      <c r="C218">
        <f>LOOKUP($L218,'7LUTipsy60_100'!$A:$A,'7LUTipsy60_100'!E:E)</f>
        <v>80</v>
      </c>
      <c r="D218">
        <f>LOOKUP($L218,'7LUTipsy60_100'!$A:$A,'7LUTipsy60_100'!F:F)</f>
        <v>459</v>
      </c>
      <c r="E218">
        <f>LOOKUP($L218,'7LUTipsy60_100'!$A:$A,'7LUTipsy60_100'!G:G)</f>
        <v>26.9</v>
      </c>
      <c r="F218">
        <f>LOOKUP($L218,'7LUTipsy60_100'!$A:$A,'7LUTipsy60_100'!H:H)</f>
        <v>0.44600000000000001</v>
      </c>
      <c r="G218">
        <f>LOOKUP($L218,'7LUTipsy60_100'!$A:$A,'7LUTipsy60_100'!I:I)</f>
        <v>242.9</v>
      </c>
      <c r="H218">
        <f>LOOKUP($L218,'7LUTipsy60_100'!$A:$A,'7LUTipsy60_100'!J:J)</f>
        <v>5.74</v>
      </c>
      <c r="I218">
        <f>LOOKUP($L218,'7LUTipsy60_100'!$A:$A,'7LUTipsy60_100'!K:K)</f>
        <v>251</v>
      </c>
      <c r="J218">
        <f>LOOKUP($L218,'7LUTipsy60_100'!$A:$A,'7LUTipsy60_100'!L:L)</f>
        <v>34.5</v>
      </c>
      <c r="K218">
        <f t="shared" si="6"/>
        <v>80</v>
      </c>
      <c r="L218" t="str">
        <f t="shared" si="7"/>
        <v>ICHmk3.CC.Horsefly.C.Reg.N.80</v>
      </c>
    </row>
    <row r="219" spans="1:12">
      <c r="A219">
        <v>219</v>
      </c>
      <c r="B219" t="s">
        <v>470</v>
      </c>
      <c r="C219">
        <f>LOOKUP($L219,'7LUTipsy60_100'!$A:$A,'7LUTipsy60_100'!E:E)</f>
        <v>80</v>
      </c>
      <c r="D219">
        <f>LOOKUP($L219,'7LUTipsy60_100'!$A:$A,'7LUTipsy60_100'!F:F)</f>
        <v>399</v>
      </c>
      <c r="E219">
        <f>LOOKUP($L219,'7LUTipsy60_100'!$A:$A,'7LUTipsy60_100'!G:G)</f>
        <v>27.6</v>
      </c>
      <c r="F219">
        <f>LOOKUP($L219,'7LUTipsy60_100'!$A:$A,'7LUTipsy60_100'!H:H)</f>
        <v>0.44</v>
      </c>
      <c r="G219">
        <f>LOOKUP($L219,'7LUTipsy60_100'!$A:$A,'7LUTipsy60_100'!I:I)</f>
        <v>239.5</v>
      </c>
      <c r="H219">
        <f>LOOKUP($L219,'7LUTipsy60_100'!$A:$A,'7LUTipsy60_100'!J:J)</f>
        <v>4.99</v>
      </c>
      <c r="I219">
        <f>LOOKUP($L219,'7LUTipsy60_100'!$A:$A,'7LUTipsy60_100'!K:K)</f>
        <v>219</v>
      </c>
      <c r="J219">
        <f>LOOKUP($L219,'7LUTipsy60_100'!$A:$A,'7LUTipsy60_100'!L:L)</f>
        <v>32.799999999999997</v>
      </c>
      <c r="K219">
        <f t="shared" si="6"/>
        <v>80</v>
      </c>
      <c r="L219" t="str">
        <f t="shared" si="7"/>
        <v>ICHmk3.CC.Horsefly.C.Reg.P.80</v>
      </c>
    </row>
    <row r="220" spans="1:12">
      <c r="A220">
        <v>220</v>
      </c>
      <c r="B220" t="s">
        <v>471</v>
      </c>
      <c r="C220">
        <f>LOOKUP($L220,'7LUTipsy60_100'!$A:$A,'7LUTipsy60_100'!E:E)</f>
        <v>80</v>
      </c>
      <c r="D220">
        <f>LOOKUP($L220,'7LUTipsy60_100'!$A:$A,'7LUTipsy60_100'!F:F)</f>
        <v>456</v>
      </c>
      <c r="E220">
        <f>LOOKUP($L220,'7LUTipsy60_100'!$A:$A,'7LUTipsy60_100'!G:G)</f>
        <v>26.8</v>
      </c>
      <c r="F220">
        <f>LOOKUP($L220,'7LUTipsy60_100'!$A:$A,'7LUTipsy60_100'!H:H)</f>
        <v>0.44</v>
      </c>
      <c r="G220">
        <f>LOOKUP($L220,'7LUTipsy60_100'!$A:$A,'7LUTipsy60_100'!I:I)</f>
        <v>242.2</v>
      </c>
      <c r="H220">
        <f>LOOKUP($L220,'7LUTipsy60_100'!$A:$A,'7LUTipsy60_100'!J:J)</f>
        <v>5.7</v>
      </c>
      <c r="I220">
        <f>LOOKUP($L220,'7LUTipsy60_100'!$A:$A,'7LUTipsy60_100'!K:K)</f>
        <v>248</v>
      </c>
      <c r="J220">
        <f>LOOKUP($L220,'7LUTipsy60_100'!$A:$A,'7LUTipsy60_100'!L:L)</f>
        <v>34.299999999999997</v>
      </c>
      <c r="K220">
        <f t="shared" si="6"/>
        <v>80</v>
      </c>
      <c r="L220" t="str">
        <f t="shared" si="7"/>
        <v>ICHmk3.CC.Horsefly.D.Reg.N.80</v>
      </c>
    </row>
    <row r="221" spans="1:12">
      <c r="A221">
        <v>221</v>
      </c>
      <c r="B221" t="s">
        <v>472</v>
      </c>
      <c r="C221">
        <f>LOOKUP($L221,'7LUTipsy60_100'!$A:$A,'7LUTipsy60_100'!E:E)</f>
        <v>80</v>
      </c>
      <c r="D221">
        <f>LOOKUP($L221,'7LUTipsy60_100'!$A:$A,'7LUTipsy60_100'!F:F)</f>
        <v>397</v>
      </c>
      <c r="E221">
        <f>LOOKUP($L221,'7LUTipsy60_100'!$A:$A,'7LUTipsy60_100'!G:G)</f>
        <v>27.5</v>
      </c>
      <c r="F221">
        <f>LOOKUP($L221,'7LUTipsy60_100'!$A:$A,'7LUTipsy60_100'!H:H)</f>
        <v>0.434</v>
      </c>
      <c r="G221">
        <f>LOOKUP($L221,'7LUTipsy60_100'!$A:$A,'7LUTipsy60_100'!I:I)</f>
        <v>238.8</v>
      </c>
      <c r="H221">
        <f>LOOKUP($L221,'7LUTipsy60_100'!$A:$A,'7LUTipsy60_100'!J:J)</f>
        <v>4.96</v>
      </c>
      <c r="I221">
        <f>LOOKUP($L221,'7LUTipsy60_100'!$A:$A,'7LUTipsy60_100'!K:K)</f>
        <v>216</v>
      </c>
      <c r="J221">
        <f>LOOKUP($L221,'7LUTipsy60_100'!$A:$A,'7LUTipsy60_100'!L:L)</f>
        <v>32.700000000000003</v>
      </c>
      <c r="K221">
        <f t="shared" si="6"/>
        <v>80</v>
      </c>
      <c r="L221" t="str">
        <f t="shared" si="7"/>
        <v>ICHmk3.CC.Horsefly.D.Reg.P.80</v>
      </c>
    </row>
    <row r="222" spans="1:12">
      <c r="A222">
        <v>222</v>
      </c>
      <c r="B222" t="s">
        <v>473</v>
      </c>
      <c r="C222">
        <f>LOOKUP($L222,'7LUTipsy60_100'!$A:$A,'7LUTipsy60_100'!E:E)</f>
        <v>80</v>
      </c>
      <c r="D222">
        <f>LOOKUP($L222,'7LUTipsy60_100'!$A:$A,'7LUTipsy60_100'!F:F)</f>
        <v>329</v>
      </c>
      <c r="E222">
        <f>LOOKUP($L222,'7LUTipsy60_100'!$A:$A,'7LUTipsy60_100'!G:G)</f>
        <v>24.4</v>
      </c>
      <c r="F222">
        <f>LOOKUP($L222,'7LUTipsy60_100'!$A:$A,'7LUTipsy60_100'!H:H)</f>
        <v>0.309</v>
      </c>
      <c r="G222">
        <f>LOOKUP($L222,'7LUTipsy60_100'!$A:$A,'7LUTipsy60_100'!I:I)</f>
        <v>219.2</v>
      </c>
      <c r="H222">
        <f>LOOKUP($L222,'7LUTipsy60_100'!$A:$A,'7LUTipsy60_100'!J:J)</f>
        <v>4.1100000000000003</v>
      </c>
      <c r="I222">
        <f>LOOKUP($L222,'7LUTipsy60_100'!$A:$A,'7LUTipsy60_100'!K:K)</f>
        <v>160</v>
      </c>
      <c r="J222">
        <f>LOOKUP($L222,'7LUTipsy60_100'!$A:$A,'7LUTipsy60_100'!L:L)</f>
        <v>29.5</v>
      </c>
      <c r="K222">
        <f t="shared" si="6"/>
        <v>80</v>
      </c>
      <c r="L222" t="str">
        <f t="shared" si="7"/>
        <v>ICHwk2.CC.Horsefly.A.Reg.P.80</v>
      </c>
    </row>
    <row r="223" spans="1:12">
      <c r="A223">
        <v>223</v>
      </c>
      <c r="B223" t="s">
        <v>474</v>
      </c>
      <c r="C223">
        <f>LOOKUP($L223,'7LUTipsy60_100'!$A:$A,'7LUTipsy60_100'!E:E)</f>
        <v>80</v>
      </c>
      <c r="D223">
        <f>LOOKUP($L223,'7LUTipsy60_100'!$A:$A,'7LUTipsy60_100'!F:F)</f>
        <v>348</v>
      </c>
      <c r="E223">
        <f>LOOKUP($L223,'7LUTipsy60_100'!$A:$A,'7LUTipsy60_100'!G:G)</f>
        <v>25.2</v>
      </c>
      <c r="F223">
        <f>LOOKUP($L223,'7LUTipsy60_100'!$A:$A,'7LUTipsy60_100'!H:H)</f>
        <v>0.33800000000000002</v>
      </c>
      <c r="G223">
        <f>LOOKUP($L223,'7LUTipsy60_100'!$A:$A,'7LUTipsy60_100'!I:I)</f>
        <v>224.4</v>
      </c>
      <c r="H223">
        <f>LOOKUP($L223,'7LUTipsy60_100'!$A:$A,'7LUTipsy60_100'!J:J)</f>
        <v>4.3499999999999996</v>
      </c>
      <c r="I223">
        <f>LOOKUP($L223,'7LUTipsy60_100'!$A:$A,'7LUTipsy60_100'!K:K)</f>
        <v>175</v>
      </c>
      <c r="J223">
        <f>LOOKUP($L223,'7LUTipsy60_100'!$A:$A,'7LUTipsy60_100'!L:L)</f>
        <v>30.4</v>
      </c>
      <c r="K223">
        <f t="shared" si="6"/>
        <v>80</v>
      </c>
      <c r="L223" t="str">
        <f t="shared" si="7"/>
        <v>ICHwk2.CC.Horsefly.B.Reg.P.80</v>
      </c>
    </row>
    <row r="224" spans="1:12">
      <c r="A224">
        <v>224</v>
      </c>
      <c r="B224" t="s">
        <v>475</v>
      </c>
      <c r="C224">
        <f>LOOKUP($L224,'7LUTipsy60_100'!$A:$A,'7LUTipsy60_100'!E:E)</f>
        <v>80</v>
      </c>
      <c r="D224">
        <f>LOOKUP($L224,'7LUTipsy60_100'!$A:$A,'7LUTipsy60_100'!F:F)</f>
        <v>356</v>
      </c>
      <c r="E224">
        <f>LOOKUP($L224,'7LUTipsy60_100'!$A:$A,'7LUTipsy60_100'!G:G)</f>
        <v>25.6</v>
      </c>
      <c r="F224">
        <f>LOOKUP($L224,'7LUTipsy60_100'!$A:$A,'7LUTipsy60_100'!H:H)</f>
        <v>0.35099999999999998</v>
      </c>
      <c r="G224">
        <f>LOOKUP($L224,'7LUTipsy60_100'!$A:$A,'7LUTipsy60_100'!I:I)</f>
        <v>226.8</v>
      </c>
      <c r="H224">
        <f>LOOKUP($L224,'7LUTipsy60_100'!$A:$A,'7LUTipsy60_100'!J:J)</f>
        <v>4.46</v>
      </c>
      <c r="I224">
        <f>LOOKUP($L224,'7LUTipsy60_100'!$A:$A,'7LUTipsy60_100'!K:K)</f>
        <v>181</v>
      </c>
      <c r="J224">
        <f>LOOKUP($L224,'7LUTipsy60_100'!$A:$A,'7LUTipsy60_100'!L:L)</f>
        <v>30.8</v>
      </c>
      <c r="K224">
        <f t="shared" si="6"/>
        <v>80</v>
      </c>
      <c r="L224" t="str">
        <f t="shared" si="7"/>
        <v>ICHwk2.CC.Horsefly.C.Reg.P.80</v>
      </c>
    </row>
    <row r="225" spans="1:12">
      <c r="A225">
        <v>225</v>
      </c>
      <c r="B225" t="s">
        <v>476</v>
      </c>
      <c r="C225">
        <f>LOOKUP($L225,'7LUTipsy60_100'!$A:$A,'7LUTipsy60_100'!E:E)</f>
        <v>80</v>
      </c>
      <c r="D225">
        <f>LOOKUP($L225,'7LUTipsy60_100'!$A:$A,'7LUTipsy60_100'!F:F)</f>
        <v>381</v>
      </c>
      <c r="E225">
        <f>LOOKUP($L225,'7LUTipsy60_100'!$A:$A,'7LUTipsy60_100'!G:G)</f>
        <v>26.7</v>
      </c>
      <c r="F225">
        <f>LOOKUP($L225,'7LUTipsy60_100'!$A:$A,'7LUTipsy60_100'!H:H)</f>
        <v>0.39600000000000002</v>
      </c>
      <c r="G225">
        <f>LOOKUP($L225,'7LUTipsy60_100'!$A:$A,'7LUTipsy60_100'!I:I)</f>
        <v>233.7</v>
      </c>
      <c r="H225">
        <f>LOOKUP($L225,'7LUTipsy60_100'!$A:$A,'7LUTipsy60_100'!J:J)</f>
        <v>4.76</v>
      </c>
      <c r="I225">
        <f>LOOKUP($L225,'7LUTipsy60_100'!$A:$A,'7LUTipsy60_100'!K:K)</f>
        <v>201</v>
      </c>
      <c r="J225">
        <f>LOOKUP($L225,'7LUTipsy60_100'!$A:$A,'7LUTipsy60_100'!L:L)</f>
        <v>31.9</v>
      </c>
      <c r="K225">
        <f t="shared" si="6"/>
        <v>80</v>
      </c>
      <c r="L225" t="str">
        <f t="shared" si="7"/>
        <v>ICHwk2.CC.Horsefly.D.Reg.P.80</v>
      </c>
    </row>
    <row r="226" spans="1:12">
      <c r="A226">
        <v>226</v>
      </c>
      <c r="B226" t="s">
        <v>477</v>
      </c>
      <c r="C226">
        <f>LOOKUP($L226,'7LUTipsy60_100'!$A:$A,'7LUTipsy60_100'!E:E)</f>
        <v>80</v>
      </c>
      <c r="D226">
        <f>LOOKUP($L226,'7LUTipsy60_100'!$A:$A,'7LUTipsy60_100'!F:F)</f>
        <v>374</v>
      </c>
      <c r="E226">
        <f>LOOKUP($L226,'7LUTipsy60_100'!$A:$A,'7LUTipsy60_100'!G:G)</f>
        <v>26.4</v>
      </c>
      <c r="F226">
        <f>LOOKUP($L226,'7LUTipsy60_100'!$A:$A,'7LUTipsy60_100'!H:H)</f>
        <v>0.38200000000000001</v>
      </c>
      <c r="G226">
        <f>LOOKUP($L226,'7LUTipsy60_100'!$A:$A,'7LUTipsy60_100'!I:I)</f>
        <v>231.7</v>
      </c>
      <c r="H226">
        <f>LOOKUP($L226,'7LUTipsy60_100'!$A:$A,'7LUTipsy60_100'!J:J)</f>
        <v>4.67</v>
      </c>
      <c r="I226">
        <f>LOOKUP($L226,'7LUTipsy60_100'!$A:$A,'7LUTipsy60_100'!K:K)</f>
        <v>195</v>
      </c>
      <c r="J226">
        <f>LOOKUP($L226,'7LUTipsy60_100'!$A:$A,'7LUTipsy60_100'!L:L)</f>
        <v>31.6</v>
      </c>
      <c r="K226">
        <f t="shared" si="6"/>
        <v>80</v>
      </c>
      <c r="L226" t="str">
        <f t="shared" si="7"/>
        <v>ICHwk2.CC.Horsefly.E.Reg.P.80</v>
      </c>
    </row>
    <row r="227" spans="1:12">
      <c r="A227">
        <v>227</v>
      </c>
      <c r="B227" t="s">
        <v>478</v>
      </c>
      <c r="C227">
        <f>LOOKUP($L227,'7LUTipsy60_100'!$A:$A,'7LUTipsy60_100'!E:E)</f>
        <v>80</v>
      </c>
      <c r="D227">
        <f>LOOKUP($L227,'7LUTipsy60_100'!$A:$A,'7LUTipsy60_100'!F:F)</f>
        <v>369</v>
      </c>
      <c r="E227">
        <f>LOOKUP($L227,'7LUTipsy60_100'!$A:$A,'7LUTipsy60_100'!G:G)</f>
        <v>26.2</v>
      </c>
      <c r="F227">
        <f>LOOKUP($L227,'7LUTipsy60_100'!$A:$A,'7LUTipsy60_100'!H:H)</f>
        <v>0.373</v>
      </c>
      <c r="G227">
        <f>LOOKUP($L227,'7LUTipsy60_100'!$A:$A,'7LUTipsy60_100'!I:I)</f>
        <v>230.3</v>
      </c>
      <c r="H227">
        <f>LOOKUP($L227,'7LUTipsy60_100'!$A:$A,'7LUTipsy60_100'!J:J)</f>
        <v>4.6100000000000003</v>
      </c>
      <c r="I227">
        <f>LOOKUP($L227,'7LUTipsy60_100'!$A:$A,'7LUTipsy60_100'!K:K)</f>
        <v>191</v>
      </c>
      <c r="J227">
        <f>LOOKUP($L227,'7LUTipsy60_100'!$A:$A,'7LUTipsy60_100'!L:L)</f>
        <v>31.4</v>
      </c>
      <c r="K227">
        <f t="shared" si="6"/>
        <v>80</v>
      </c>
      <c r="L227" t="str">
        <f t="shared" si="7"/>
        <v>ICHwk2.CC.Horsefly.F.Reg.P.80</v>
      </c>
    </row>
    <row r="228" spans="1:12">
      <c r="A228">
        <v>228</v>
      </c>
      <c r="B228" t="s">
        <v>479</v>
      </c>
      <c r="C228">
        <f>LOOKUP($L228,'7LUTipsy60_100'!$A:$A,'7LUTipsy60_100'!E:E)</f>
        <v>80</v>
      </c>
      <c r="D228">
        <f>LOOKUP($L228,'7LUTipsy60_100'!$A:$A,'7LUTipsy60_100'!F:F)</f>
        <v>329</v>
      </c>
      <c r="E228">
        <f>LOOKUP($L228,'7LUTipsy60_100'!$A:$A,'7LUTipsy60_100'!G:G)</f>
        <v>23.7</v>
      </c>
      <c r="F228">
        <f>LOOKUP($L228,'7LUTipsy60_100'!$A:$A,'7LUTipsy60_100'!H:H)</f>
        <v>0.312</v>
      </c>
      <c r="G228">
        <f>LOOKUP($L228,'7LUTipsy60_100'!$A:$A,'7LUTipsy60_100'!I:I)</f>
        <v>221.1</v>
      </c>
      <c r="H228">
        <f>LOOKUP($L228,'7LUTipsy60_100'!$A:$A,'7LUTipsy60_100'!J:J)</f>
        <v>4.12</v>
      </c>
      <c r="I228">
        <f>LOOKUP($L228,'7LUTipsy60_100'!$A:$A,'7LUTipsy60_100'!K:K)</f>
        <v>158</v>
      </c>
      <c r="J228">
        <f>LOOKUP($L228,'7LUTipsy60_100'!$A:$A,'7LUTipsy60_100'!L:L)</f>
        <v>30.3</v>
      </c>
      <c r="K228">
        <f t="shared" si="6"/>
        <v>80</v>
      </c>
      <c r="L228" t="str">
        <f t="shared" si="7"/>
        <v>SBSdw1.CC.Horsefly.A.Reg.N.80</v>
      </c>
    </row>
    <row r="229" spans="1:12">
      <c r="A229">
        <v>229</v>
      </c>
      <c r="B229" t="s">
        <v>480</v>
      </c>
      <c r="C229">
        <f>LOOKUP($L229,'7LUTipsy60_100'!$A:$A,'7LUTipsy60_100'!E:E)</f>
        <v>80</v>
      </c>
      <c r="D229">
        <f>LOOKUP($L229,'7LUTipsy60_100'!$A:$A,'7LUTipsy60_100'!F:F)</f>
        <v>357</v>
      </c>
      <c r="E229">
        <f>LOOKUP($L229,'7LUTipsy60_100'!$A:$A,'7LUTipsy60_100'!G:G)</f>
        <v>25</v>
      </c>
      <c r="F229">
        <f>LOOKUP($L229,'7LUTipsy60_100'!$A:$A,'7LUTipsy60_100'!H:H)</f>
        <v>0.33400000000000002</v>
      </c>
      <c r="G229">
        <f>LOOKUP($L229,'7LUTipsy60_100'!$A:$A,'7LUTipsy60_100'!I:I)</f>
        <v>224.3</v>
      </c>
      <c r="H229">
        <f>LOOKUP($L229,'7LUTipsy60_100'!$A:$A,'7LUTipsy60_100'!J:J)</f>
        <v>4.46</v>
      </c>
      <c r="I229">
        <f>LOOKUP($L229,'7LUTipsy60_100'!$A:$A,'7LUTipsy60_100'!K:K)</f>
        <v>174</v>
      </c>
      <c r="J229">
        <f>LOOKUP($L229,'7LUTipsy60_100'!$A:$A,'7LUTipsy60_100'!L:L)</f>
        <v>30.5</v>
      </c>
      <c r="K229">
        <f t="shared" si="6"/>
        <v>80</v>
      </c>
      <c r="L229" t="str">
        <f t="shared" si="7"/>
        <v>SBSdw1.CC.Horsefly.A.Reg.P.80</v>
      </c>
    </row>
    <row r="230" spans="1:12">
      <c r="A230">
        <v>230</v>
      </c>
      <c r="B230" t="s">
        <v>481</v>
      </c>
      <c r="C230">
        <f>LOOKUP($L230,'7LUTipsy60_100'!$A:$A,'7LUTipsy60_100'!E:E)</f>
        <v>80</v>
      </c>
      <c r="D230">
        <f>LOOKUP($L230,'7LUTipsy60_100'!$A:$A,'7LUTipsy60_100'!F:F)</f>
        <v>342</v>
      </c>
      <c r="E230">
        <f>LOOKUP($L230,'7LUTipsy60_100'!$A:$A,'7LUTipsy60_100'!G:G)</f>
        <v>24.1</v>
      </c>
      <c r="F230">
        <f>LOOKUP($L230,'7LUTipsy60_100'!$A:$A,'7LUTipsy60_100'!H:H)</f>
        <v>0.32900000000000001</v>
      </c>
      <c r="G230">
        <f>LOOKUP($L230,'7LUTipsy60_100'!$A:$A,'7LUTipsy60_100'!I:I)</f>
        <v>224.2</v>
      </c>
      <c r="H230">
        <f>LOOKUP($L230,'7LUTipsy60_100'!$A:$A,'7LUTipsy60_100'!J:J)</f>
        <v>4.2699999999999996</v>
      </c>
      <c r="I230">
        <f>LOOKUP($L230,'7LUTipsy60_100'!$A:$A,'7LUTipsy60_100'!K:K)</f>
        <v>166</v>
      </c>
      <c r="J230">
        <f>LOOKUP($L230,'7LUTipsy60_100'!$A:$A,'7LUTipsy60_100'!L:L)</f>
        <v>30.8</v>
      </c>
      <c r="K230">
        <f t="shared" si="6"/>
        <v>80</v>
      </c>
      <c r="L230" t="str">
        <f t="shared" si="7"/>
        <v>SBSdw1.CC.Horsefly.B.Reg.N.80</v>
      </c>
    </row>
    <row r="231" spans="1:12">
      <c r="A231">
        <v>231</v>
      </c>
      <c r="B231" t="s">
        <v>482</v>
      </c>
      <c r="C231">
        <f>LOOKUP($L231,'7LUTipsy60_100'!$A:$A,'7LUTipsy60_100'!E:E)</f>
        <v>80</v>
      </c>
      <c r="D231">
        <f>LOOKUP($L231,'7LUTipsy60_100'!$A:$A,'7LUTipsy60_100'!F:F)</f>
        <v>367</v>
      </c>
      <c r="E231">
        <f>LOOKUP($L231,'7LUTipsy60_100'!$A:$A,'7LUTipsy60_100'!G:G)</f>
        <v>25.5</v>
      </c>
      <c r="F231">
        <f>LOOKUP($L231,'7LUTipsy60_100'!$A:$A,'7LUTipsy60_100'!H:H)</f>
        <v>0.35099999999999998</v>
      </c>
      <c r="G231">
        <f>LOOKUP($L231,'7LUTipsy60_100'!$A:$A,'7LUTipsy60_100'!I:I)</f>
        <v>227.3</v>
      </c>
      <c r="H231">
        <f>LOOKUP($L231,'7LUTipsy60_100'!$A:$A,'7LUTipsy60_100'!J:J)</f>
        <v>4.58</v>
      </c>
      <c r="I231">
        <f>LOOKUP($L231,'7LUTipsy60_100'!$A:$A,'7LUTipsy60_100'!K:K)</f>
        <v>182</v>
      </c>
      <c r="J231">
        <f>LOOKUP($L231,'7LUTipsy60_100'!$A:$A,'7LUTipsy60_100'!L:L)</f>
        <v>30.9</v>
      </c>
      <c r="K231">
        <f t="shared" si="6"/>
        <v>80</v>
      </c>
      <c r="L231" t="str">
        <f t="shared" si="7"/>
        <v>SBSdw1.CC.Horsefly.B.Reg.P.80</v>
      </c>
    </row>
    <row r="232" spans="1:12">
      <c r="A232">
        <v>232</v>
      </c>
      <c r="B232" t="s">
        <v>485</v>
      </c>
      <c r="C232">
        <f>LOOKUP($L232,'7LUTipsy60_100'!$A:$A,'7LUTipsy60_100'!E:E)</f>
        <v>80</v>
      </c>
      <c r="D232">
        <f>LOOKUP($L232,'7LUTipsy60_100'!$A:$A,'7LUTipsy60_100'!F:F)</f>
        <v>306</v>
      </c>
      <c r="E232">
        <f>LOOKUP($L232,'7LUTipsy60_100'!$A:$A,'7LUTipsy60_100'!G:G)</f>
        <v>23.8</v>
      </c>
      <c r="F232">
        <f>LOOKUP($L232,'7LUTipsy60_100'!$A:$A,'7LUTipsy60_100'!H:H)</f>
        <v>0.32600000000000001</v>
      </c>
      <c r="G232">
        <f>LOOKUP($L232,'7LUTipsy60_100'!$A:$A,'7LUTipsy60_100'!I:I)</f>
        <v>218.6</v>
      </c>
      <c r="H232">
        <f>LOOKUP($L232,'7LUTipsy60_100'!$A:$A,'7LUTipsy60_100'!J:J)</f>
        <v>3.83</v>
      </c>
      <c r="I232">
        <f>LOOKUP($L232,'7LUTipsy60_100'!$A:$A,'7LUTipsy60_100'!K:K)</f>
        <v>159</v>
      </c>
      <c r="J232">
        <f>LOOKUP($L232,'7LUTipsy60_100'!$A:$A,'7LUTipsy60_100'!L:L)</f>
        <v>31.1</v>
      </c>
      <c r="K232">
        <f t="shared" si="6"/>
        <v>80</v>
      </c>
      <c r="L232" t="str">
        <f t="shared" si="7"/>
        <v>SBSdw1.Sel.Horsefly.B.Reg.S.80</v>
      </c>
    </row>
    <row r="233" spans="1:12">
      <c r="A233">
        <v>233</v>
      </c>
      <c r="B233" t="s">
        <v>483</v>
      </c>
      <c r="C233">
        <f>LOOKUP($L233,'7LUTipsy60_100'!$A:$A,'7LUTipsy60_100'!E:E)</f>
        <v>80</v>
      </c>
      <c r="D233">
        <f>LOOKUP($L233,'7LUTipsy60_100'!$A:$A,'7LUTipsy60_100'!F:F)</f>
        <v>353</v>
      </c>
      <c r="E233">
        <f>LOOKUP($L233,'7LUTipsy60_100'!$A:$A,'7LUTipsy60_100'!G:G)</f>
        <v>24.6</v>
      </c>
      <c r="F233">
        <f>LOOKUP($L233,'7LUTipsy60_100'!$A:$A,'7LUTipsy60_100'!H:H)</f>
        <v>0.34699999999999998</v>
      </c>
      <c r="G233">
        <f>LOOKUP($L233,'7LUTipsy60_100'!$A:$A,'7LUTipsy60_100'!I:I)</f>
        <v>227.2</v>
      </c>
      <c r="H233">
        <f>LOOKUP($L233,'7LUTipsy60_100'!$A:$A,'7LUTipsy60_100'!J:J)</f>
        <v>4.41</v>
      </c>
      <c r="I233">
        <f>LOOKUP($L233,'7LUTipsy60_100'!$A:$A,'7LUTipsy60_100'!K:K)</f>
        <v>174</v>
      </c>
      <c r="J233">
        <f>LOOKUP($L233,'7LUTipsy60_100'!$A:$A,'7LUTipsy60_100'!L:L)</f>
        <v>31.2</v>
      </c>
      <c r="K233">
        <f t="shared" si="6"/>
        <v>80</v>
      </c>
      <c r="L233" t="str">
        <f t="shared" si="7"/>
        <v>SBSdw1.CC.Horsefly.C.Reg.N.80</v>
      </c>
    </row>
    <row r="234" spans="1:12">
      <c r="A234">
        <v>234</v>
      </c>
      <c r="B234" t="s">
        <v>484</v>
      </c>
      <c r="C234">
        <f>LOOKUP($L234,'7LUTipsy60_100'!$A:$A,'7LUTipsy60_100'!E:E)</f>
        <v>80</v>
      </c>
      <c r="D234">
        <f>LOOKUP($L234,'7LUTipsy60_100'!$A:$A,'7LUTipsy60_100'!F:F)</f>
        <v>376</v>
      </c>
      <c r="E234">
        <f>LOOKUP($L234,'7LUTipsy60_100'!$A:$A,'7LUTipsy60_100'!G:G)</f>
        <v>26</v>
      </c>
      <c r="F234">
        <f>LOOKUP($L234,'7LUTipsy60_100'!$A:$A,'7LUTipsy60_100'!H:H)</f>
        <v>0.36899999999999999</v>
      </c>
      <c r="G234">
        <f>LOOKUP($L234,'7LUTipsy60_100'!$A:$A,'7LUTipsy60_100'!I:I)</f>
        <v>230.1</v>
      </c>
      <c r="H234">
        <f>LOOKUP($L234,'7LUTipsy60_100'!$A:$A,'7LUTipsy60_100'!J:J)</f>
        <v>4.7</v>
      </c>
      <c r="I234">
        <f>LOOKUP($L234,'7LUTipsy60_100'!$A:$A,'7LUTipsy60_100'!K:K)</f>
        <v>190</v>
      </c>
      <c r="J234">
        <f>LOOKUP($L234,'7LUTipsy60_100'!$A:$A,'7LUTipsy60_100'!L:L)</f>
        <v>31.4</v>
      </c>
      <c r="K234">
        <f t="shared" si="6"/>
        <v>80</v>
      </c>
      <c r="L234" t="str">
        <f t="shared" si="7"/>
        <v>SBSdw1.CC.Horsefly.C.Reg.P.80</v>
      </c>
    </row>
    <row r="235" spans="1:12">
      <c r="A235">
        <v>235</v>
      </c>
      <c r="B235" t="s">
        <v>486</v>
      </c>
      <c r="C235">
        <f>LOOKUP($L235,'7LUTipsy60_100'!$A:$A,'7LUTipsy60_100'!E:E)</f>
        <v>80</v>
      </c>
      <c r="D235">
        <f>LOOKUP($L235,'7LUTipsy60_100'!$A:$A,'7LUTipsy60_100'!F:F)</f>
        <v>279</v>
      </c>
      <c r="E235">
        <f>LOOKUP($L235,'7LUTipsy60_100'!$A:$A,'7LUTipsy60_100'!G:G)</f>
        <v>22.8</v>
      </c>
      <c r="F235">
        <f>LOOKUP($L235,'7LUTipsy60_100'!$A:$A,'7LUTipsy60_100'!H:H)</f>
        <v>0.29099999999999998</v>
      </c>
      <c r="G235">
        <f>LOOKUP($L235,'7LUTipsy60_100'!$A:$A,'7LUTipsy60_100'!I:I)</f>
        <v>212.7</v>
      </c>
      <c r="H235">
        <f>LOOKUP($L235,'7LUTipsy60_100'!$A:$A,'7LUTipsy60_100'!J:J)</f>
        <v>3.49</v>
      </c>
      <c r="I235">
        <f>LOOKUP($L235,'7LUTipsy60_100'!$A:$A,'7LUTipsy60_100'!K:K)</f>
        <v>141</v>
      </c>
      <c r="J235">
        <f>LOOKUP($L235,'7LUTipsy60_100'!$A:$A,'7LUTipsy60_100'!L:L)</f>
        <v>29.9</v>
      </c>
      <c r="K235">
        <f t="shared" si="6"/>
        <v>80</v>
      </c>
      <c r="L235" t="str">
        <f t="shared" si="7"/>
        <v>SBSdw1.Sel.Horsefly.C.Reg.S.80</v>
      </c>
    </row>
    <row r="236" spans="1:12">
      <c r="A236">
        <v>236</v>
      </c>
      <c r="B236" t="s">
        <v>487</v>
      </c>
      <c r="C236">
        <f>LOOKUP($L236,'7LUTipsy60_100'!$A:$A,'7LUTipsy60_100'!E:E)</f>
        <v>80</v>
      </c>
      <c r="D236">
        <f>LOOKUP($L236,'7LUTipsy60_100'!$A:$A,'7LUTipsy60_100'!F:F)</f>
        <v>99</v>
      </c>
      <c r="E236">
        <f>LOOKUP($L236,'7LUTipsy60_100'!$A:$A,'7LUTipsy60_100'!G:G)</f>
        <v>14.5</v>
      </c>
      <c r="F236">
        <f>LOOKUP($L236,'7LUTipsy60_100'!$A:$A,'7LUTipsy60_100'!H:H)</f>
        <v>0.105</v>
      </c>
      <c r="G236">
        <f>LOOKUP($L236,'7LUTipsy60_100'!$A:$A,'7LUTipsy60_100'!I:I)</f>
        <v>149.1</v>
      </c>
      <c r="H236">
        <f>LOOKUP($L236,'7LUTipsy60_100'!$A:$A,'7LUTipsy60_100'!J:J)</f>
        <v>1.23</v>
      </c>
      <c r="I236">
        <f>LOOKUP($L236,'7LUTipsy60_100'!$A:$A,'7LUTipsy60_100'!K:K)</f>
        <v>43</v>
      </c>
      <c r="J236">
        <f>LOOKUP($L236,'7LUTipsy60_100'!$A:$A,'7LUTipsy60_100'!L:L)</f>
        <v>20.100000000000001</v>
      </c>
      <c r="K236">
        <f t="shared" si="6"/>
        <v>80</v>
      </c>
      <c r="L236" t="str">
        <f t="shared" si="7"/>
        <v>IDFdk4.CC.Minton.A.Reg.N.80</v>
      </c>
    </row>
    <row r="237" spans="1:12">
      <c r="A237">
        <v>237</v>
      </c>
      <c r="B237" t="s">
        <v>488</v>
      </c>
      <c r="C237">
        <f>LOOKUP($L237,'7LUTipsy60_100'!$A:$A,'7LUTipsy60_100'!E:E)</f>
        <v>80</v>
      </c>
      <c r="D237">
        <f>LOOKUP($L237,'7LUTipsy60_100'!$A:$A,'7LUTipsy60_100'!F:F)</f>
        <v>125</v>
      </c>
      <c r="E237">
        <f>LOOKUP($L237,'7LUTipsy60_100'!$A:$A,'7LUTipsy60_100'!G:G)</f>
        <v>15.3</v>
      </c>
      <c r="F237">
        <f>LOOKUP($L237,'7LUTipsy60_100'!$A:$A,'7LUTipsy60_100'!H:H)</f>
        <v>0.11799999999999999</v>
      </c>
      <c r="G237">
        <f>LOOKUP($L237,'7LUTipsy60_100'!$A:$A,'7LUTipsy60_100'!I:I)</f>
        <v>155.4</v>
      </c>
      <c r="H237">
        <f>LOOKUP($L237,'7LUTipsy60_100'!$A:$A,'7LUTipsy60_100'!J:J)</f>
        <v>1.56</v>
      </c>
      <c r="I237">
        <f>LOOKUP($L237,'7LUTipsy60_100'!$A:$A,'7LUTipsy60_100'!K:K)</f>
        <v>50</v>
      </c>
      <c r="J237">
        <f>LOOKUP($L237,'7LUTipsy60_100'!$A:$A,'7LUTipsy60_100'!L:L)</f>
        <v>20.8</v>
      </c>
      <c r="K237">
        <f t="shared" si="6"/>
        <v>80</v>
      </c>
      <c r="L237" t="str">
        <f t="shared" si="7"/>
        <v>IDFdk4.CC.Minton.A.Reg.P.80</v>
      </c>
    </row>
    <row r="238" spans="1:12">
      <c r="A238">
        <v>238</v>
      </c>
      <c r="B238" t="s">
        <v>493</v>
      </c>
      <c r="C238">
        <f>LOOKUP($L238,'7LUTipsy60_100'!$A:$A,'7LUTipsy60_100'!E:E)</f>
        <v>80</v>
      </c>
      <c r="D238">
        <f>LOOKUP($L238,'7LUTipsy60_100'!$A:$A,'7LUTipsy60_100'!F:F)</f>
        <v>132</v>
      </c>
      <c r="E238">
        <f>LOOKUP($L238,'7LUTipsy60_100'!$A:$A,'7LUTipsy60_100'!G:G)</f>
        <v>18.100000000000001</v>
      </c>
      <c r="F238">
        <f>LOOKUP($L238,'7LUTipsy60_100'!$A:$A,'7LUTipsy60_100'!H:H)</f>
        <v>0.152</v>
      </c>
      <c r="G238">
        <f>LOOKUP($L238,'7LUTipsy60_100'!$A:$A,'7LUTipsy60_100'!I:I)</f>
        <v>166</v>
      </c>
      <c r="H238">
        <f>LOOKUP($L238,'7LUTipsy60_100'!$A:$A,'7LUTipsy60_100'!J:J)</f>
        <v>1.65</v>
      </c>
      <c r="I238">
        <f>LOOKUP($L238,'7LUTipsy60_100'!$A:$A,'7LUTipsy60_100'!K:K)</f>
        <v>63</v>
      </c>
      <c r="J238">
        <f>LOOKUP($L238,'7LUTipsy60_100'!$A:$A,'7LUTipsy60_100'!L:L)</f>
        <v>22.2</v>
      </c>
      <c r="K238">
        <f t="shared" si="6"/>
        <v>80</v>
      </c>
      <c r="L238" t="str">
        <f t="shared" si="7"/>
        <v>IDFdk4.Sel.Minton.A.Reg.S.80</v>
      </c>
    </row>
    <row r="239" spans="1:12">
      <c r="A239">
        <v>239</v>
      </c>
      <c r="B239" t="s">
        <v>489</v>
      </c>
      <c r="C239">
        <f>LOOKUP($L239,'7LUTipsy60_100'!$A:$A,'7LUTipsy60_100'!E:E)</f>
        <v>80</v>
      </c>
      <c r="D239">
        <f>LOOKUP($L239,'7LUTipsy60_100'!$A:$A,'7LUTipsy60_100'!F:F)</f>
        <v>99</v>
      </c>
      <c r="E239">
        <f>LOOKUP($L239,'7LUTipsy60_100'!$A:$A,'7LUTipsy60_100'!G:G)</f>
        <v>14.5</v>
      </c>
      <c r="F239">
        <f>LOOKUP($L239,'7LUTipsy60_100'!$A:$A,'7LUTipsy60_100'!H:H)</f>
        <v>0.105</v>
      </c>
      <c r="G239">
        <f>LOOKUP($L239,'7LUTipsy60_100'!$A:$A,'7LUTipsy60_100'!I:I)</f>
        <v>149.1</v>
      </c>
      <c r="H239">
        <f>LOOKUP($L239,'7LUTipsy60_100'!$A:$A,'7LUTipsy60_100'!J:J)</f>
        <v>1.23</v>
      </c>
      <c r="I239">
        <f>LOOKUP($L239,'7LUTipsy60_100'!$A:$A,'7LUTipsy60_100'!K:K)</f>
        <v>43</v>
      </c>
      <c r="J239">
        <f>LOOKUP($L239,'7LUTipsy60_100'!$A:$A,'7LUTipsy60_100'!L:L)</f>
        <v>20.100000000000001</v>
      </c>
      <c r="K239">
        <f t="shared" si="6"/>
        <v>80</v>
      </c>
      <c r="L239" t="str">
        <f t="shared" si="7"/>
        <v>IDFdk4.CC.Minton.B.Reg.N.80</v>
      </c>
    </row>
    <row r="240" spans="1:12">
      <c r="A240">
        <v>240</v>
      </c>
      <c r="B240" t="s">
        <v>490</v>
      </c>
      <c r="C240">
        <f>LOOKUP($L240,'7LUTipsy60_100'!$A:$A,'7LUTipsy60_100'!E:E)</f>
        <v>80</v>
      </c>
      <c r="D240">
        <f>LOOKUP($L240,'7LUTipsy60_100'!$A:$A,'7LUTipsy60_100'!F:F)</f>
        <v>125</v>
      </c>
      <c r="E240">
        <f>LOOKUP($L240,'7LUTipsy60_100'!$A:$A,'7LUTipsy60_100'!G:G)</f>
        <v>15.3</v>
      </c>
      <c r="F240">
        <f>LOOKUP($L240,'7LUTipsy60_100'!$A:$A,'7LUTipsy60_100'!H:H)</f>
        <v>0.11799999999999999</v>
      </c>
      <c r="G240">
        <f>LOOKUP($L240,'7LUTipsy60_100'!$A:$A,'7LUTipsy60_100'!I:I)</f>
        <v>155.4</v>
      </c>
      <c r="H240">
        <f>LOOKUP($L240,'7LUTipsy60_100'!$A:$A,'7LUTipsy60_100'!J:J)</f>
        <v>1.56</v>
      </c>
      <c r="I240">
        <f>LOOKUP($L240,'7LUTipsy60_100'!$A:$A,'7LUTipsy60_100'!K:K)</f>
        <v>50</v>
      </c>
      <c r="J240">
        <f>LOOKUP($L240,'7LUTipsy60_100'!$A:$A,'7LUTipsy60_100'!L:L)</f>
        <v>20.8</v>
      </c>
      <c r="K240">
        <f t="shared" si="6"/>
        <v>80</v>
      </c>
      <c r="L240" t="str">
        <f t="shared" si="7"/>
        <v>IDFdk4.CC.Minton.B.Reg.P.80</v>
      </c>
    </row>
    <row r="241" spans="1:12">
      <c r="A241">
        <v>241</v>
      </c>
      <c r="B241" t="s">
        <v>494</v>
      </c>
      <c r="C241">
        <f>LOOKUP($L241,'7LUTipsy60_100'!$A:$A,'7LUTipsy60_100'!E:E)</f>
        <v>80</v>
      </c>
      <c r="D241">
        <f>LOOKUP($L241,'7LUTipsy60_100'!$A:$A,'7LUTipsy60_100'!F:F)</f>
        <v>121</v>
      </c>
      <c r="E241">
        <f>LOOKUP($L241,'7LUTipsy60_100'!$A:$A,'7LUTipsy60_100'!G:G)</f>
        <v>17.5</v>
      </c>
      <c r="F241">
        <f>LOOKUP($L241,'7LUTipsy60_100'!$A:$A,'7LUTipsy60_100'!H:H)</f>
        <v>0.14099999999999999</v>
      </c>
      <c r="G241">
        <f>LOOKUP($L241,'7LUTipsy60_100'!$A:$A,'7LUTipsy60_100'!I:I)</f>
        <v>161.1</v>
      </c>
      <c r="H241">
        <f>LOOKUP($L241,'7LUTipsy60_100'!$A:$A,'7LUTipsy60_100'!J:J)</f>
        <v>1.51</v>
      </c>
      <c r="I241">
        <f>LOOKUP($L241,'7LUTipsy60_100'!$A:$A,'7LUTipsy60_100'!K:K)</f>
        <v>58</v>
      </c>
      <c r="J241">
        <f>LOOKUP($L241,'7LUTipsy60_100'!$A:$A,'7LUTipsy60_100'!L:L)</f>
        <v>21.6</v>
      </c>
      <c r="K241">
        <f t="shared" si="6"/>
        <v>80</v>
      </c>
      <c r="L241" t="str">
        <f t="shared" si="7"/>
        <v>IDFdk4.Sel.Minton.B.Reg.S.80</v>
      </c>
    </row>
    <row r="242" spans="1:12">
      <c r="A242">
        <v>242</v>
      </c>
      <c r="B242" t="s">
        <v>491</v>
      </c>
      <c r="C242">
        <f>LOOKUP($L242,'7LUTipsy60_100'!$A:$A,'7LUTipsy60_100'!E:E)</f>
        <v>80</v>
      </c>
      <c r="D242">
        <f>LOOKUP($L242,'7LUTipsy60_100'!$A:$A,'7LUTipsy60_100'!F:F)</f>
        <v>101</v>
      </c>
      <c r="E242">
        <f>LOOKUP($L242,'7LUTipsy60_100'!$A:$A,'7LUTipsy60_100'!G:G)</f>
        <v>14.6</v>
      </c>
      <c r="F242">
        <f>LOOKUP($L242,'7LUTipsy60_100'!$A:$A,'7LUTipsy60_100'!H:H)</f>
        <v>0.107</v>
      </c>
      <c r="G242">
        <f>LOOKUP($L242,'7LUTipsy60_100'!$A:$A,'7LUTipsy60_100'!I:I)</f>
        <v>150.1</v>
      </c>
      <c r="H242">
        <f>LOOKUP($L242,'7LUTipsy60_100'!$A:$A,'7LUTipsy60_100'!J:J)</f>
        <v>1.27</v>
      </c>
      <c r="I242">
        <f>LOOKUP($L242,'7LUTipsy60_100'!$A:$A,'7LUTipsy60_100'!K:K)</f>
        <v>44</v>
      </c>
      <c r="J242">
        <f>LOOKUP($L242,'7LUTipsy60_100'!$A:$A,'7LUTipsy60_100'!L:L)</f>
        <v>20.3</v>
      </c>
      <c r="K242">
        <f t="shared" si="6"/>
        <v>80</v>
      </c>
      <c r="L242" t="str">
        <f t="shared" si="7"/>
        <v>IDFdk4.CC.Minton.D.Reg.N.80</v>
      </c>
    </row>
    <row r="243" spans="1:12">
      <c r="A243">
        <v>243</v>
      </c>
      <c r="B243" t="s">
        <v>492</v>
      </c>
      <c r="C243">
        <f>LOOKUP($L243,'7LUTipsy60_100'!$A:$A,'7LUTipsy60_100'!E:E)</f>
        <v>80</v>
      </c>
      <c r="D243">
        <f>LOOKUP($L243,'7LUTipsy60_100'!$A:$A,'7LUTipsy60_100'!F:F)</f>
        <v>128</v>
      </c>
      <c r="E243">
        <f>LOOKUP($L243,'7LUTipsy60_100'!$A:$A,'7LUTipsy60_100'!G:G)</f>
        <v>15.4</v>
      </c>
      <c r="F243">
        <f>LOOKUP($L243,'7LUTipsy60_100'!$A:$A,'7LUTipsy60_100'!H:H)</f>
        <v>0.12</v>
      </c>
      <c r="G243">
        <f>LOOKUP($L243,'7LUTipsy60_100'!$A:$A,'7LUTipsy60_100'!I:I)</f>
        <v>156.4</v>
      </c>
      <c r="H243">
        <f>LOOKUP($L243,'7LUTipsy60_100'!$A:$A,'7LUTipsy60_100'!J:J)</f>
        <v>1.6</v>
      </c>
      <c r="I243">
        <f>LOOKUP($L243,'7LUTipsy60_100'!$A:$A,'7LUTipsy60_100'!K:K)</f>
        <v>51</v>
      </c>
      <c r="J243">
        <f>LOOKUP($L243,'7LUTipsy60_100'!$A:$A,'7LUTipsy60_100'!L:L)</f>
        <v>20.9</v>
      </c>
      <c r="K243">
        <f t="shared" si="6"/>
        <v>80</v>
      </c>
      <c r="L243" t="str">
        <f t="shared" si="7"/>
        <v>IDFdk4.CC.Minton.D.Reg.P.80</v>
      </c>
    </row>
    <row r="244" spans="1:12">
      <c r="A244">
        <v>244</v>
      </c>
      <c r="B244" t="s">
        <v>495</v>
      </c>
      <c r="C244">
        <f>LOOKUP($L244,'7LUTipsy60_100'!$A:$A,'7LUTipsy60_100'!E:E)</f>
        <v>80</v>
      </c>
      <c r="D244">
        <f>LOOKUP($L244,'7LUTipsy60_100'!$A:$A,'7LUTipsy60_100'!F:F)</f>
        <v>130</v>
      </c>
      <c r="E244">
        <f>LOOKUP($L244,'7LUTipsy60_100'!$A:$A,'7LUTipsy60_100'!G:G)</f>
        <v>18</v>
      </c>
      <c r="F244">
        <f>LOOKUP($L244,'7LUTipsy60_100'!$A:$A,'7LUTipsy60_100'!H:H)</f>
        <v>0.14899999999999999</v>
      </c>
      <c r="G244">
        <f>LOOKUP($L244,'7LUTipsy60_100'!$A:$A,'7LUTipsy60_100'!I:I)</f>
        <v>164.9</v>
      </c>
      <c r="H244">
        <f>LOOKUP($L244,'7LUTipsy60_100'!$A:$A,'7LUTipsy60_100'!J:J)</f>
        <v>1.62</v>
      </c>
      <c r="I244">
        <f>LOOKUP($L244,'7LUTipsy60_100'!$A:$A,'7LUTipsy60_100'!K:K)</f>
        <v>62</v>
      </c>
      <c r="J244">
        <f>LOOKUP($L244,'7LUTipsy60_100'!$A:$A,'7LUTipsy60_100'!L:L)</f>
        <v>22.1</v>
      </c>
      <c r="K244">
        <f t="shared" si="6"/>
        <v>80</v>
      </c>
      <c r="L244" t="str">
        <f t="shared" si="7"/>
        <v>IDFdk4.Sel.Minton.D.Reg.S.80</v>
      </c>
    </row>
    <row r="245" spans="1:12">
      <c r="A245">
        <v>245</v>
      </c>
      <c r="B245" t="s">
        <v>498</v>
      </c>
      <c r="C245">
        <f>LOOKUP($L245,'7LUTipsy60_100'!$A:$A,'7LUTipsy60_100'!E:E)</f>
        <v>80</v>
      </c>
      <c r="D245">
        <f>LOOKUP($L245,'7LUTipsy60_100'!$A:$A,'7LUTipsy60_100'!F:F)</f>
        <v>131</v>
      </c>
      <c r="E245">
        <f>LOOKUP($L245,'7LUTipsy60_100'!$A:$A,'7LUTipsy60_100'!G:G)</f>
        <v>18.100000000000001</v>
      </c>
      <c r="F245">
        <f>LOOKUP($L245,'7LUTipsy60_100'!$A:$A,'7LUTipsy60_100'!H:H)</f>
        <v>0.151</v>
      </c>
      <c r="G245">
        <f>LOOKUP($L245,'7LUTipsy60_100'!$A:$A,'7LUTipsy60_100'!I:I)</f>
        <v>165.9</v>
      </c>
      <c r="H245">
        <f>LOOKUP($L245,'7LUTipsy60_100'!$A:$A,'7LUTipsy60_100'!J:J)</f>
        <v>1.64</v>
      </c>
      <c r="I245">
        <f>LOOKUP($L245,'7LUTipsy60_100'!$A:$A,'7LUTipsy60_100'!K:K)</f>
        <v>63</v>
      </c>
      <c r="J245">
        <f>LOOKUP($L245,'7LUTipsy60_100'!$A:$A,'7LUTipsy60_100'!L:L)</f>
        <v>22.3</v>
      </c>
      <c r="K245">
        <f t="shared" si="6"/>
        <v>80</v>
      </c>
      <c r="L245" t="str">
        <f t="shared" si="7"/>
        <v>IDFxm.Sel.Minton.B.Reg.S.80</v>
      </c>
    </row>
    <row r="246" spans="1:12">
      <c r="A246">
        <v>246</v>
      </c>
      <c r="B246" t="s">
        <v>499</v>
      </c>
      <c r="C246">
        <f>LOOKUP($L246,'7LUTipsy60_100'!$A:$A,'7LUTipsy60_100'!E:E)</f>
        <v>80</v>
      </c>
      <c r="D246">
        <f>LOOKUP($L246,'7LUTipsy60_100'!$A:$A,'7LUTipsy60_100'!F:F)</f>
        <v>117</v>
      </c>
      <c r="E246">
        <f>LOOKUP($L246,'7LUTipsy60_100'!$A:$A,'7LUTipsy60_100'!G:G)</f>
        <v>17.3</v>
      </c>
      <c r="F246">
        <f>LOOKUP($L246,'7LUTipsy60_100'!$A:$A,'7LUTipsy60_100'!H:H)</f>
        <v>0.13800000000000001</v>
      </c>
      <c r="G246">
        <f>LOOKUP($L246,'7LUTipsy60_100'!$A:$A,'7LUTipsy60_100'!I:I)</f>
        <v>159.30000000000001</v>
      </c>
      <c r="H246">
        <f>LOOKUP($L246,'7LUTipsy60_100'!$A:$A,'7LUTipsy60_100'!J:J)</f>
        <v>1.46</v>
      </c>
      <c r="I246">
        <f>LOOKUP($L246,'7LUTipsy60_100'!$A:$A,'7LUTipsy60_100'!K:K)</f>
        <v>56</v>
      </c>
      <c r="J246">
        <f>LOOKUP($L246,'7LUTipsy60_100'!$A:$A,'7LUTipsy60_100'!L:L)</f>
        <v>21.5</v>
      </c>
      <c r="K246">
        <f t="shared" si="6"/>
        <v>80</v>
      </c>
      <c r="L246" t="str">
        <f t="shared" si="7"/>
        <v>IDFxm.Sel.Minton.C.Reg.S.80</v>
      </c>
    </row>
    <row r="247" spans="1:12">
      <c r="A247">
        <v>247</v>
      </c>
      <c r="B247" t="s">
        <v>496</v>
      </c>
      <c r="C247">
        <f>LOOKUP($L247,'7LUTipsy60_100'!$A:$A,'7LUTipsy60_100'!E:E)</f>
        <v>80</v>
      </c>
      <c r="D247">
        <f>LOOKUP($L247,'7LUTipsy60_100'!$A:$A,'7LUTipsy60_100'!F:F)</f>
        <v>188</v>
      </c>
      <c r="E247">
        <f>LOOKUP($L247,'7LUTipsy60_100'!$A:$A,'7LUTipsy60_100'!G:G)</f>
        <v>18.600000000000001</v>
      </c>
      <c r="F247">
        <f>LOOKUP($L247,'7LUTipsy60_100'!$A:$A,'7LUTipsy60_100'!H:H)</f>
        <v>0.17399999999999999</v>
      </c>
      <c r="G247">
        <f>LOOKUP($L247,'7LUTipsy60_100'!$A:$A,'7LUTipsy60_100'!I:I)</f>
        <v>183.9</v>
      </c>
      <c r="H247">
        <f>LOOKUP($L247,'7LUTipsy60_100'!$A:$A,'7LUTipsy60_100'!J:J)</f>
        <v>2.35</v>
      </c>
      <c r="I247">
        <f>LOOKUP($L247,'7LUTipsy60_100'!$A:$A,'7LUTipsy60_100'!K:K)</f>
        <v>81</v>
      </c>
      <c r="J247">
        <f>LOOKUP($L247,'7LUTipsy60_100'!$A:$A,'7LUTipsy60_100'!L:L)</f>
        <v>24.6</v>
      </c>
      <c r="K247">
        <f t="shared" si="6"/>
        <v>80</v>
      </c>
      <c r="L247" t="str">
        <f t="shared" si="7"/>
        <v>IDFxm.CC.Minton.D.Reg.N.80</v>
      </c>
    </row>
    <row r="248" spans="1:12">
      <c r="A248">
        <v>248</v>
      </c>
      <c r="B248" t="s">
        <v>497</v>
      </c>
      <c r="C248">
        <f>LOOKUP($L248,'7LUTipsy60_100'!$A:$A,'7LUTipsy60_100'!E:E)</f>
        <v>80</v>
      </c>
      <c r="D248">
        <f>LOOKUP($L248,'7LUTipsy60_100'!$A:$A,'7LUTipsy60_100'!F:F)</f>
        <v>227</v>
      </c>
      <c r="E248">
        <f>LOOKUP($L248,'7LUTipsy60_100'!$A:$A,'7LUTipsy60_100'!G:G)</f>
        <v>19.5</v>
      </c>
      <c r="F248">
        <f>LOOKUP($L248,'7LUTipsy60_100'!$A:$A,'7LUTipsy60_100'!H:H)</f>
        <v>0.19</v>
      </c>
      <c r="G248">
        <f>LOOKUP($L248,'7LUTipsy60_100'!$A:$A,'7LUTipsy60_100'!I:I)</f>
        <v>188.5</v>
      </c>
      <c r="H248">
        <f>LOOKUP($L248,'7LUTipsy60_100'!$A:$A,'7LUTipsy60_100'!J:J)</f>
        <v>2.84</v>
      </c>
      <c r="I248">
        <f>LOOKUP($L248,'7LUTipsy60_100'!$A:$A,'7LUTipsy60_100'!K:K)</f>
        <v>94</v>
      </c>
      <c r="J248">
        <f>LOOKUP($L248,'7LUTipsy60_100'!$A:$A,'7LUTipsy60_100'!L:L)</f>
        <v>25.3</v>
      </c>
      <c r="K248">
        <f t="shared" si="6"/>
        <v>80</v>
      </c>
      <c r="L248" t="str">
        <f t="shared" si="7"/>
        <v>IDFxm.CC.Minton.D.Reg.P.80</v>
      </c>
    </row>
    <row r="249" spans="1:12">
      <c r="A249">
        <v>249</v>
      </c>
      <c r="B249" t="s">
        <v>500</v>
      </c>
      <c r="C249">
        <f>LOOKUP($L249,'7LUTipsy60_100'!$A:$A,'7LUTipsy60_100'!E:E)</f>
        <v>80</v>
      </c>
      <c r="D249">
        <f>LOOKUP($L249,'7LUTipsy60_100'!$A:$A,'7LUTipsy60_100'!F:F)</f>
        <v>129</v>
      </c>
      <c r="E249">
        <f>LOOKUP($L249,'7LUTipsy60_100'!$A:$A,'7LUTipsy60_100'!G:G)</f>
        <v>18</v>
      </c>
      <c r="F249">
        <f>LOOKUP($L249,'7LUTipsy60_100'!$A:$A,'7LUTipsy60_100'!H:H)</f>
        <v>0.14799999999999999</v>
      </c>
      <c r="G249">
        <f>LOOKUP($L249,'7LUTipsy60_100'!$A:$A,'7LUTipsy60_100'!I:I)</f>
        <v>164.4</v>
      </c>
      <c r="H249">
        <f>LOOKUP($L249,'7LUTipsy60_100'!$A:$A,'7LUTipsy60_100'!J:J)</f>
        <v>1.61</v>
      </c>
      <c r="I249">
        <f>LOOKUP($L249,'7LUTipsy60_100'!$A:$A,'7LUTipsy60_100'!K:K)</f>
        <v>62</v>
      </c>
      <c r="J249">
        <f>LOOKUP($L249,'7LUTipsy60_100'!$A:$A,'7LUTipsy60_100'!L:L)</f>
        <v>22.1</v>
      </c>
      <c r="K249">
        <f t="shared" si="6"/>
        <v>80</v>
      </c>
      <c r="L249" t="str">
        <f t="shared" si="7"/>
        <v>IDFxm.Sel.Minton.D.Reg.S.80</v>
      </c>
    </row>
    <row r="250" spans="1:12">
      <c r="A250">
        <v>250</v>
      </c>
      <c r="B250" t="s">
        <v>501</v>
      </c>
      <c r="C250">
        <f>LOOKUP($L250,'7LUTipsy60_100'!$A:$A,'7LUTipsy60_100'!E:E)</f>
        <v>80</v>
      </c>
      <c r="D250">
        <f>LOOKUP($L250,'7LUTipsy60_100'!$A:$A,'7LUTipsy60_100'!F:F)</f>
        <v>143</v>
      </c>
      <c r="E250">
        <f>LOOKUP($L250,'7LUTipsy60_100'!$A:$A,'7LUTipsy60_100'!G:G)</f>
        <v>16.3</v>
      </c>
      <c r="F250">
        <f>LOOKUP($L250,'7LUTipsy60_100'!$A:$A,'7LUTipsy60_100'!H:H)</f>
        <v>0.13300000000000001</v>
      </c>
      <c r="G250">
        <f>LOOKUP($L250,'7LUTipsy60_100'!$A:$A,'7LUTipsy60_100'!I:I)</f>
        <v>164.6</v>
      </c>
      <c r="H250">
        <f>LOOKUP($L250,'7LUTipsy60_100'!$A:$A,'7LUTipsy60_100'!J:J)</f>
        <v>1.79</v>
      </c>
      <c r="I250">
        <f>LOOKUP($L250,'7LUTipsy60_100'!$A:$A,'7LUTipsy60_100'!K:K)</f>
        <v>59</v>
      </c>
      <c r="J250">
        <f>LOOKUP($L250,'7LUTipsy60_100'!$A:$A,'7LUTipsy60_100'!L:L)</f>
        <v>22.1</v>
      </c>
      <c r="K250">
        <f t="shared" si="6"/>
        <v>80</v>
      </c>
      <c r="L250" t="str">
        <f t="shared" si="7"/>
        <v>SBPSxc.CC.Minton.A.Reg.N.80</v>
      </c>
    </row>
    <row r="251" spans="1:12">
      <c r="A251">
        <v>251</v>
      </c>
      <c r="B251" t="s">
        <v>502</v>
      </c>
      <c r="C251">
        <f>LOOKUP($L251,'7LUTipsy60_100'!$A:$A,'7LUTipsy60_100'!E:E)</f>
        <v>80</v>
      </c>
      <c r="D251">
        <f>LOOKUP($L251,'7LUTipsy60_100'!$A:$A,'7LUTipsy60_100'!F:F)</f>
        <v>171</v>
      </c>
      <c r="E251">
        <f>LOOKUP($L251,'7LUTipsy60_100'!$A:$A,'7LUTipsy60_100'!G:G)</f>
        <v>17</v>
      </c>
      <c r="F251">
        <f>LOOKUP($L251,'7LUTipsy60_100'!$A:$A,'7LUTipsy60_100'!H:H)</f>
        <v>0.14799999999999999</v>
      </c>
      <c r="G251">
        <f>LOOKUP($L251,'7LUTipsy60_100'!$A:$A,'7LUTipsy60_100'!I:I)</f>
        <v>172.7</v>
      </c>
      <c r="H251">
        <f>LOOKUP($L251,'7LUTipsy60_100'!$A:$A,'7LUTipsy60_100'!J:J)</f>
        <v>2.13</v>
      </c>
      <c r="I251">
        <f>LOOKUP($L251,'7LUTipsy60_100'!$A:$A,'7LUTipsy60_100'!K:K)</f>
        <v>68</v>
      </c>
      <c r="J251">
        <f>LOOKUP($L251,'7LUTipsy60_100'!$A:$A,'7LUTipsy60_100'!L:L)</f>
        <v>22.7</v>
      </c>
      <c r="K251">
        <f t="shared" si="6"/>
        <v>80</v>
      </c>
      <c r="L251" t="str">
        <f t="shared" si="7"/>
        <v>SBPSxc.CC.Minton.A.Reg.P.80</v>
      </c>
    </row>
    <row r="252" spans="1:12">
      <c r="A252">
        <v>252</v>
      </c>
      <c r="B252" t="s">
        <v>503</v>
      </c>
      <c r="C252">
        <f>LOOKUP($L252,'7LUTipsy60_100'!$A:$A,'7LUTipsy60_100'!E:E)</f>
        <v>80</v>
      </c>
      <c r="D252">
        <f>LOOKUP($L252,'7LUTipsy60_100'!$A:$A,'7LUTipsy60_100'!F:F)</f>
        <v>149</v>
      </c>
      <c r="E252">
        <f>LOOKUP($L252,'7LUTipsy60_100'!$A:$A,'7LUTipsy60_100'!G:G)</f>
        <v>16.600000000000001</v>
      </c>
      <c r="F252">
        <f>LOOKUP($L252,'7LUTipsy60_100'!$A:$A,'7LUTipsy60_100'!H:H)</f>
        <v>0.13700000000000001</v>
      </c>
      <c r="G252">
        <f>LOOKUP($L252,'7LUTipsy60_100'!$A:$A,'7LUTipsy60_100'!I:I)</f>
        <v>166.9</v>
      </c>
      <c r="H252">
        <f>LOOKUP($L252,'7LUTipsy60_100'!$A:$A,'7LUTipsy60_100'!J:J)</f>
        <v>1.86</v>
      </c>
      <c r="I252">
        <f>LOOKUP($L252,'7LUTipsy60_100'!$A:$A,'7LUTipsy60_100'!K:K)</f>
        <v>62</v>
      </c>
      <c r="J252">
        <f>LOOKUP($L252,'7LUTipsy60_100'!$A:$A,'7LUTipsy60_100'!L:L)</f>
        <v>22.3</v>
      </c>
      <c r="K252">
        <f t="shared" si="6"/>
        <v>80</v>
      </c>
      <c r="L252" t="str">
        <f t="shared" si="7"/>
        <v>SBPSxc.CC.Minton.B.Reg.N.80</v>
      </c>
    </row>
    <row r="253" spans="1:12">
      <c r="A253">
        <v>253</v>
      </c>
      <c r="B253" t="s">
        <v>504</v>
      </c>
      <c r="C253">
        <f>LOOKUP($L253,'7LUTipsy60_100'!$A:$A,'7LUTipsy60_100'!E:E)</f>
        <v>80</v>
      </c>
      <c r="D253">
        <f>LOOKUP($L253,'7LUTipsy60_100'!$A:$A,'7LUTipsy60_100'!F:F)</f>
        <v>177</v>
      </c>
      <c r="E253">
        <f>LOOKUP($L253,'7LUTipsy60_100'!$A:$A,'7LUTipsy60_100'!G:G)</f>
        <v>17.3</v>
      </c>
      <c r="F253">
        <f>LOOKUP($L253,'7LUTipsy60_100'!$A:$A,'7LUTipsy60_100'!H:H)</f>
        <v>0.152</v>
      </c>
      <c r="G253">
        <f>LOOKUP($L253,'7LUTipsy60_100'!$A:$A,'7LUTipsy60_100'!I:I)</f>
        <v>174.8</v>
      </c>
      <c r="H253">
        <f>LOOKUP($L253,'7LUTipsy60_100'!$A:$A,'7LUTipsy60_100'!J:J)</f>
        <v>2.21</v>
      </c>
      <c r="I253">
        <f>LOOKUP($L253,'7LUTipsy60_100'!$A:$A,'7LUTipsy60_100'!K:K)</f>
        <v>71</v>
      </c>
      <c r="J253">
        <f>LOOKUP($L253,'7LUTipsy60_100'!$A:$A,'7LUTipsy60_100'!L:L)</f>
        <v>22.9</v>
      </c>
      <c r="K253">
        <f t="shared" si="6"/>
        <v>80</v>
      </c>
      <c r="L253" t="str">
        <f t="shared" si="7"/>
        <v>SBPSxc.CC.Minton.B.Reg.P.80</v>
      </c>
    </row>
    <row r="254" spans="1:12">
      <c r="A254">
        <v>254</v>
      </c>
      <c r="B254" t="s">
        <v>505</v>
      </c>
      <c r="C254">
        <f>LOOKUP($L254,'7LUTipsy60_100'!$A:$A,'7LUTipsy60_100'!E:E)</f>
        <v>80</v>
      </c>
      <c r="D254">
        <f>LOOKUP($L254,'7LUTipsy60_100'!$A:$A,'7LUTipsy60_100'!F:F)</f>
        <v>34</v>
      </c>
      <c r="E254">
        <f>LOOKUP($L254,'7LUTipsy60_100'!$A:$A,'7LUTipsy60_100'!G:G)</f>
        <v>11.3</v>
      </c>
      <c r="F254">
        <f>LOOKUP($L254,'7LUTipsy60_100'!$A:$A,'7LUTipsy60_100'!H:H)</f>
        <v>6.5000000000000002E-2</v>
      </c>
      <c r="G254">
        <f>LOOKUP($L254,'7LUTipsy60_100'!$A:$A,'7LUTipsy60_100'!I:I)</f>
        <v>105</v>
      </c>
      <c r="H254">
        <f>LOOKUP($L254,'7LUTipsy60_100'!$A:$A,'7LUTipsy60_100'!J:J)</f>
        <v>0.42</v>
      </c>
      <c r="I254">
        <f>LOOKUP($L254,'7LUTipsy60_100'!$A:$A,'7LUTipsy60_100'!K:K)</f>
        <v>19</v>
      </c>
      <c r="J254">
        <f>LOOKUP($L254,'7LUTipsy60_100'!$A:$A,'7LUTipsy60_100'!L:L)</f>
        <v>16.3</v>
      </c>
      <c r="K254">
        <f t="shared" si="6"/>
        <v>80</v>
      </c>
      <c r="L254" t="str">
        <f t="shared" si="7"/>
        <v>IDFdk4.CC.Pyper.A.Reg.N.80</v>
      </c>
    </row>
    <row r="255" spans="1:12">
      <c r="A255">
        <v>255</v>
      </c>
      <c r="B255" t="s">
        <v>506</v>
      </c>
      <c r="C255">
        <f>LOOKUP($L255,'7LUTipsy60_100'!$A:$A,'7LUTipsy60_100'!E:E)</f>
        <v>80</v>
      </c>
      <c r="D255">
        <f>LOOKUP($L255,'7LUTipsy60_100'!$A:$A,'7LUTipsy60_100'!F:F)</f>
        <v>44</v>
      </c>
      <c r="E255">
        <f>LOOKUP($L255,'7LUTipsy60_100'!$A:$A,'7LUTipsy60_100'!G:G)</f>
        <v>11.9</v>
      </c>
      <c r="F255">
        <f>LOOKUP($L255,'7LUTipsy60_100'!$A:$A,'7LUTipsy60_100'!H:H)</f>
        <v>7.0999999999999994E-2</v>
      </c>
      <c r="G255">
        <f>LOOKUP($L255,'7LUTipsy60_100'!$A:$A,'7LUTipsy60_100'!I:I)</f>
        <v>110.6</v>
      </c>
      <c r="H255">
        <f>LOOKUP($L255,'7LUTipsy60_100'!$A:$A,'7LUTipsy60_100'!J:J)</f>
        <v>0.55000000000000004</v>
      </c>
      <c r="I255">
        <f>LOOKUP($L255,'7LUTipsy60_100'!$A:$A,'7LUTipsy60_100'!K:K)</f>
        <v>23</v>
      </c>
      <c r="J255">
        <f>LOOKUP($L255,'7LUTipsy60_100'!$A:$A,'7LUTipsy60_100'!L:L)</f>
        <v>16.600000000000001</v>
      </c>
      <c r="K255">
        <f t="shared" si="6"/>
        <v>80</v>
      </c>
      <c r="L255" t="str">
        <f t="shared" si="7"/>
        <v>IDFdk4.CC.Pyper.A.Reg.P.80</v>
      </c>
    </row>
    <row r="256" spans="1:12">
      <c r="A256">
        <v>256</v>
      </c>
      <c r="B256" t="s">
        <v>507</v>
      </c>
      <c r="C256">
        <f>LOOKUP($L256,'7LUTipsy60_100'!$A:$A,'7LUTipsy60_100'!E:E)</f>
        <v>80</v>
      </c>
      <c r="D256">
        <f>LOOKUP($L256,'7LUTipsy60_100'!$A:$A,'7LUTipsy60_100'!F:F)</f>
        <v>82</v>
      </c>
      <c r="E256">
        <f>LOOKUP($L256,'7LUTipsy60_100'!$A:$A,'7LUTipsy60_100'!G:G)</f>
        <v>13.8</v>
      </c>
      <c r="F256">
        <f>LOOKUP($L256,'7LUTipsy60_100'!$A:$A,'7LUTipsy60_100'!H:H)</f>
        <v>9.2999999999999999E-2</v>
      </c>
      <c r="G256">
        <f>LOOKUP($L256,'7LUTipsy60_100'!$A:$A,'7LUTipsy60_100'!I:I)</f>
        <v>141.1</v>
      </c>
      <c r="H256">
        <f>LOOKUP($L256,'7LUTipsy60_100'!$A:$A,'7LUTipsy60_100'!J:J)</f>
        <v>1.03</v>
      </c>
      <c r="I256">
        <f>LOOKUP($L256,'7LUTipsy60_100'!$A:$A,'7LUTipsy60_100'!K:K)</f>
        <v>37</v>
      </c>
      <c r="J256">
        <f>LOOKUP($L256,'7LUTipsy60_100'!$A:$A,'7LUTipsy60_100'!L:L)</f>
        <v>19.3</v>
      </c>
      <c r="K256">
        <f t="shared" si="6"/>
        <v>80</v>
      </c>
      <c r="L256" t="str">
        <f t="shared" si="7"/>
        <v>IDFdk4.CC.Pyper.B.Reg.N.80</v>
      </c>
    </row>
    <row r="257" spans="1:12">
      <c r="A257">
        <v>257</v>
      </c>
      <c r="B257" t="s">
        <v>508</v>
      </c>
      <c r="C257">
        <f>LOOKUP($L257,'7LUTipsy60_100'!$A:$A,'7LUTipsy60_100'!E:E)</f>
        <v>80</v>
      </c>
      <c r="D257">
        <f>LOOKUP($L257,'7LUTipsy60_100'!$A:$A,'7LUTipsy60_100'!F:F)</f>
        <v>107</v>
      </c>
      <c r="E257">
        <f>LOOKUP($L257,'7LUTipsy60_100'!$A:$A,'7LUTipsy60_100'!G:G)</f>
        <v>14.6</v>
      </c>
      <c r="F257">
        <f>LOOKUP($L257,'7LUTipsy60_100'!$A:$A,'7LUTipsy60_100'!H:H)</f>
        <v>0.106</v>
      </c>
      <c r="G257">
        <f>LOOKUP($L257,'7LUTipsy60_100'!$A:$A,'7LUTipsy60_100'!I:I)</f>
        <v>148.19999999999999</v>
      </c>
      <c r="H257">
        <f>LOOKUP($L257,'7LUTipsy60_100'!$A:$A,'7LUTipsy60_100'!J:J)</f>
        <v>1.33</v>
      </c>
      <c r="I257">
        <f>LOOKUP($L257,'7LUTipsy60_100'!$A:$A,'7LUTipsy60_100'!K:K)</f>
        <v>44</v>
      </c>
      <c r="J257">
        <f>LOOKUP($L257,'7LUTipsy60_100'!$A:$A,'7LUTipsy60_100'!L:L)</f>
        <v>20</v>
      </c>
      <c r="K257">
        <f t="shared" si="6"/>
        <v>80</v>
      </c>
      <c r="L257" t="str">
        <f t="shared" si="7"/>
        <v>IDFdk4.CC.Pyper.B.Reg.P.80</v>
      </c>
    </row>
    <row r="258" spans="1:12">
      <c r="A258">
        <v>258</v>
      </c>
      <c r="B258" t="s">
        <v>517</v>
      </c>
      <c r="C258">
        <f>LOOKUP($L258,'7LUTipsy60_100'!$A:$A,'7LUTipsy60_100'!E:E)</f>
        <v>80</v>
      </c>
      <c r="D258">
        <f>LOOKUP($L258,'7LUTipsy60_100'!$A:$A,'7LUTipsy60_100'!F:F)</f>
        <v>83</v>
      </c>
      <c r="E258">
        <f>LOOKUP($L258,'7LUTipsy60_100'!$A:$A,'7LUTipsy60_100'!G:G)</f>
        <v>15.4</v>
      </c>
      <c r="F258">
        <f>LOOKUP($L258,'7LUTipsy60_100'!$A:$A,'7LUTipsy60_100'!H:H)</f>
        <v>0.109</v>
      </c>
      <c r="G258">
        <f>LOOKUP($L258,'7LUTipsy60_100'!$A:$A,'7LUTipsy60_100'!I:I)</f>
        <v>142.19999999999999</v>
      </c>
      <c r="H258">
        <f>LOOKUP($L258,'7LUTipsy60_100'!$A:$A,'7LUTipsy60_100'!J:J)</f>
        <v>1.04</v>
      </c>
      <c r="I258">
        <f>LOOKUP($L258,'7LUTipsy60_100'!$A:$A,'7LUTipsy60_100'!K:K)</f>
        <v>41</v>
      </c>
      <c r="J258">
        <f>LOOKUP($L258,'7LUTipsy60_100'!$A:$A,'7LUTipsy60_100'!L:L)</f>
        <v>19.399999999999999</v>
      </c>
      <c r="K258">
        <f t="shared" si="6"/>
        <v>80</v>
      </c>
      <c r="L258" t="str">
        <f t="shared" si="7"/>
        <v>IDFdk4.Sel.Pyper.B.Reg.S.80</v>
      </c>
    </row>
    <row r="259" spans="1:12">
      <c r="A259">
        <v>259</v>
      </c>
      <c r="B259" t="s">
        <v>509</v>
      </c>
      <c r="C259">
        <f>LOOKUP($L259,'7LUTipsy60_100'!$A:$A,'7LUTipsy60_100'!E:E)</f>
        <v>80</v>
      </c>
      <c r="D259">
        <f>LOOKUP($L259,'7LUTipsy60_100'!$A:$A,'7LUTipsy60_100'!F:F)</f>
        <v>99</v>
      </c>
      <c r="E259">
        <f>LOOKUP($L259,'7LUTipsy60_100'!$A:$A,'7LUTipsy60_100'!G:G)</f>
        <v>14.5</v>
      </c>
      <c r="F259">
        <f>LOOKUP($L259,'7LUTipsy60_100'!$A:$A,'7LUTipsy60_100'!H:H)</f>
        <v>0.105</v>
      </c>
      <c r="G259">
        <f>LOOKUP($L259,'7LUTipsy60_100'!$A:$A,'7LUTipsy60_100'!I:I)</f>
        <v>149.1</v>
      </c>
      <c r="H259">
        <f>LOOKUP($L259,'7LUTipsy60_100'!$A:$A,'7LUTipsy60_100'!J:J)</f>
        <v>1.23</v>
      </c>
      <c r="I259">
        <f>LOOKUP($L259,'7LUTipsy60_100'!$A:$A,'7LUTipsy60_100'!K:K)</f>
        <v>43</v>
      </c>
      <c r="J259">
        <f>LOOKUP($L259,'7LUTipsy60_100'!$A:$A,'7LUTipsy60_100'!L:L)</f>
        <v>20.100000000000001</v>
      </c>
      <c r="K259">
        <f t="shared" ref="K259:K322" si="8">IF(LEFT(B259,3)="Zre",100,80)</f>
        <v>80</v>
      </c>
      <c r="L259" t="str">
        <f t="shared" ref="L259:L322" si="9">B259&amp;"."&amp;K259</f>
        <v>IDFdk4.CC.Pyper.C.Reg.N.80</v>
      </c>
    </row>
    <row r="260" spans="1:12">
      <c r="A260">
        <v>260</v>
      </c>
      <c r="B260" t="s">
        <v>510</v>
      </c>
      <c r="C260">
        <f>LOOKUP($L260,'7LUTipsy60_100'!$A:$A,'7LUTipsy60_100'!E:E)</f>
        <v>80</v>
      </c>
      <c r="D260">
        <f>LOOKUP($L260,'7LUTipsy60_100'!$A:$A,'7LUTipsy60_100'!F:F)</f>
        <v>125</v>
      </c>
      <c r="E260">
        <f>LOOKUP($L260,'7LUTipsy60_100'!$A:$A,'7LUTipsy60_100'!G:G)</f>
        <v>15.3</v>
      </c>
      <c r="F260">
        <f>LOOKUP($L260,'7LUTipsy60_100'!$A:$A,'7LUTipsy60_100'!H:H)</f>
        <v>0.11799999999999999</v>
      </c>
      <c r="G260">
        <f>LOOKUP($L260,'7LUTipsy60_100'!$A:$A,'7LUTipsy60_100'!I:I)</f>
        <v>155.4</v>
      </c>
      <c r="H260">
        <f>LOOKUP($L260,'7LUTipsy60_100'!$A:$A,'7LUTipsy60_100'!J:J)</f>
        <v>1.56</v>
      </c>
      <c r="I260">
        <f>LOOKUP($L260,'7LUTipsy60_100'!$A:$A,'7LUTipsy60_100'!K:K)</f>
        <v>50</v>
      </c>
      <c r="J260">
        <f>LOOKUP($L260,'7LUTipsy60_100'!$A:$A,'7LUTipsy60_100'!L:L)</f>
        <v>20.8</v>
      </c>
      <c r="K260">
        <f t="shared" si="8"/>
        <v>80</v>
      </c>
      <c r="L260" t="str">
        <f t="shared" si="9"/>
        <v>IDFdk4.CC.Pyper.C.Reg.P.80</v>
      </c>
    </row>
    <row r="261" spans="1:12">
      <c r="A261">
        <v>261</v>
      </c>
      <c r="B261" t="s">
        <v>511</v>
      </c>
      <c r="C261">
        <f>LOOKUP($L261,'7LUTipsy60_100'!$A:$A,'7LUTipsy60_100'!E:E)</f>
        <v>80</v>
      </c>
      <c r="D261">
        <f>LOOKUP($L261,'7LUTipsy60_100'!$A:$A,'7LUTipsy60_100'!F:F)</f>
        <v>72</v>
      </c>
      <c r="E261">
        <f>LOOKUP($L261,'7LUTipsy60_100'!$A:$A,'7LUTipsy60_100'!G:G)</f>
        <v>13.4</v>
      </c>
      <c r="F261">
        <f>LOOKUP($L261,'7LUTipsy60_100'!$A:$A,'7LUTipsy60_100'!H:H)</f>
        <v>8.8999999999999996E-2</v>
      </c>
      <c r="G261">
        <f>LOOKUP($L261,'7LUTipsy60_100'!$A:$A,'7LUTipsy60_100'!I:I)</f>
        <v>136.80000000000001</v>
      </c>
      <c r="H261">
        <f>LOOKUP($L261,'7LUTipsy60_100'!$A:$A,'7LUTipsy60_100'!J:J)</f>
        <v>0.9</v>
      </c>
      <c r="I261">
        <f>LOOKUP($L261,'7LUTipsy60_100'!$A:$A,'7LUTipsy60_100'!K:K)</f>
        <v>33</v>
      </c>
      <c r="J261">
        <f>LOOKUP($L261,'7LUTipsy60_100'!$A:$A,'7LUTipsy60_100'!L:L)</f>
        <v>18.7</v>
      </c>
      <c r="K261">
        <f t="shared" si="8"/>
        <v>80</v>
      </c>
      <c r="L261" t="str">
        <f t="shared" si="9"/>
        <v>IDFdk4.CC.Pyper.D.Reg.N.80</v>
      </c>
    </row>
    <row r="262" spans="1:12">
      <c r="A262">
        <v>262</v>
      </c>
      <c r="B262" t="s">
        <v>512</v>
      </c>
      <c r="C262">
        <f>LOOKUP($L262,'7LUTipsy60_100'!$A:$A,'7LUTipsy60_100'!E:E)</f>
        <v>80</v>
      </c>
      <c r="D262">
        <f>LOOKUP($L262,'7LUTipsy60_100'!$A:$A,'7LUTipsy60_100'!F:F)</f>
        <v>94</v>
      </c>
      <c r="E262">
        <f>LOOKUP($L262,'7LUTipsy60_100'!$A:$A,'7LUTipsy60_100'!G:G)</f>
        <v>14.1</v>
      </c>
      <c r="F262">
        <f>LOOKUP($L262,'7LUTipsy60_100'!$A:$A,'7LUTipsy60_100'!H:H)</f>
        <v>9.8000000000000004E-2</v>
      </c>
      <c r="G262">
        <f>LOOKUP($L262,'7LUTipsy60_100'!$A:$A,'7LUTipsy60_100'!I:I)</f>
        <v>142</v>
      </c>
      <c r="H262">
        <f>LOOKUP($L262,'7LUTipsy60_100'!$A:$A,'7LUTipsy60_100'!J:J)</f>
        <v>1.17</v>
      </c>
      <c r="I262">
        <f>LOOKUP($L262,'7LUTipsy60_100'!$A:$A,'7LUTipsy60_100'!K:K)</f>
        <v>39</v>
      </c>
      <c r="J262">
        <f>LOOKUP($L262,'7LUTipsy60_100'!$A:$A,'7LUTipsy60_100'!L:L)</f>
        <v>19.399999999999999</v>
      </c>
      <c r="K262">
        <f t="shared" si="8"/>
        <v>80</v>
      </c>
      <c r="L262" t="str">
        <f t="shared" si="9"/>
        <v>IDFdk4.CC.Pyper.D.Reg.P.80</v>
      </c>
    </row>
    <row r="263" spans="1:12">
      <c r="A263">
        <v>263</v>
      </c>
      <c r="B263" t="s">
        <v>518</v>
      </c>
      <c r="C263">
        <f>LOOKUP($L263,'7LUTipsy60_100'!$A:$A,'7LUTipsy60_100'!E:E)</f>
        <v>80</v>
      </c>
      <c r="D263">
        <f>LOOKUP($L263,'7LUTipsy60_100'!$A:$A,'7LUTipsy60_100'!F:F)</f>
        <v>79</v>
      </c>
      <c r="E263">
        <f>LOOKUP($L263,'7LUTipsy60_100'!$A:$A,'7LUTipsy60_100'!G:G)</f>
        <v>15.2</v>
      </c>
      <c r="F263">
        <f>LOOKUP($L263,'7LUTipsy60_100'!$A:$A,'7LUTipsy60_100'!H:H)</f>
        <v>0.106</v>
      </c>
      <c r="G263">
        <f>LOOKUP($L263,'7LUTipsy60_100'!$A:$A,'7LUTipsy60_100'!I:I)</f>
        <v>140.4</v>
      </c>
      <c r="H263">
        <f>LOOKUP($L263,'7LUTipsy60_100'!$A:$A,'7LUTipsy60_100'!J:J)</f>
        <v>0.99</v>
      </c>
      <c r="I263">
        <f>LOOKUP($L263,'7LUTipsy60_100'!$A:$A,'7LUTipsy60_100'!K:K)</f>
        <v>39</v>
      </c>
      <c r="J263">
        <f>LOOKUP($L263,'7LUTipsy60_100'!$A:$A,'7LUTipsy60_100'!L:L)</f>
        <v>19.2</v>
      </c>
      <c r="K263">
        <f t="shared" si="8"/>
        <v>80</v>
      </c>
      <c r="L263" t="str">
        <f t="shared" si="9"/>
        <v>IDFdk4.Sel.Pyper.D.Reg.S.80</v>
      </c>
    </row>
    <row r="264" spans="1:12">
      <c r="A264">
        <v>264</v>
      </c>
      <c r="B264" t="s">
        <v>513</v>
      </c>
      <c r="C264">
        <f>LOOKUP($L264,'7LUTipsy60_100'!$A:$A,'7LUTipsy60_100'!E:E)</f>
        <v>80</v>
      </c>
      <c r="D264">
        <f>LOOKUP($L264,'7LUTipsy60_100'!$A:$A,'7LUTipsy60_100'!F:F)</f>
        <v>77</v>
      </c>
      <c r="E264">
        <f>LOOKUP($L264,'7LUTipsy60_100'!$A:$A,'7LUTipsy60_100'!G:G)</f>
        <v>13.6</v>
      </c>
      <c r="F264">
        <f>LOOKUP($L264,'7LUTipsy60_100'!$A:$A,'7LUTipsy60_100'!H:H)</f>
        <v>9.0999999999999998E-2</v>
      </c>
      <c r="G264">
        <f>LOOKUP($L264,'7LUTipsy60_100'!$A:$A,'7LUTipsy60_100'!I:I)</f>
        <v>138.80000000000001</v>
      </c>
      <c r="H264">
        <f>LOOKUP($L264,'7LUTipsy60_100'!$A:$A,'7LUTipsy60_100'!J:J)</f>
        <v>0.97</v>
      </c>
      <c r="I264">
        <f>LOOKUP($L264,'7LUTipsy60_100'!$A:$A,'7LUTipsy60_100'!K:K)</f>
        <v>35</v>
      </c>
      <c r="J264">
        <f>LOOKUP($L264,'7LUTipsy60_100'!$A:$A,'7LUTipsy60_100'!L:L)</f>
        <v>19.100000000000001</v>
      </c>
      <c r="K264">
        <f t="shared" si="8"/>
        <v>80</v>
      </c>
      <c r="L264" t="str">
        <f t="shared" si="9"/>
        <v>IDFdk4.CC.Pyper.E.Reg.N.80</v>
      </c>
    </row>
    <row r="265" spans="1:12">
      <c r="A265">
        <v>265</v>
      </c>
      <c r="B265" t="s">
        <v>514</v>
      </c>
      <c r="C265">
        <f>LOOKUP($L265,'7LUTipsy60_100'!$A:$A,'7LUTipsy60_100'!E:E)</f>
        <v>80</v>
      </c>
      <c r="D265">
        <f>LOOKUP($L265,'7LUTipsy60_100'!$A:$A,'7LUTipsy60_100'!F:F)</f>
        <v>100</v>
      </c>
      <c r="E265">
        <f>LOOKUP($L265,'7LUTipsy60_100'!$A:$A,'7LUTipsy60_100'!G:G)</f>
        <v>14.3</v>
      </c>
      <c r="F265">
        <f>LOOKUP($L265,'7LUTipsy60_100'!$A:$A,'7LUTipsy60_100'!H:H)</f>
        <v>0.10199999999999999</v>
      </c>
      <c r="G265">
        <f>LOOKUP($L265,'7LUTipsy60_100'!$A:$A,'7LUTipsy60_100'!I:I)</f>
        <v>145.30000000000001</v>
      </c>
      <c r="H265">
        <f>LOOKUP($L265,'7LUTipsy60_100'!$A:$A,'7LUTipsy60_100'!J:J)</f>
        <v>1.26</v>
      </c>
      <c r="I265">
        <f>LOOKUP($L265,'7LUTipsy60_100'!$A:$A,'7LUTipsy60_100'!K:K)</f>
        <v>41</v>
      </c>
      <c r="J265">
        <f>LOOKUP($L265,'7LUTipsy60_100'!$A:$A,'7LUTipsy60_100'!L:L)</f>
        <v>19.7</v>
      </c>
      <c r="K265">
        <f t="shared" si="8"/>
        <v>80</v>
      </c>
      <c r="L265" t="str">
        <f t="shared" si="9"/>
        <v>IDFdk4.CC.Pyper.E.Reg.P.80</v>
      </c>
    </row>
    <row r="266" spans="1:12">
      <c r="A266">
        <v>266</v>
      </c>
      <c r="B266" t="s">
        <v>519</v>
      </c>
      <c r="C266">
        <f>LOOKUP($L266,'7LUTipsy60_100'!$A:$A,'7LUTipsy60_100'!E:E)</f>
        <v>80</v>
      </c>
      <c r="D266">
        <f>LOOKUP($L266,'7LUTipsy60_100'!$A:$A,'7LUTipsy60_100'!F:F)</f>
        <v>121</v>
      </c>
      <c r="E266">
        <f>LOOKUP($L266,'7LUTipsy60_100'!$A:$A,'7LUTipsy60_100'!G:G)</f>
        <v>17.5</v>
      </c>
      <c r="F266">
        <f>LOOKUP($L266,'7LUTipsy60_100'!$A:$A,'7LUTipsy60_100'!H:H)</f>
        <v>0.14099999999999999</v>
      </c>
      <c r="G266">
        <f>LOOKUP($L266,'7LUTipsy60_100'!$A:$A,'7LUTipsy60_100'!I:I)</f>
        <v>161.1</v>
      </c>
      <c r="H266">
        <f>LOOKUP($L266,'7LUTipsy60_100'!$A:$A,'7LUTipsy60_100'!J:J)</f>
        <v>1.51</v>
      </c>
      <c r="I266">
        <f>LOOKUP($L266,'7LUTipsy60_100'!$A:$A,'7LUTipsy60_100'!K:K)</f>
        <v>58</v>
      </c>
      <c r="J266">
        <f>LOOKUP($L266,'7LUTipsy60_100'!$A:$A,'7LUTipsy60_100'!L:L)</f>
        <v>21.6</v>
      </c>
      <c r="K266">
        <f t="shared" si="8"/>
        <v>80</v>
      </c>
      <c r="L266" t="str">
        <f t="shared" si="9"/>
        <v>IDFdk4.Sel.Pyper.E.Reg.S.80</v>
      </c>
    </row>
    <row r="267" spans="1:12">
      <c r="A267">
        <v>267</v>
      </c>
      <c r="B267" t="s">
        <v>515</v>
      </c>
      <c r="C267">
        <f>LOOKUP($L267,'7LUTipsy60_100'!$A:$A,'7LUTipsy60_100'!E:E)</f>
        <v>80</v>
      </c>
      <c r="D267">
        <f>LOOKUP($L267,'7LUTipsy60_100'!$A:$A,'7LUTipsy60_100'!F:F)</f>
        <v>59</v>
      </c>
      <c r="E267">
        <f>LOOKUP($L267,'7LUTipsy60_100'!$A:$A,'7LUTipsy60_100'!G:G)</f>
        <v>12.7</v>
      </c>
      <c r="F267">
        <f>LOOKUP($L267,'7LUTipsy60_100'!$A:$A,'7LUTipsy60_100'!H:H)</f>
        <v>8.1000000000000003E-2</v>
      </c>
      <c r="G267">
        <f>LOOKUP($L267,'7LUTipsy60_100'!$A:$A,'7LUTipsy60_100'!I:I)</f>
        <v>128.69999999999999</v>
      </c>
      <c r="H267">
        <f>LOOKUP($L267,'7LUTipsy60_100'!$A:$A,'7LUTipsy60_100'!J:J)</f>
        <v>0.73</v>
      </c>
      <c r="I267">
        <f>LOOKUP($L267,'7LUTipsy60_100'!$A:$A,'7LUTipsy60_100'!K:K)</f>
        <v>28</v>
      </c>
      <c r="J267">
        <f>LOOKUP($L267,'7LUTipsy60_100'!$A:$A,'7LUTipsy60_100'!L:L)</f>
        <v>17.899999999999999</v>
      </c>
      <c r="K267">
        <f t="shared" si="8"/>
        <v>80</v>
      </c>
      <c r="L267" t="str">
        <f t="shared" si="9"/>
        <v>IDFdk4.CC.Pyper.F.Reg.N.80</v>
      </c>
    </row>
    <row r="268" spans="1:12">
      <c r="A268">
        <v>268</v>
      </c>
      <c r="B268" t="s">
        <v>516</v>
      </c>
      <c r="C268">
        <f>LOOKUP($L268,'7LUTipsy60_100'!$A:$A,'7LUTipsy60_100'!E:E)</f>
        <v>80</v>
      </c>
      <c r="D268">
        <f>LOOKUP($L268,'7LUTipsy60_100'!$A:$A,'7LUTipsy60_100'!F:F)</f>
        <v>78</v>
      </c>
      <c r="E268">
        <f>LOOKUP($L268,'7LUTipsy60_100'!$A:$A,'7LUTipsy60_100'!G:G)</f>
        <v>13.4</v>
      </c>
      <c r="F268">
        <f>LOOKUP($L268,'7LUTipsy60_100'!$A:$A,'7LUTipsy60_100'!H:H)</f>
        <v>0.09</v>
      </c>
      <c r="G268">
        <f>LOOKUP($L268,'7LUTipsy60_100'!$A:$A,'7LUTipsy60_100'!I:I)</f>
        <v>135.19999999999999</v>
      </c>
      <c r="H268">
        <f>LOOKUP($L268,'7LUTipsy60_100'!$A:$A,'7LUTipsy60_100'!J:J)</f>
        <v>0.98</v>
      </c>
      <c r="I268">
        <f>LOOKUP($L268,'7LUTipsy60_100'!$A:$A,'7LUTipsy60_100'!K:K)</f>
        <v>34</v>
      </c>
      <c r="J268">
        <f>LOOKUP($L268,'7LUTipsy60_100'!$A:$A,'7LUTipsy60_100'!L:L)</f>
        <v>18.5</v>
      </c>
      <c r="K268">
        <f t="shared" si="8"/>
        <v>80</v>
      </c>
      <c r="L268" t="str">
        <f t="shared" si="9"/>
        <v>IDFdk4.CC.Pyper.F.Reg.P.80</v>
      </c>
    </row>
    <row r="269" spans="1:12">
      <c r="A269">
        <v>269</v>
      </c>
      <c r="B269" t="s">
        <v>520</v>
      </c>
      <c r="C269">
        <f>LOOKUP($L269,'7LUTipsy60_100'!$A:$A,'7LUTipsy60_100'!E:E)</f>
        <v>80</v>
      </c>
      <c r="D269">
        <f>LOOKUP($L269,'7LUTipsy60_100'!$A:$A,'7LUTipsy60_100'!F:F)</f>
        <v>103</v>
      </c>
      <c r="E269">
        <f>LOOKUP($L269,'7LUTipsy60_100'!$A:$A,'7LUTipsy60_100'!G:G)</f>
        <v>16.5</v>
      </c>
      <c r="F269">
        <f>LOOKUP($L269,'7LUTipsy60_100'!$A:$A,'7LUTipsy60_100'!H:H)</f>
        <v>0.125</v>
      </c>
      <c r="G269">
        <f>LOOKUP($L269,'7LUTipsy60_100'!$A:$A,'7LUTipsy60_100'!I:I)</f>
        <v>152</v>
      </c>
      <c r="H269">
        <f>LOOKUP($L269,'7LUTipsy60_100'!$A:$A,'7LUTipsy60_100'!J:J)</f>
        <v>1.29</v>
      </c>
      <c r="I269">
        <f>LOOKUP($L269,'7LUTipsy60_100'!$A:$A,'7LUTipsy60_100'!K:K)</f>
        <v>49</v>
      </c>
      <c r="J269">
        <f>LOOKUP($L269,'7LUTipsy60_100'!$A:$A,'7LUTipsy60_100'!L:L)</f>
        <v>20.5</v>
      </c>
      <c r="K269">
        <f t="shared" si="8"/>
        <v>80</v>
      </c>
      <c r="L269" t="str">
        <f t="shared" si="9"/>
        <v>IDFdk4.Sel.Pyper.F.Reg.S.80</v>
      </c>
    </row>
    <row r="270" spans="1:12">
      <c r="A270">
        <v>270</v>
      </c>
      <c r="B270" t="s">
        <v>521</v>
      </c>
      <c r="C270">
        <f>LOOKUP($L270,'7LUTipsy60_100'!$A:$A,'7LUTipsy60_100'!E:E)</f>
        <v>80</v>
      </c>
      <c r="D270">
        <f>LOOKUP($L270,'7LUTipsy60_100'!$A:$A,'7LUTipsy60_100'!F:F)</f>
        <v>158</v>
      </c>
      <c r="E270">
        <f>LOOKUP($L270,'7LUTipsy60_100'!$A:$A,'7LUTipsy60_100'!G:G)</f>
        <v>17.3</v>
      </c>
      <c r="F270">
        <f>LOOKUP($L270,'7LUTipsy60_100'!$A:$A,'7LUTipsy60_100'!H:H)</f>
        <v>0.15</v>
      </c>
      <c r="G270">
        <f>LOOKUP($L270,'7LUTipsy60_100'!$A:$A,'7LUTipsy60_100'!I:I)</f>
        <v>172.5</v>
      </c>
      <c r="H270">
        <f>LOOKUP($L270,'7LUTipsy60_100'!$A:$A,'7LUTipsy60_100'!J:J)</f>
        <v>1.98</v>
      </c>
      <c r="I270">
        <f>LOOKUP($L270,'7LUTipsy60_100'!$A:$A,'7LUTipsy60_100'!K:K)</f>
        <v>68</v>
      </c>
      <c r="J270">
        <f>LOOKUP($L270,'7LUTipsy60_100'!$A:$A,'7LUTipsy60_100'!L:L)</f>
        <v>23.3</v>
      </c>
      <c r="K270">
        <f t="shared" si="8"/>
        <v>80</v>
      </c>
      <c r="L270" t="str">
        <f t="shared" si="9"/>
        <v>IDFxm.CC.Pyper.B.Reg.N.80</v>
      </c>
    </row>
    <row r="271" spans="1:12">
      <c r="A271">
        <v>271</v>
      </c>
      <c r="B271" t="s">
        <v>522</v>
      </c>
      <c r="C271">
        <f>LOOKUP($L271,'7LUTipsy60_100'!$A:$A,'7LUTipsy60_100'!E:E)</f>
        <v>80</v>
      </c>
      <c r="D271">
        <f>LOOKUP($L271,'7LUTipsy60_100'!$A:$A,'7LUTipsy60_100'!F:F)</f>
        <v>196</v>
      </c>
      <c r="E271">
        <f>LOOKUP($L271,'7LUTipsy60_100'!$A:$A,'7LUTipsy60_100'!G:G)</f>
        <v>18.3</v>
      </c>
      <c r="F271">
        <f>LOOKUP($L271,'7LUTipsy60_100'!$A:$A,'7LUTipsy60_100'!H:H)</f>
        <v>0.16600000000000001</v>
      </c>
      <c r="G271">
        <f>LOOKUP($L271,'7LUTipsy60_100'!$A:$A,'7LUTipsy60_100'!I:I)</f>
        <v>178.4</v>
      </c>
      <c r="H271">
        <f>LOOKUP($L271,'7LUTipsy60_100'!$A:$A,'7LUTipsy60_100'!J:J)</f>
        <v>2.4500000000000002</v>
      </c>
      <c r="I271">
        <f>LOOKUP($L271,'7LUTipsy60_100'!$A:$A,'7LUTipsy60_100'!K:K)</f>
        <v>80</v>
      </c>
      <c r="J271">
        <f>LOOKUP($L271,'7LUTipsy60_100'!$A:$A,'7LUTipsy60_100'!L:L)</f>
        <v>24</v>
      </c>
      <c r="K271">
        <f t="shared" si="8"/>
        <v>80</v>
      </c>
      <c r="L271" t="str">
        <f t="shared" si="9"/>
        <v>IDFxm.CC.Pyper.B.Reg.P.80</v>
      </c>
    </row>
    <row r="272" spans="1:12">
      <c r="A272">
        <v>272</v>
      </c>
      <c r="B272" t="s">
        <v>525</v>
      </c>
      <c r="C272">
        <f>LOOKUP($L272,'7LUTipsy60_100'!$A:$A,'7LUTipsy60_100'!E:E)</f>
        <v>80</v>
      </c>
      <c r="D272">
        <f>LOOKUP($L272,'7LUTipsy60_100'!$A:$A,'7LUTipsy60_100'!F:F)</f>
        <v>106</v>
      </c>
      <c r="E272">
        <f>LOOKUP($L272,'7LUTipsy60_100'!$A:$A,'7LUTipsy60_100'!G:G)</f>
        <v>16.7</v>
      </c>
      <c r="F272">
        <f>LOOKUP($L272,'7LUTipsy60_100'!$A:$A,'7LUTipsy60_100'!H:H)</f>
        <v>0.128</v>
      </c>
      <c r="G272">
        <f>LOOKUP($L272,'7LUTipsy60_100'!$A:$A,'7LUTipsy60_100'!I:I)</f>
        <v>153.69999999999999</v>
      </c>
      <c r="H272">
        <f>LOOKUP($L272,'7LUTipsy60_100'!$A:$A,'7LUTipsy60_100'!J:J)</f>
        <v>1.32</v>
      </c>
      <c r="I272">
        <f>LOOKUP($L272,'7LUTipsy60_100'!$A:$A,'7LUTipsy60_100'!K:K)</f>
        <v>51</v>
      </c>
      <c r="J272">
        <f>LOOKUP($L272,'7LUTipsy60_100'!$A:$A,'7LUTipsy60_100'!L:L)</f>
        <v>20.8</v>
      </c>
      <c r="K272">
        <f t="shared" si="8"/>
        <v>80</v>
      </c>
      <c r="L272" t="str">
        <f t="shared" si="9"/>
        <v>IDFxm.Sel.Pyper.B.Reg.S.80</v>
      </c>
    </row>
    <row r="273" spans="1:12">
      <c r="A273">
        <v>273</v>
      </c>
      <c r="B273" t="s">
        <v>523</v>
      </c>
      <c r="C273">
        <f>LOOKUP($L273,'7LUTipsy60_100'!$A:$A,'7LUTipsy60_100'!E:E)</f>
        <v>80</v>
      </c>
      <c r="D273">
        <f>LOOKUP($L273,'7LUTipsy60_100'!$A:$A,'7LUTipsy60_100'!F:F)</f>
        <v>161</v>
      </c>
      <c r="E273">
        <f>LOOKUP($L273,'7LUTipsy60_100'!$A:$A,'7LUTipsy60_100'!G:G)</f>
        <v>17.399999999999999</v>
      </c>
      <c r="F273">
        <f>LOOKUP($L273,'7LUTipsy60_100'!$A:$A,'7LUTipsy60_100'!H:H)</f>
        <v>0.152</v>
      </c>
      <c r="G273">
        <f>LOOKUP($L273,'7LUTipsy60_100'!$A:$A,'7LUTipsy60_100'!I:I)</f>
        <v>173.4</v>
      </c>
      <c r="H273">
        <f>LOOKUP($L273,'7LUTipsy60_100'!$A:$A,'7LUTipsy60_100'!J:J)</f>
        <v>2.0099999999999998</v>
      </c>
      <c r="I273">
        <f>LOOKUP($L273,'7LUTipsy60_100'!$A:$A,'7LUTipsy60_100'!K:K)</f>
        <v>69</v>
      </c>
      <c r="J273">
        <f>LOOKUP($L273,'7LUTipsy60_100'!$A:$A,'7LUTipsy60_100'!L:L)</f>
        <v>23.4</v>
      </c>
      <c r="K273">
        <f t="shared" si="8"/>
        <v>80</v>
      </c>
      <c r="L273" t="str">
        <f t="shared" si="9"/>
        <v>IDFxm.CC.Pyper.D.Reg.N.80</v>
      </c>
    </row>
    <row r="274" spans="1:12">
      <c r="A274">
        <v>274</v>
      </c>
      <c r="B274" t="s">
        <v>524</v>
      </c>
      <c r="C274">
        <f>LOOKUP($L274,'7LUTipsy60_100'!$A:$A,'7LUTipsy60_100'!E:E)</f>
        <v>80</v>
      </c>
      <c r="D274">
        <f>LOOKUP($L274,'7LUTipsy60_100'!$A:$A,'7LUTipsy60_100'!F:F)</f>
        <v>199</v>
      </c>
      <c r="E274">
        <f>LOOKUP($L274,'7LUTipsy60_100'!$A:$A,'7LUTipsy60_100'!G:G)</f>
        <v>18.399999999999999</v>
      </c>
      <c r="F274">
        <f>LOOKUP($L274,'7LUTipsy60_100'!$A:$A,'7LUTipsy60_100'!H:H)</f>
        <v>0.16900000000000001</v>
      </c>
      <c r="G274">
        <f>LOOKUP($L274,'7LUTipsy60_100'!$A:$A,'7LUTipsy60_100'!I:I)</f>
        <v>179.4</v>
      </c>
      <c r="H274">
        <f>LOOKUP($L274,'7LUTipsy60_100'!$A:$A,'7LUTipsy60_100'!J:J)</f>
        <v>2.4900000000000002</v>
      </c>
      <c r="I274">
        <f>LOOKUP($L274,'7LUTipsy60_100'!$A:$A,'7LUTipsy60_100'!K:K)</f>
        <v>81</v>
      </c>
      <c r="J274">
        <f>LOOKUP($L274,'7LUTipsy60_100'!$A:$A,'7LUTipsy60_100'!L:L)</f>
        <v>24.1</v>
      </c>
      <c r="K274">
        <f t="shared" si="8"/>
        <v>80</v>
      </c>
      <c r="L274" t="str">
        <f t="shared" si="9"/>
        <v>IDFxm.CC.Pyper.D.Reg.P.80</v>
      </c>
    </row>
    <row r="275" spans="1:12">
      <c r="A275">
        <v>275</v>
      </c>
      <c r="B275" t="s">
        <v>526</v>
      </c>
      <c r="C275">
        <f>LOOKUP($L275,'7LUTipsy60_100'!$A:$A,'7LUTipsy60_100'!E:E)</f>
        <v>80</v>
      </c>
      <c r="D275">
        <f>LOOKUP($L275,'7LUTipsy60_100'!$A:$A,'7LUTipsy60_100'!F:F)</f>
        <v>107</v>
      </c>
      <c r="E275">
        <f>LOOKUP($L275,'7LUTipsy60_100'!$A:$A,'7LUTipsy60_100'!G:G)</f>
        <v>14.9</v>
      </c>
      <c r="F275">
        <f>LOOKUP($L275,'7LUTipsy60_100'!$A:$A,'7LUTipsy60_100'!H:H)</f>
        <v>0.11</v>
      </c>
      <c r="G275">
        <f>LOOKUP($L275,'7LUTipsy60_100'!$A:$A,'7LUTipsy60_100'!I:I)</f>
        <v>152</v>
      </c>
      <c r="H275">
        <f>LOOKUP($L275,'7LUTipsy60_100'!$A:$A,'7LUTipsy60_100'!J:J)</f>
        <v>1.34</v>
      </c>
      <c r="I275">
        <f>LOOKUP($L275,'7LUTipsy60_100'!$A:$A,'7LUTipsy60_100'!K:K)</f>
        <v>45</v>
      </c>
      <c r="J275">
        <f>LOOKUP($L275,'7LUTipsy60_100'!$A:$A,'7LUTipsy60_100'!L:L)</f>
        <v>20.5</v>
      </c>
      <c r="K275">
        <f t="shared" si="8"/>
        <v>80</v>
      </c>
      <c r="L275" t="str">
        <f t="shared" si="9"/>
        <v>SBPSxc.CC.Pyper.A.Reg.N.80</v>
      </c>
    </row>
    <row r="276" spans="1:12">
      <c r="A276">
        <v>276</v>
      </c>
      <c r="B276" t="s">
        <v>527</v>
      </c>
      <c r="C276">
        <f>LOOKUP($L276,'7LUTipsy60_100'!$A:$A,'7LUTipsy60_100'!E:E)</f>
        <v>80</v>
      </c>
      <c r="D276">
        <f>LOOKUP($L276,'7LUTipsy60_100'!$A:$A,'7LUTipsy60_100'!F:F)</f>
        <v>132</v>
      </c>
      <c r="E276">
        <f>LOOKUP($L276,'7LUTipsy60_100'!$A:$A,'7LUTipsy60_100'!G:G)</f>
        <v>15.5</v>
      </c>
      <c r="F276">
        <f>LOOKUP($L276,'7LUTipsy60_100'!$A:$A,'7LUTipsy60_100'!H:H)</f>
        <v>0.122</v>
      </c>
      <c r="G276">
        <f>LOOKUP($L276,'7LUTipsy60_100'!$A:$A,'7LUTipsy60_100'!I:I)</f>
        <v>157.9</v>
      </c>
      <c r="H276">
        <f>LOOKUP($L276,'7LUTipsy60_100'!$A:$A,'7LUTipsy60_100'!J:J)</f>
        <v>1.65</v>
      </c>
      <c r="I276">
        <f>LOOKUP($L276,'7LUTipsy60_100'!$A:$A,'7LUTipsy60_100'!K:K)</f>
        <v>53</v>
      </c>
      <c r="J276">
        <f>LOOKUP($L276,'7LUTipsy60_100'!$A:$A,'7LUTipsy60_100'!L:L)</f>
        <v>21.1</v>
      </c>
      <c r="K276">
        <f t="shared" si="8"/>
        <v>80</v>
      </c>
      <c r="L276" t="str">
        <f t="shared" si="9"/>
        <v>SBPSxc.CC.Pyper.A.Reg.P.80</v>
      </c>
    </row>
    <row r="277" spans="1:12">
      <c r="A277">
        <v>277</v>
      </c>
      <c r="B277" t="s">
        <v>528</v>
      </c>
      <c r="C277">
        <f>LOOKUP($L277,'7LUTipsy60_100'!$A:$A,'7LUTipsy60_100'!E:E)</f>
        <v>80</v>
      </c>
      <c r="D277">
        <f>LOOKUP($L277,'7LUTipsy60_100'!$A:$A,'7LUTipsy60_100'!F:F)</f>
        <v>132</v>
      </c>
      <c r="E277">
        <f>LOOKUP($L277,'7LUTipsy60_100'!$A:$A,'7LUTipsy60_100'!G:G)</f>
        <v>15.9</v>
      </c>
      <c r="F277">
        <f>LOOKUP($L277,'7LUTipsy60_100'!$A:$A,'7LUTipsy60_100'!H:H)</f>
        <v>0.124</v>
      </c>
      <c r="G277">
        <f>LOOKUP($L277,'7LUTipsy60_100'!$A:$A,'7LUTipsy60_100'!I:I)</f>
        <v>159.5</v>
      </c>
      <c r="H277">
        <f>LOOKUP($L277,'7LUTipsy60_100'!$A:$A,'7LUTipsy60_100'!J:J)</f>
        <v>1.65</v>
      </c>
      <c r="I277">
        <f>LOOKUP($L277,'7LUTipsy60_100'!$A:$A,'7LUTipsy60_100'!K:K)</f>
        <v>55</v>
      </c>
      <c r="J277">
        <f>LOOKUP($L277,'7LUTipsy60_100'!$A:$A,'7LUTipsy60_100'!L:L)</f>
        <v>21.6</v>
      </c>
      <c r="K277">
        <f t="shared" si="8"/>
        <v>80</v>
      </c>
      <c r="L277" t="str">
        <f t="shared" si="9"/>
        <v>SBPSxc.CC.Pyper.B.Reg.N.80</v>
      </c>
    </row>
    <row r="278" spans="1:12">
      <c r="A278">
        <v>278</v>
      </c>
      <c r="B278" t="s">
        <v>529</v>
      </c>
      <c r="C278">
        <f>LOOKUP($L278,'7LUTipsy60_100'!$A:$A,'7LUTipsy60_100'!E:E)</f>
        <v>80</v>
      </c>
      <c r="D278">
        <f>LOOKUP($L278,'7LUTipsy60_100'!$A:$A,'7LUTipsy60_100'!F:F)</f>
        <v>158</v>
      </c>
      <c r="E278">
        <f>LOOKUP($L278,'7LUTipsy60_100'!$A:$A,'7LUTipsy60_100'!G:G)</f>
        <v>16.5</v>
      </c>
      <c r="F278">
        <f>LOOKUP($L278,'7LUTipsy60_100'!$A:$A,'7LUTipsy60_100'!H:H)</f>
        <v>0.13900000000000001</v>
      </c>
      <c r="G278">
        <f>LOOKUP($L278,'7LUTipsy60_100'!$A:$A,'7LUTipsy60_100'!I:I)</f>
        <v>167.8</v>
      </c>
      <c r="H278">
        <f>LOOKUP($L278,'7LUTipsy60_100'!$A:$A,'7LUTipsy60_100'!J:J)</f>
        <v>1.97</v>
      </c>
      <c r="I278">
        <f>LOOKUP($L278,'7LUTipsy60_100'!$A:$A,'7LUTipsy60_100'!K:K)</f>
        <v>63</v>
      </c>
      <c r="J278">
        <f>LOOKUP($L278,'7LUTipsy60_100'!$A:$A,'7LUTipsy60_100'!L:L)</f>
        <v>22.2</v>
      </c>
      <c r="K278">
        <f t="shared" si="8"/>
        <v>80</v>
      </c>
      <c r="L278" t="str">
        <f t="shared" si="9"/>
        <v>SBPSxc.CC.Pyper.B.Reg.P.80</v>
      </c>
    </row>
    <row r="279" spans="1:12">
      <c r="A279">
        <v>279</v>
      </c>
      <c r="B279" t="s">
        <v>530</v>
      </c>
      <c r="C279">
        <f>LOOKUP($L279,'7LUTipsy60_100'!$A:$A,'7LUTipsy60_100'!E:E)</f>
        <v>80</v>
      </c>
      <c r="D279">
        <f>LOOKUP($L279,'7LUTipsy60_100'!$A:$A,'7LUTipsy60_100'!F:F)</f>
        <v>115</v>
      </c>
      <c r="E279">
        <f>LOOKUP($L279,'7LUTipsy60_100'!$A:$A,'7LUTipsy60_100'!G:G)</f>
        <v>15.2</v>
      </c>
      <c r="F279">
        <f>LOOKUP($L279,'7LUTipsy60_100'!$A:$A,'7LUTipsy60_100'!H:H)</f>
        <v>0.115</v>
      </c>
      <c r="G279">
        <f>LOOKUP($L279,'7LUTipsy60_100'!$A:$A,'7LUTipsy60_100'!I:I)</f>
        <v>154.80000000000001</v>
      </c>
      <c r="H279">
        <f>LOOKUP($L279,'7LUTipsy60_100'!$A:$A,'7LUTipsy60_100'!J:J)</f>
        <v>1.44</v>
      </c>
      <c r="I279">
        <f>LOOKUP($L279,'7LUTipsy60_100'!$A:$A,'7LUTipsy60_100'!K:K)</f>
        <v>48</v>
      </c>
      <c r="J279">
        <f>LOOKUP($L279,'7LUTipsy60_100'!$A:$A,'7LUTipsy60_100'!L:L)</f>
        <v>20.9</v>
      </c>
      <c r="K279">
        <f t="shared" si="8"/>
        <v>80</v>
      </c>
      <c r="L279" t="str">
        <f t="shared" si="9"/>
        <v>SBPSxc.CC.Pyper.C.Reg.N.80</v>
      </c>
    </row>
    <row r="280" spans="1:12">
      <c r="A280">
        <v>280</v>
      </c>
      <c r="B280" t="s">
        <v>531</v>
      </c>
      <c r="C280">
        <f>LOOKUP($L280,'7LUTipsy60_100'!$A:$A,'7LUTipsy60_100'!E:E)</f>
        <v>80</v>
      </c>
      <c r="D280">
        <f>LOOKUP($L280,'7LUTipsy60_100'!$A:$A,'7LUTipsy60_100'!F:F)</f>
        <v>141</v>
      </c>
      <c r="E280">
        <f>LOOKUP($L280,'7LUTipsy60_100'!$A:$A,'7LUTipsy60_100'!G:G)</f>
        <v>15.9</v>
      </c>
      <c r="F280">
        <f>LOOKUP($L280,'7LUTipsy60_100'!$A:$A,'7LUTipsy60_100'!H:H)</f>
        <v>0.127</v>
      </c>
      <c r="G280">
        <f>LOOKUP($L280,'7LUTipsy60_100'!$A:$A,'7LUTipsy60_100'!I:I)</f>
        <v>160.6</v>
      </c>
      <c r="H280">
        <f>LOOKUP($L280,'7LUTipsy60_100'!$A:$A,'7LUTipsy60_100'!J:J)</f>
        <v>1.76</v>
      </c>
      <c r="I280">
        <f>LOOKUP($L280,'7LUTipsy60_100'!$A:$A,'7LUTipsy60_100'!K:K)</f>
        <v>56</v>
      </c>
      <c r="J280">
        <f>LOOKUP($L280,'7LUTipsy60_100'!$A:$A,'7LUTipsy60_100'!L:L)</f>
        <v>21.5</v>
      </c>
      <c r="K280">
        <f t="shared" si="8"/>
        <v>80</v>
      </c>
      <c r="L280" t="str">
        <f t="shared" si="9"/>
        <v>SBPSxc.CC.Pyper.C.Reg.P.80</v>
      </c>
    </row>
    <row r="281" spans="1:12">
      <c r="A281">
        <v>281</v>
      </c>
      <c r="B281" t="s">
        <v>532</v>
      </c>
      <c r="C281">
        <f>LOOKUP($L281,'7LUTipsy60_100'!$A:$A,'7LUTipsy60_100'!E:E)</f>
        <v>80</v>
      </c>
      <c r="D281">
        <f>LOOKUP($L281,'7LUTipsy60_100'!$A:$A,'7LUTipsy60_100'!F:F)</f>
        <v>152</v>
      </c>
      <c r="E281">
        <f>LOOKUP($L281,'7LUTipsy60_100'!$A:$A,'7LUTipsy60_100'!G:G)</f>
        <v>16.7</v>
      </c>
      <c r="F281">
        <f>LOOKUP($L281,'7LUTipsy60_100'!$A:$A,'7LUTipsy60_100'!H:H)</f>
        <v>0.13900000000000001</v>
      </c>
      <c r="G281">
        <f>LOOKUP($L281,'7LUTipsy60_100'!$A:$A,'7LUTipsy60_100'!I:I)</f>
        <v>168</v>
      </c>
      <c r="H281">
        <f>LOOKUP($L281,'7LUTipsy60_100'!$A:$A,'7LUTipsy60_100'!J:J)</f>
        <v>1.9</v>
      </c>
      <c r="I281">
        <f>LOOKUP($L281,'7LUTipsy60_100'!$A:$A,'7LUTipsy60_100'!K:K)</f>
        <v>63</v>
      </c>
      <c r="J281">
        <f>LOOKUP($L281,'7LUTipsy60_100'!$A:$A,'7LUTipsy60_100'!L:L)</f>
        <v>22.5</v>
      </c>
      <c r="K281">
        <f t="shared" si="8"/>
        <v>80</v>
      </c>
      <c r="L281" t="str">
        <f t="shared" si="9"/>
        <v>SBPSxc.CC.Pyper.D.Reg.N.80</v>
      </c>
    </row>
    <row r="282" spans="1:12">
      <c r="A282">
        <v>282</v>
      </c>
      <c r="B282" t="s">
        <v>533</v>
      </c>
      <c r="C282">
        <f>LOOKUP($L282,'7LUTipsy60_100'!$A:$A,'7LUTipsy60_100'!E:E)</f>
        <v>80</v>
      </c>
      <c r="D282">
        <f>LOOKUP($L282,'7LUTipsy60_100'!$A:$A,'7LUTipsy60_100'!F:F)</f>
        <v>180</v>
      </c>
      <c r="E282">
        <f>LOOKUP($L282,'7LUTipsy60_100'!$A:$A,'7LUTipsy60_100'!G:G)</f>
        <v>17.399999999999999</v>
      </c>
      <c r="F282">
        <f>LOOKUP($L282,'7LUTipsy60_100'!$A:$A,'7LUTipsy60_100'!H:H)</f>
        <v>0.154</v>
      </c>
      <c r="G282">
        <f>LOOKUP($L282,'7LUTipsy60_100'!$A:$A,'7LUTipsy60_100'!I:I)</f>
        <v>175.8</v>
      </c>
      <c r="H282">
        <f>LOOKUP($L282,'7LUTipsy60_100'!$A:$A,'7LUTipsy60_100'!J:J)</f>
        <v>2.25</v>
      </c>
      <c r="I282">
        <f>LOOKUP($L282,'7LUTipsy60_100'!$A:$A,'7LUTipsy60_100'!K:K)</f>
        <v>72</v>
      </c>
      <c r="J282">
        <f>LOOKUP($L282,'7LUTipsy60_100'!$A:$A,'7LUTipsy60_100'!L:L)</f>
        <v>23.1</v>
      </c>
      <c r="K282">
        <f t="shared" si="8"/>
        <v>80</v>
      </c>
      <c r="L282" t="str">
        <f t="shared" si="9"/>
        <v>SBPSxc.CC.Pyper.D.Reg.P.80</v>
      </c>
    </row>
    <row r="283" spans="1:12">
      <c r="A283">
        <v>283</v>
      </c>
      <c r="B283" t="s">
        <v>534</v>
      </c>
      <c r="C283">
        <f>LOOKUP($L283,'7LUTipsy60_100'!$A:$A,'7LUTipsy60_100'!E:E)</f>
        <v>80</v>
      </c>
      <c r="D283">
        <f>LOOKUP($L283,'7LUTipsy60_100'!$A:$A,'7LUTipsy60_100'!F:F)</f>
        <v>138</v>
      </c>
      <c r="E283">
        <f>LOOKUP($L283,'7LUTipsy60_100'!$A:$A,'7LUTipsy60_100'!G:G)</f>
        <v>16.100000000000001</v>
      </c>
      <c r="F283">
        <f>LOOKUP($L283,'7LUTipsy60_100'!$A:$A,'7LUTipsy60_100'!H:H)</f>
        <v>0.128</v>
      </c>
      <c r="G283">
        <f>LOOKUP($L283,'7LUTipsy60_100'!$A:$A,'7LUTipsy60_100'!I:I)</f>
        <v>162.1</v>
      </c>
      <c r="H283">
        <f>LOOKUP($L283,'7LUTipsy60_100'!$A:$A,'7LUTipsy60_100'!J:J)</f>
        <v>1.72</v>
      </c>
      <c r="I283">
        <f>LOOKUP($L283,'7LUTipsy60_100'!$A:$A,'7LUTipsy60_100'!K:K)</f>
        <v>57</v>
      </c>
      <c r="J283">
        <f>LOOKUP($L283,'7LUTipsy60_100'!$A:$A,'7LUTipsy60_100'!L:L)</f>
        <v>21.9</v>
      </c>
      <c r="K283">
        <f t="shared" si="8"/>
        <v>80</v>
      </c>
      <c r="L283" t="str">
        <f t="shared" si="9"/>
        <v>SBPSxc.CC.Pyper.E.Reg.N.80</v>
      </c>
    </row>
    <row r="284" spans="1:12">
      <c r="A284">
        <v>284</v>
      </c>
      <c r="B284" t="s">
        <v>535</v>
      </c>
      <c r="C284">
        <f>LOOKUP($L284,'7LUTipsy60_100'!$A:$A,'7LUTipsy60_100'!E:E)</f>
        <v>80</v>
      </c>
      <c r="D284">
        <f>LOOKUP($L284,'7LUTipsy60_100'!$A:$A,'7LUTipsy60_100'!F:F)</f>
        <v>164</v>
      </c>
      <c r="E284">
        <f>LOOKUP($L284,'7LUTipsy60_100'!$A:$A,'7LUTipsy60_100'!G:G)</f>
        <v>16.8</v>
      </c>
      <c r="F284">
        <f>LOOKUP($L284,'7LUTipsy60_100'!$A:$A,'7LUTipsy60_100'!H:H)</f>
        <v>0.14299999999999999</v>
      </c>
      <c r="G284">
        <f>LOOKUP($L284,'7LUTipsy60_100'!$A:$A,'7LUTipsy60_100'!I:I)</f>
        <v>170.2</v>
      </c>
      <c r="H284">
        <f>LOOKUP($L284,'7LUTipsy60_100'!$A:$A,'7LUTipsy60_100'!J:J)</f>
        <v>2.0499999999999998</v>
      </c>
      <c r="I284">
        <f>LOOKUP($L284,'7LUTipsy60_100'!$A:$A,'7LUTipsy60_100'!K:K)</f>
        <v>65</v>
      </c>
      <c r="J284">
        <f>LOOKUP($L284,'7LUTipsy60_100'!$A:$A,'7LUTipsy60_100'!L:L)</f>
        <v>22.4</v>
      </c>
      <c r="K284">
        <f t="shared" si="8"/>
        <v>80</v>
      </c>
      <c r="L284" t="str">
        <f t="shared" si="9"/>
        <v>SBPSxc.CC.Pyper.E.Reg.P.80</v>
      </c>
    </row>
    <row r="285" spans="1:12">
      <c r="A285">
        <v>285</v>
      </c>
      <c r="B285" t="s">
        <v>536</v>
      </c>
      <c r="C285">
        <f>LOOKUP($L285,'7LUTipsy60_100'!$A:$A,'7LUTipsy60_100'!E:E)</f>
        <v>80</v>
      </c>
      <c r="D285">
        <f>LOOKUP($L285,'7LUTipsy60_100'!$A:$A,'7LUTipsy60_100'!F:F)</f>
        <v>135</v>
      </c>
      <c r="E285">
        <f>LOOKUP($L285,'7LUTipsy60_100'!$A:$A,'7LUTipsy60_100'!G:G)</f>
        <v>16</v>
      </c>
      <c r="F285">
        <f>LOOKUP($L285,'7LUTipsy60_100'!$A:$A,'7LUTipsy60_100'!H:H)</f>
        <v>0.126</v>
      </c>
      <c r="G285">
        <f>LOOKUP($L285,'7LUTipsy60_100'!$A:$A,'7LUTipsy60_100'!I:I)</f>
        <v>160.69999999999999</v>
      </c>
      <c r="H285">
        <f>LOOKUP($L285,'7LUTipsy60_100'!$A:$A,'7LUTipsy60_100'!J:J)</f>
        <v>1.68</v>
      </c>
      <c r="I285">
        <f>LOOKUP($L285,'7LUTipsy60_100'!$A:$A,'7LUTipsy60_100'!K:K)</f>
        <v>56</v>
      </c>
      <c r="J285">
        <f>LOOKUP($L285,'7LUTipsy60_100'!$A:$A,'7LUTipsy60_100'!L:L)</f>
        <v>21.8</v>
      </c>
      <c r="K285">
        <f t="shared" si="8"/>
        <v>80</v>
      </c>
      <c r="L285" t="str">
        <f t="shared" si="9"/>
        <v>SBPSxc.CC.Pyper.F.Reg.N.80</v>
      </c>
    </row>
    <row r="286" spans="1:12">
      <c r="A286">
        <v>286</v>
      </c>
      <c r="B286" t="s">
        <v>537</v>
      </c>
      <c r="C286">
        <f>LOOKUP($L286,'7LUTipsy60_100'!$A:$A,'7LUTipsy60_100'!E:E)</f>
        <v>80</v>
      </c>
      <c r="D286">
        <f>LOOKUP($L286,'7LUTipsy60_100'!$A:$A,'7LUTipsy60_100'!F:F)</f>
        <v>161</v>
      </c>
      <c r="E286">
        <f>LOOKUP($L286,'7LUTipsy60_100'!$A:$A,'7LUTipsy60_100'!G:G)</f>
        <v>16.7</v>
      </c>
      <c r="F286">
        <f>LOOKUP($L286,'7LUTipsy60_100'!$A:$A,'7LUTipsy60_100'!H:H)</f>
        <v>0.14099999999999999</v>
      </c>
      <c r="G286">
        <f>LOOKUP($L286,'7LUTipsy60_100'!$A:$A,'7LUTipsy60_100'!I:I)</f>
        <v>169</v>
      </c>
      <c r="H286">
        <f>LOOKUP($L286,'7LUTipsy60_100'!$A:$A,'7LUTipsy60_100'!J:J)</f>
        <v>2.0099999999999998</v>
      </c>
      <c r="I286">
        <f>LOOKUP($L286,'7LUTipsy60_100'!$A:$A,'7LUTipsy60_100'!K:K)</f>
        <v>64</v>
      </c>
      <c r="J286">
        <f>LOOKUP($L286,'7LUTipsy60_100'!$A:$A,'7LUTipsy60_100'!L:L)</f>
        <v>22.3</v>
      </c>
      <c r="K286">
        <f t="shared" si="8"/>
        <v>80</v>
      </c>
      <c r="L286" t="str">
        <f t="shared" si="9"/>
        <v>SBPSxc.CC.Pyper.F.Reg.P.80</v>
      </c>
    </row>
    <row r="287" spans="1:12">
      <c r="A287">
        <v>287</v>
      </c>
      <c r="B287" t="s">
        <v>627</v>
      </c>
      <c r="C287">
        <f>LOOKUP($L287,'7LUTipsy60_100'!$A:$A,'7LUTipsy60_100'!E:E)</f>
        <v>80</v>
      </c>
      <c r="D287">
        <f>LOOKUP($L287,'7LUTipsy60_100'!$A:$A,'7LUTipsy60_100'!F:F)</f>
        <v>138</v>
      </c>
      <c r="E287">
        <f>LOOKUP($L287,'7LUTipsy60_100'!$A:$A,'7LUTipsy60_100'!G:G)</f>
        <v>15.6</v>
      </c>
      <c r="F287">
        <f>LOOKUP($L287,'7LUTipsy60_100'!$A:$A,'7LUTipsy60_100'!H:H)</f>
        <v>0.12</v>
      </c>
      <c r="G287">
        <f>LOOKUP($L287,'7LUTipsy60_100'!$A:$A,'7LUTipsy60_100'!I:I)</f>
        <v>150.80000000000001</v>
      </c>
      <c r="H287">
        <f>LOOKUP($L287,'7LUTipsy60_100'!$A:$A,'7LUTipsy60_100'!J:J)</f>
        <v>1.72</v>
      </c>
      <c r="I287">
        <f>LOOKUP($L287,'7LUTipsy60_100'!$A:$A,'7LUTipsy60_100'!K:K)</f>
        <v>56</v>
      </c>
      <c r="J287">
        <f>LOOKUP($L287,'7LUTipsy60_100'!$A:$A,'7LUTipsy60_100'!L:L)</f>
        <v>22.7</v>
      </c>
      <c r="K287">
        <f t="shared" si="8"/>
        <v>80</v>
      </c>
      <c r="L287" t="str">
        <f t="shared" si="9"/>
        <v>ESSFxv2.CC.Bambrick.A.FFEP.N.80</v>
      </c>
    </row>
    <row r="288" spans="1:12">
      <c r="A288">
        <v>288</v>
      </c>
      <c r="B288" t="s">
        <v>628</v>
      </c>
      <c r="C288">
        <f>LOOKUP($L288,'7LUTipsy60_100'!$A:$A,'7LUTipsy60_100'!E:E)</f>
        <v>80</v>
      </c>
      <c r="D288">
        <f>LOOKUP($L288,'7LUTipsy60_100'!$A:$A,'7LUTipsy60_100'!F:F)</f>
        <v>138</v>
      </c>
      <c r="E288">
        <f>LOOKUP($L288,'7LUTipsy60_100'!$A:$A,'7LUTipsy60_100'!G:G)</f>
        <v>15.6</v>
      </c>
      <c r="F288">
        <f>LOOKUP($L288,'7LUTipsy60_100'!$A:$A,'7LUTipsy60_100'!H:H)</f>
        <v>0.12</v>
      </c>
      <c r="G288">
        <f>LOOKUP($L288,'7LUTipsy60_100'!$A:$A,'7LUTipsy60_100'!I:I)</f>
        <v>150.80000000000001</v>
      </c>
      <c r="H288">
        <f>LOOKUP($L288,'7LUTipsy60_100'!$A:$A,'7LUTipsy60_100'!J:J)</f>
        <v>1.72</v>
      </c>
      <c r="I288">
        <f>LOOKUP($L288,'7LUTipsy60_100'!$A:$A,'7LUTipsy60_100'!K:K)</f>
        <v>56</v>
      </c>
      <c r="J288">
        <f>LOOKUP($L288,'7LUTipsy60_100'!$A:$A,'7LUTipsy60_100'!L:L)</f>
        <v>22.7</v>
      </c>
      <c r="K288">
        <f t="shared" si="8"/>
        <v>80</v>
      </c>
      <c r="L288" t="str">
        <f t="shared" si="9"/>
        <v>ESSFxv2.CC.Bambrick.A.FFEP.P.80</v>
      </c>
    </row>
    <row r="289" spans="1:12">
      <c r="A289">
        <v>289</v>
      </c>
      <c r="B289" t="s">
        <v>629</v>
      </c>
      <c r="C289">
        <f>LOOKUP($L289,'7LUTipsy60_100'!$A:$A,'7LUTipsy60_100'!E:E)</f>
        <v>80</v>
      </c>
      <c r="D289">
        <f>LOOKUP($L289,'7LUTipsy60_100'!$A:$A,'7LUTipsy60_100'!F:F)</f>
        <v>90</v>
      </c>
      <c r="E289">
        <f>LOOKUP($L289,'7LUTipsy60_100'!$A:$A,'7LUTipsy60_100'!G:G)</f>
        <v>13.7</v>
      </c>
      <c r="F289">
        <f>LOOKUP($L289,'7LUTipsy60_100'!$A:$A,'7LUTipsy60_100'!H:H)</f>
        <v>9.2999999999999999E-2</v>
      </c>
      <c r="G289">
        <f>LOOKUP($L289,'7LUTipsy60_100'!$A:$A,'7LUTipsy60_100'!I:I)</f>
        <v>134.69999999999999</v>
      </c>
      <c r="H289">
        <f>LOOKUP($L289,'7LUTipsy60_100'!$A:$A,'7LUTipsy60_100'!J:J)</f>
        <v>1.1299999999999999</v>
      </c>
      <c r="I289">
        <f>LOOKUP($L289,'7LUTipsy60_100'!$A:$A,'7LUTipsy60_100'!K:K)</f>
        <v>40</v>
      </c>
      <c r="J289">
        <f>LOOKUP($L289,'7LUTipsy60_100'!$A:$A,'7LUTipsy60_100'!L:L)</f>
        <v>20.399999999999999</v>
      </c>
      <c r="K289">
        <f t="shared" si="8"/>
        <v>80</v>
      </c>
      <c r="L289" t="str">
        <f t="shared" si="9"/>
        <v>ESSFxv2.CC.Bambrick.B.FFEP.N.80</v>
      </c>
    </row>
    <row r="290" spans="1:12">
      <c r="A290">
        <v>290</v>
      </c>
      <c r="B290" t="s">
        <v>630</v>
      </c>
      <c r="C290">
        <f>LOOKUP($L290,'7LUTipsy60_100'!$A:$A,'7LUTipsy60_100'!E:E)</f>
        <v>80</v>
      </c>
      <c r="D290">
        <f>LOOKUP($L290,'7LUTipsy60_100'!$A:$A,'7LUTipsy60_100'!F:F)</f>
        <v>90</v>
      </c>
      <c r="E290">
        <f>LOOKUP($L290,'7LUTipsy60_100'!$A:$A,'7LUTipsy60_100'!G:G)</f>
        <v>13.7</v>
      </c>
      <c r="F290">
        <f>LOOKUP($L290,'7LUTipsy60_100'!$A:$A,'7LUTipsy60_100'!H:H)</f>
        <v>9.2999999999999999E-2</v>
      </c>
      <c r="G290">
        <f>LOOKUP($L290,'7LUTipsy60_100'!$A:$A,'7LUTipsy60_100'!I:I)</f>
        <v>134.69999999999999</v>
      </c>
      <c r="H290">
        <f>LOOKUP($L290,'7LUTipsy60_100'!$A:$A,'7LUTipsy60_100'!J:J)</f>
        <v>1.1299999999999999</v>
      </c>
      <c r="I290">
        <f>LOOKUP($L290,'7LUTipsy60_100'!$A:$A,'7LUTipsy60_100'!K:K)</f>
        <v>40</v>
      </c>
      <c r="J290">
        <f>LOOKUP($L290,'7LUTipsy60_100'!$A:$A,'7LUTipsy60_100'!L:L)</f>
        <v>20.399999999999999</v>
      </c>
      <c r="K290">
        <f t="shared" si="8"/>
        <v>80</v>
      </c>
      <c r="L290" t="str">
        <f t="shared" si="9"/>
        <v>ESSFxv2.CC.Bambrick.B.FFEP.P.80</v>
      </c>
    </row>
    <row r="291" spans="1:12">
      <c r="A291">
        <v>291</v>
      </c>
      <c r="B291" t="s">
        <v>631</v>
      </c>
      <c r="C291">
        <f>LOOKUP($L291,'7LUTipsy60_100'!$A:$A,'7LUTipsy60_100'!E:E)</f>
        <v>80</v>
      </c>
      <c r="D291">
        <f>LOOKUP($L291,'7LUTipsy60_100'!$A:$A,'7LUTipsy60_100'!F:F)</f>
        <v>105</v>
      </c>
      <c r="E291">
        <f>LOOKUP($L291,'7LUTipsy60_100'!$A:$A,'7LUTipsy60_100'!G:G)</f>
        <v>14.6</v>
      </c>
      <c r="F291">
        <f>LOOKUP($L291,'7LUTipsy60_100'!$A:$A,'7LUTipsy60_100'!H:H)</f>
        <v>0.106</v>
      </c>
      <c r="G291">
        <f>LOOKUP($L291,'7LUTipsy60_100'!$A:$A,'7LUTipsy60_100'!I:I)</f>
        <v>152.4</v>
      </c>
      <c r="H291">
        <f>LOOKUP($L291,'7LUTipsy60_100'!$A:$A,'7LUTipsy60_100'!J:J)</f>
        <v>1.31</v>
      </c>
      <c r="I291">
        <f>LOOKUP($L291,'7LUTipsy60_100'!$A:$A,'7LUTipsy60_100'!K:K)</f>
        <v>45</v>
      </c>
      <c r="J291">
        <f>LOOKUP($L291,'7LUTipsy60_100'!$A:$A,'7LUTipsy60_100'!L:L)</f>
        <v>21.5</v>
      </c>
      <c r="K291">
        <f t="shared" si="8"/>
        <v>80</v>
      </c>
      <c r="L291" t="str">
        <f t="shared" si="9"/>
        <v>IDFdk4.CC.Bambrick.B.FFEP.N.80</v>
      </c>
    </row>
    <row r="292" spans="1:12">
      <c r="A292">
        <v>292</v>
      </c>
      <c r="B292" t="s">
        <v>632</v>
      </c>
      <c r="C292">
        <f>LOOKUP($L292,'7LUTipsy60_100'!$A:$A,'7LUTipsy60_100'!E:E)</f>
        <v>80</v>
      </c>
      <c r="D292">
        <f>LOOKUP($L292,'7LUTipsy60_100'!$A:$A,'7LUTipsy60_100'!F:F)</f>
        <v>96</v>
      </c>
      <c r="E292">
        <f>LOOKUP($L292,'7LUTipsy60_100'!$A:$A,'7LUTipsy60_100'!G:G)</f>
        <v>16</v>
      </c>
      <c r="F292">
        <f>LOOKUP($L292,'7LUTipsy60_100'!$A:$A,'7LUTipsy60_100'!H:H)</f>
        <v>0.109</v>
      </c>
      <c r="G292">
        <f>LOOKUP($L292,'7LUTipsy60_100'!$A:$A,'7LUTipsy60_100'!I:I)</f>
        <v>131.30000000000001</v>
      </c>
      <c r="H292">
        <f>LOOKUP($L292,'7LUTipsy60_100'!$A:$A,'7LUTipsy60_100'!J:J)</f>
        <v>1.2</v>
      </c>
      <c r="I292">
        <f>LOOKUP($L292,'7LUTipsy60_100'!$A:$A,'7LUTipsy60_100'!K:K)</f>
        <v>42</v>
      </c>
      <c r="J292">
        <f>LOOKUP($L292,'7LUTipsy60_100'!$A:$A,'7LUTipsy60_100'!L:L)</f>
        <v>18.899999999999999</v>
      </c>
      <c r="K292">
        <f t="shared" si="8"/>
        <v>80</v>
      </c>
      <c r="L292" t="str">
        <f t="shared" si="9"/>
        <v>IDFdk4.Sel.Bambrick.B.FFEP.S.80</v>
      </c>
    </row>
    <row r="293" spans="1:12">
      <c r="A293">
        <v>293</v>
      </c>
      <c r="B293" t="s">
        <v>633</v>
      </c>
      <c r="C293">
        <f>LOOKUP($L293,'7LUTipsy60_100'!$A:$A,'7LUTipsy60_100'!E:E)</f>
        <v>80</v>
      </c>
      <c r="D293">
        <f>LOOKUP($L293,'7LUTipsy60_100'!$A:$A,'7LUTipsy60_100'!F:F)</f>
        <v>110</v>
      </c>
      <c r="E293">
        <f>LOOKUP($L293,'7LUTipsy60_100'!$A:$A,'7LUTipsy60_100'!G:G)</f>
        <v>14.9</v>
      </c>
      <c r="F293">
        <f>LOOKUP($L293,'7LUTipsy60_100'!$A:$A,'7LUTipsy60_100'!H:H)</f>
        <v>0.11</v>
      </c>
      <c r="G293">
        <f>LOOKUP($L293,'7LUTipsy60_100'!$A:$A,'7LUTipsy60_100'!I:I)</f>
        <v>154.5</v>
      </c>
      <c r="H293">
        <f>LOOKUP($L293,'7LUTipsy60_100'!$A:$A,'7LUTipsy60_100'!J:J)</f>
        <v>1.37</v>
      </c>
      <c r="I293">
        <f>LOOKUP($L293,'7LUTipsy60_100'!$A:$A,'7LUTipsy60_100'!K:K)</f>
        <v>47</v>
      </c>
      <c r="J293">
        <f>LOOKUP($L293,'7LUTipsy60_100'!$A:$A,'7LUTipsy60_100'!L:L)</f>
        <v>21.8</v>
      </c>
      <c r="K293">
        <f t="shared" si="8"/>
        <v>80</v>
      </c>
      <c r="L293" t="str">
        <f t="shared" si="9"/>
        <v>IDFdk4.CC.Bambrick.C.FFEP.N.80</v>
      </c>
    </row>
    <row r="294" spans="1:12">
      <c r="A294">
        <v>294</v>
      </c>
      <c r="B294" t="s">
        <v>634</v>
      </c>
      <c r="C294">
        <f>LOOKUP($L294,'7LUTipsy60_100'!$A:$A,'7LUTipsy60_100'!E:E)</f>
        <v>80</v>
      </c>
      <c r="D294">
        <f>LOOKUP($L294,'7LUTipsy60_100'!$A:$A,'7LUTipsy60_100'!F:F)</f>
        <v>255</v>
      </c>
      <c r="E294">
        <f>LOOKUP($L294,'7LUTipsy60_100'!$A:$A,'7LUTipsy60_100'!G:G)</f>
        <v>20.7</v>
      </c>
      <c r="F294">
        <f>LOOKUP($L294,'7LUTipsy60_100'!$A:$A,'7LUTipsy60_100'!H:H)</f>
        <v>0.222</v>
      </c>
      <c r="G294">
        <f>LOOKUP($L294,'7LUTipsy60_100'!$A:$A,'7LUTipsy60_100'!I:I)</f>
        <v>201.6</v>
      </c>
      <c r="H294">
        <f>LOOKUP($L294,'7LUTipsy60_100'!$A:$A,'7LUTipsy60_100'!J:J)</f>
        <v>3.19</v>
      </c>
      <c r="I294">
        <f>LOOKUP($L294,'7LUTipsy60_100'!$A:$A,'7LUTipsy60_100'!K:K)</f>
        <v>110</v>
      </c>
      <c r="J294">
        <f>LOOKUP($L294,'7LUTipsy60_100'!$A:$A,'7LUTipsy60_100'!L:L)</f>
        <v>26.4</v>
      </c>
      <c r="K294">
        <f t="shared" si="8"/>
        <v>80</v>
      </c>
      <c r="L294" t="str">
        <f t="shared" si="9"/>
        <v>MSxv.CC.Bambrick.A.FFEP.N.80</v>
      </c>
    </row>
    <row r="295" spans="1:12">
      <c r="A295">
        <v>295</v>
      </c>
      <c r="B295" t="s">
        <v>635</v>
      </c>
      <c r="C295">
        <f>LOOKUP($L295,'7LUTipsy60_100'!$A:$A,'7LUTipsy60_100'!E:E)</f>
        <v>80</v>
      </c>
      <c r="D295">
        <f>LOOKUP($L295,'7LUTipsy60_100'!$A:$A,'7LUTipsy60_100'!F:F)</f>
        <v>264</v>
      </c>
      <c r="E295">
        <f>LOOKUP($L295,'7LUTipsy60_100'!$A:$A,'7LUTipsy60_100'!G:G)</f>
        <v>21</v>
      </c>
      <c r="F295">
        <f>LOOKUP($L295,'7LUTipsy60_100'!$A:$A,'7LUTipsy60_100'!H:H)</f>
        <v>0.23</v>
      </c>
      <c r="G295">
        <f>LOOKUP($L295,'7LUTipsy60_100'!$A:$A,'7LUTipsy60_100'!I:I)</f>
        <v>203.9</v>
      </c>
      <c r="H295">
        <f>LOOKUP($L295,'7LUTipsy60_100'!$A:$A,'7LUTipsy60_100'!J:J)</f>
        <v>3.31</v>
      </c>
      <c r="I295">
        <f>LOOKUP($L295,'7LUTipsy60_100'!$A:$A,'7LUTipsy60_100'!K:K)</f>
        <v>115</v>
      </c>
      <c r="J295">
        <f>LOOKUP($L295,'7LUTipsy60_100'!$A:$A,'7LUTipsy60_100'!L:L)</f>
        <v>26.7</v>
      </c>
      <c r="K295">
        <f t="shared" si="8"/>
        <v>80</v>
      </c>
      <c r="L295" t="str">
        <f t="shared" si="9"/>
        <v>MSxv.CC.Bambrick.B.FFEP.N.80</v>
      </c>
    </row>
    <row r="296" spans="1:12">
      <c r="A296">
        <v>296</v>
      </c>
      <c r="B296" t="s">
        <v>636</v>
      </c>
      <c r="C296">
        <f>LOOKUP($L296,'7LUTipsy60_100'!$A:$A,'7LUTipsy60_100'!E:E)</f>
        <v>80</v>
      </c>
      <c r="D296">
        <f>LOOKUP($L296,'7LUTipsy60_100'!$A:$A,'7LUTipsy60_100'!F:F)</f>
        <v>258</v>
      </c>
      <c r="E296">
        <f>LOOKUP($L296,'7LUTipsy60_100'!$A:$A,'7LUTipsy60_100'!G:G)</f>
        <v>20.8</v>
      </c>
      <c r="F296">
        <f>LOOKUP($L296,'7LUTipsy60_100'!$A:$A,'7LUTipsy60_100'!H:H)</f>
        <v>0.224</v>
      </c>
      <c r="G296">
        <f>LOOKUP($L296,'7LUTipsy60_100'!$A:$A,'7LUTipsy60_100'!I:I)</f>
        <v>202.4</v>
      </c>
      <c r="H296">
        <f>LOOKUP($L296,'7LUTipsy60_100'!$A:$A,'7LUTipsy60_100'!J:J)</f>
        <v>3.23</v>
      </c>
      <c r="I296">
        <f>LOOKUP($L296,'7LUTipsy60_100'!$A:$A,'7LUTipsy60_100'!K:K)</f>
        <v>112</v>
      </c>
      <c r="J296">
        <f>LOOKUP($L296,'7LUTipsy60_100'!$A:$A,'7LUTipsy60_100'!L:L)</f>
        <v>26.5</v>
      </c>
      <c r="K296">
        <f t="shared" si="8"/>
        <v>80</v>
      </c>
      <c r="L296" t="str">
        <f t="shared" si="9"/>
        <v>MSxv.CC.Bambrick.C.FFEP.N.80</v>
      </c>
    </row>
    <row r="297" spans="1:12">
      <c r="A297">
        <v>297</v>
      </c>
      <c r="B297" t="s">
        <v>637</v>
      </c>
      <c r="C297">
        <f>LOOKUP($L297,'7LUTipsy60_100'!$A:$A,'7LUTipsy60_100'!E:E)</f>
        <v>80</v>
      </c>
      <c r="D297">
        <f>LOOKUP($L297,'7LUTipsy60_100'!$A:$A,'7LUTipsy60_100'!F:F)</f>
        <v>151</v>
      </c>
      <c r="E297">
        <f>LOOKUP($L297,'7LUTipsy60_100'!$A:$A,'7LUTipsy60_100'!G:G)</f>
        <v>16.600000000000001</v>
      </c>
      <c r="F297">
        <f>LOOKUP($L297,'7LUTipsy60_100'!$A:$A,'7LUTipsy60_100'!H:H)</f>
        <v>0.14099999999999999</v>
      </c>
      <c r="G297">
        <f>LOOKUP($L297,'7LUTipsy60_100'!$A:$A,'7LUTipsy60_100'!I:I)</f>
        <v>169.2</v>
      </c>
      <c r="H297">
        <f>LOOKUP($L297,'7LUTipsy60_100'!$A:$A,'7LUTipsy60_100'!J:J)</f>
        <v>1.89</v>
      </c>
      <c r="I297">
        <f>LOOKUP($L297,'7LUTipsy60_100'!$A:$A,'7LUTipsy60_100'!K:K)</f>
        <v>64</v>
      </c>
      <c r="J297">
        <f>LOOKUP($L297,'7LUTipsy60_100'!$A:$A,'7LUTipsy60_100'!L:L)</f>
        <v>23.7</v>
      </c>
      <c r="K297">
        <f t="shared" si="8"/>
        <v>80</v>
      </c>
      <c r="L297" t="str">
        <f t="shared" si="9"/>
        <v>SBPSxc.CC.Bambrick.B.FFEP.N.80</v>
      </c>
    </row>
    <row r="298" spans="1:12">
      <c r="A298">
        <v>298</v>
      </c>
      <c r="B298" t="s">
        <v>638</v>
      </c>
      <c r="C298">
        <f>LOOKUP($L298,'7LUTipsy60_100'!$A:$A,'7LUTipsy60_100'!E:E)</f>
        <v>80</v>
      </c>
      <c r="D298">
        <f>LOOKUP($L298,'7LUTipsy60_100'!$A:$A,'7LUTipsy60_100'!F:F)</f>
        <v>151</v>
      </c>
      <c r="E298">
        <f>LOOKUP($L298,'7LUTipsy60_100'!$A:$A,'7LUTipsy60_100'!G:G)</f>
        <v>16.600000000000001</v>
      </c>
      <c r="F298">
        <f>LOOKUP($L298,'7LUTipsy60_100'!$A:$A,'7LUTipsy60_100'!H:H)</f>
        <v>0.14099999999999999</v>
      </c>
      <c r="G298">
        <f>LOOKUP($L298,'7LUTipsy60_100'!$A:$A,'7LUTipsy60_100'!I:I)</f>
        <v>169.2</v>
      </c>
      <c r="H298">
        <f>LOOKUP($L298,'7LUTipsy60_100'!$A:$A,'7LUTipsy60_100'!J:J)</f>
        <v>1.89</v>
      </c>
      <c r="I298">
        <f>LOOKUP($L298,'7LUTipsy60_100'!$A:$A,'7LUTipsy60_100'!K:K)</f>
        <v>64</v>
      </c>
      <c r="J298">
        <f>LOOKUP($L298,'7LUTipsy60_100'!$A:$A,'7LUTipsy60_100'!L:L)</f>
        <v>23.7</v>
      </c>
      <c r="K298">
        <f t="shared" si="8"/>
        <v>80</v>
      </c>
      <c r="L298" t="str">
        <f t="shared" si="9"/>
        <v>SBPSxc.CC.Bambrick.C.FFEP.N.80</v>
      </c>
    </row>
    <row r="299" spans="1:12">
      <c r="A299">
        <v>299</v>
      </c>
      <c r="B299" t="s">
        <v>639</v>
      </c>
      <c r="C299">
        <f>LOOKUP($L299,'7LUTipsy60_100'!$A:$A,'7LUTipsy60_100'!E:E)</f>
        <v>100</v>
      </c>
      <c r="D299">
        <f>LOOKUP($L299,'7LUTipsy60_100'!$A:$A,'7LUTipsy60_100'!F:F)</f>
        <v>181</v>
      </c>
      <c r="E299">
        <f>LOOKUP($L299,'7LUTipsy60_100'!$A:$A,'7LUTipsy60_100'!G:G)</f>
        <v>17.2</v>
      </c>
      <c r="F299">
        <f>LOOKUP($L299,'7LUTipsy60_100'!$A:$A,'7LUTipsy60_100'!H:H)</f>
        <v>0.14799999999999999</v>
      </c>
      <c r="G299">
        <f>LOOKUP($L299,'7LUTipsy60_100'!$A:$A,'7LUTipsy60_100'!I:I)</f>
        <v>173.5</v>
      </c>
      <c r="H299">
        <f>LOOKUP($L299,'7LUTipsy60_100'!$A:$A,'7LUTipsy60_100'!J:J)</f>
        <v>1.81</v>
      </c>
      <c r="I299">
        <f>LOOKUP($L299,'7LUTipsy60_100'!$A:$A,'7LUTipsy60_100'!K:K)</f>
        <v>69</v>
      </c>
      <c r="J299">
        <f>LOOKUP($L299,'7LUTipsy60_100'!$A:$A,'7LUTipsy60_100'!L:L)</f>
        <v>22.2</v>
      </c>
      <c r="K299">
        <f t="shared" si="8"/>
        <v>100</v>
      </c>
      <c r="L299" t="str">
        <f t="shared" si="9"/>
        <v>ZRepressedPine.CC.Bambrick.A.FFEP.ThFert.100</v>
      </c>
    </row>
    <row r="300" spans="1:12">
      <c r="A300">
        <v>300</v>
      </c>
      <c r="B300" t="s">
        <v>640</v>
      </c>
      <c r="C300">
        <f>LOOKUP($L300,'7LUTipsy60_100'!$A:$A,'7LUTipsy60_100'!E:E)</f>
        <v>100</v>
      </c>
      <c r="D300">
        <f>LOOKUP($L300,'7LUTipsy60_100'!$A:$A,'7LUTipsy60_100'!F:F)</f>
        <v>135</v>
      </c>
      <c r="E300">
        <f>LOOKUP($L300,'7LUTipsy60_100'!$A:$A,'7LUTipsy60_100'!G:G)</f>
        <v>15.4</v>
      </c>
      <c r="F300">
        <f>LOOKUP($L300,'7LUTipsy60_100'!$A:$A,'7LUTipsy60_100'!H:H)</f>
        <v>0.11799999999999999</v>
      </c>
      <c r="G300">
        <f>LOOKUP($L300,'7LUTipsy60_100'!$A:$A,'7LUTipsy60_100'!I:I)</f>
        <v>156.6</v>
      </c>
      <c r="H300">
        <f>LOOKUP($L300,'7LUTipsy60_100'!$A:$A,'7LUTipsy60_100'!J:J)</f>
        <v>1.35</v>
      </c>
      <c r="I300">
        <f>LOOKUP($L300,'7LUTipsy60_100'!$A:$A,'7LUTipsy60_100'!K:K)</f>
        <v>51</v>
      </c>
      <c r="J300">
        <f>LOOKUP($L300,'7LUTipsy60_100'!$A:$A,'7LUTipsy60_100'!L:L)</f>
        <v>20.399999999999999</v>
      </c>
      <c r="K300">
        <f t="shared" si="8"/>
        <v>100</v>
      </c>
      <c r="L300" t="str">
        <f t="shared" si="9"/>
        <v>ZRepressedPine.CC.Bambrick.B.FFEP.ThFert.100</v>
      </c>
    </row>
    <row r="301" spans="1:12">
      <c r="A301">
        <v>301</v>
      </c>
      <c r="B301" t="s">
        <v>641</v>
      </c>
      <c r="C301">
        <f>LOOKUP($L301,'7LUTipsy60_100'!$A:$A,'7LUTipsy60_100'!E:E)</f>
        <v>100</v>
      </c>
      <c r="D301">
        <f>LOOKUP($L301,'7LUTipsy60_100'!$A:$A,'7LUTipsy60_100'!F:F)</f>
        <v>122</v>
      </c>
      <c r="E301">
        <f>LOOKUP($L301,'7LUTipsy60_100'!$A:$A,'7LUTipsy60_100'!G:G)</f>
        <v>14.9</v>
      </c>
      <c r="F301">
        <f>LOOKUP($L301,'7LUTipsy60_100'!$A:$A,'7LUTipsy60_100'!H:H)</f>
        <v>0.11</v>
      </c>
      <c r="G301">
        <f>LOOKUP($L301,'7LUTipsy60_100'!$A:$A,'7LUTipsy60_100'!I:I)</f>
        <v>151.69999999999999</v>
      </c>
      <c r="H301">
        <f>LOOKUP($L301,'7LUTipsy60_100'!$A:$A,'7LUTipsy60_100'!J:J)</f>
        <v>1.22</v>
      </c>
      <c r="I301">
        <f>LOOKUP($L301,'7LUTipsy60_100'!$A:$A,'7LUTipsy60_100'!K:K)</f>
        <v>46</v>
      </c>
      <c r="J301">
        <f>LOOKUP($L301,'7LUTipsy60_100'!$A:$A,'7LUTipsy60_100'!L:L)</f>
        <v>19.7</v>
      </c>
      <c r="K301">
        <f t="shared" si="8"/>
        <v>100</v>
      </c>
      <c r="L301" t="str">
        <f t="shared" si="9"/>
        <v>ZRepressedPine.CC.Bambrick.C.FFEP.ThFert.100</v>
      </c>
    </row>
    <row r="302" spans="1:12">
      <c r="A302">
        <v>302</v>
      </c>
      <c r="B302" t="s">
        <v>351</v>
      </c>
      <c r="C302">
        <f>LOOKUP($L302,'7LUTipsy60_100'!$A:$A,'7LUTipsy60_100'!E:E)</f>
        <v>80</v>
      </c>
      <c r="D302">
        <f>LOOKUP($L302,'7LUTipsy60_100'!$A:$A,'7LUTipsy60_100'!F:F)</f>
        <v>104</v>
      </c>
      <c r="E302">
        <f>LOOKUP($L302,'7LUTipsy60_100'!$A:$A,'7LUTipsy60_100'!G:G)</f>
        <v>14.9</v>
      </c>
      <c r="F302">
        <f>LOOKUP($L302,'7LUTipsy60_100'!$A:$A,'7LUTipsy60_100'!H:H)</f>
        <v>0.109</v>
      </c>
      <c r="G302">
        <f>LOOKUP($L302,'7LUTipsy60_100'!$A:$A,'7LUTipsy60_100'!I:I)</f>
        <v>152</v>
      </c>
      <c r="H302">
        <f>LOOKUP($L302,'7LUTipsy60_100'!$A:$A,'7LUTipsy60_100'!J:J)</f>
        <v>1.3</v>
      </c>
      <c r="I302">
        <f>LOOKUP($L302,'7LUTipsy60_100'!$A:$A,'7LUTipsy60_100'!K:K)</f>
        <v>45</v>
      </c>
      <c r="J302">
        <f>LOOKUP($L302,'7LUTipsy60_100'!$A:$A,'7LUTipsy60_100'!L:L)</f>
        <v>20.9</v>
      </c>
      <c r="K302">
        <f t="shared" si="8"/>
        <v>80</v>
      </c>
      <c r="L302" t="str">
        <f t="shared" si="9"/>
        <v>ESSFxv1.CC.BidwellLava.A.FFEP.N.80</v>
      </c>
    </row>
    <row r="303" spans="1:12">
      <c r="A303">
        <v>303</v>
      </c>
      <c r="B303" t="s">
        <v>538</v>
      </c>
      <c r="C303">
        <f>LOOKUP($L303,'7LUTipsy60_100'!$A:$A,'7LUTipsy60_100'!E:E)</f>
        <v>80</v>
      </c>
      <c r="D303">
        <f>LOOKUP($L303,'7LUTipsy60_100'!$A:$A,'7LUTipsy60_100'!F:F)</f>
        <v>197</v>
      </c>
      <c r="E303">
        <f>LOOKUP($L303,'7LUTipsy60_100'!$A:$A,'7LUTipsy60_100'!G:G)</f>
        <v>17.8</v>
      </c>
      <c r="F303">
        <f>LOOKUP($L303,'7LUTipsy60_100'!$A:$A,'7LUTipsy60_100'!H:H)</f>
        <v>0.156</v>
      </c>
      <c r="G303">
        <f>LOOKUP($L303,'7LUTipsy60_100'!$A:$A,'7LUTipsy60_100'!I:I)</f>
        <v>169.6</v>
      </c>
      <c r="H303">
        <f>LOOKUP($L303,'7LUTipsy60_100'!$A:$A,'7LUTipsy60_100'!J:J)</f>
        <v>2.46</v>
      </c>
      <c r="I303">
        <f>LOOKUP($L303,'7LUTipsy60_100'!$A:$A,'7LUTipsy60_100'!K:K)</f>
        <v>79</v>
      </c>
      <c r="J303">
        <f>LOOKUP($L303,'7LUTipsy60_100'!$A:$A,'7LUTipsy60_100'!L:L)</f>
        <v>25</v>
      </c>
      <c r="K303">
        <f t="shared" si="8"/>
        <v>80</v>
      </c>
      <c r="L303" t="str">
        <f t="shared" si="9"/>
        <v>ESSFxv1.CC.BidwellLava.A.FFEP.P.80</v>
      </c>
    </row>
    <row r="304" spans="1:12">
      <c r="A304">
        <v>304</v>
      </c>
      <c r="B304" t="s">
        <v>352</v>
      </c>
      <c r="C304">
        <f>LOOKUP($L304,'7LUTipsy60_100'!$A:$A,'7LUTipsy60_100'!E:E)</f>
        <v>80</v>
      </c>
      <c r="D304">
        <f>LOOKUP($L304,'7LUTipsy60_100'!$A:$A,'7LUTipsy60_100'!F:F)</f>
        <v>105</v>
      </c>
      <c r="E304">
        <f>LOOKUP($L304,'7LUTipsy60_100'!$A:$A,'7LUTipsy60_100'!G:G)</f>
        <v>14.6</v>
      </c>
      <c r="F304">
        <f>LOOKUP($L304,'7LUTipsy60_100'!$A:$A,'7LUTipsy60_100'!H:H)</f>
        <v>0.106</v>
      </c>
      <c r="G304">
        <f>LOOKUP($L304,'7LUTipsy60_100'!$A:$A,'7LUTipsy60_100'!I:I)</f>
        <v>152.4</v>
      </c>
      <c r="H304">
        <f>LOOKUP($L304,'7LUTipsy60_100'!$A:$A,'7LUTipsy60_100'!J:J)</f>
        <v>1.31</v>
      </c>
      <c r="I304">
        <f>LOOKUP($L304,'7LUTipsy60_100'!$A:$A,'7LUTipsy60_100'!K:K)</f>
        <v>45</v>
      </c>
      <c r="J304">
        <f>LOOKUP($L304,'7LUTipsy60_100'!$A:$A,'7LUTipsy60_100'!L:L)</f>
        <v>21.5</v>
      </c>
      <c r="K304">
        <f t="shared" si="8"/>
        <v>80</v>
      </c>
      <c r="L304" t="str">
        <f t="shared" si="9"/>
        <v>IDFdk4.CC.BidwellLava.A.FFEP.N.80</v>
      </c>
    </row>
    <row r="305" spans="1:12">
      <c r="A305">
        <v>305</v>
      </c>
      <c r="B305" t="s">
        <v>355</v>
      </c>
      <c r="C305">
        <f>LOOKUP($L305,'7LUTipsy60_100'!$A:$A,'7LUTipsy60_100'!E:E)</f>
        <v>80</v>
      </c>
      <c r="D305">
        <f>LOOKUP($L305,'7LUTipsy60_100'!$A:$A,'7LUTipsy60_100'!F:F)</f>
        <v>139</v>
      </c>
      <c r="E305">
        <f>LOOKUP($L305,'7LUTipsy60_100'!$A:$A,'7LUTipsy60_100'!G:G)</f>
        <v>18.2</v>
      </c>
      <c r="F305">
        <f>LOOKUP($L305,'7LUTipsy60_100'!$A:$A,'7LUTipsy60_100'!H:H)</f>
        <v>0.14099999999999999</v>
      </c>
      <c r="G305">
        <f>LOOKUP($L305,'7LUTipsy60_100'!$A:$A,'7LUTipsy60_100'!I:I)</f>
        <v>155.5</v>
      </c>
      <c r="H305">
        <f>LOOKUP($L305,'7LUTipsy60_100'!$A:$A,'7LUTipsy60_100'!J:J)</f>
        <v>1.74</v>
      </c>
      <c r="I305">
        <f>LOOKUP($L305,'7LUTipsy60_100'!$A:$A,'7LUTipsy60_100'!K:K)</f>
        <v>61</v>
      </c>
      <c r="J305">
        <f>LOOKUP($L305,'7LUTipsy60_100'!$A:$A,'7LUTipsy60_100'!L:L)</f>
        <v>21.2</v>
      </c>
      <c r="K305">
        <f t="shared" si="8"/>
        <v>80</v>
      </c>
      <c r="L305" t="str">
        <f t="shared" si="9"/>
        <v>IDFdk4.Sel.BidwellLava.A.FFEP.S.80</v>
      </c>
    </row>
    <row r="306" spans="1:12">
      <c r="A306">
        <v>306</v>
      </c>
      <c r="B306" t="s">
        <v>353</v>
      </c>
      <c r="C306">
        <f>LOOKUP($L306,'7LUTipsy60_100'!$A:$A,'7LUTipsy60_100'!E:E)</f>
        <v>80</v>
      </c>
      <c r="D306">
        <f>LOOKUP($L306,'7LUTipsy60_100'!$A:$A,'7LUTipsy60_100'!F:F)</f>
        <v>102</v>
      </c>
      <c r="E306">
        <f>LOOKUP($L306,'7LUTipsy60_100'!$A:$A,'7LUTipsy60_100'!G:G)</f>
        <v>14.5</v>
      </c>
      <c r="F306">
        <f>LOOKUP($L306,'7LUTipsy60_100'!$A:$A,'7LUTipsy60_100'!H:H)</f>
        <v>0.104</v>
      </c>
      <c r="G306">
        <f>LOOKUP($L306,'7LUTipsy60_100'!$A:$A,'7LUTipsy60_100'!I:I)</f>
        <v>151.19999999999999</v>
      </c>
      <c r="H306">
        <f>LOOKUP($L306,'7LUTipsy60_100'!$A:$A,'7LUTipsy60_100'!J:J)</f>
        <v>1.27</v>
      </c>
      <c r="I306">
        <f>LOOKUP($L306,'7LUTipsy60_100'!$A:$A,'7LUTipsy60_100'!K:K)</f>
        <v>44</v>
      </c>
      <c r="J306">
        <f>LOOKUP($L306,'7LUTipsy60_100'!$A:$A,'7LUTipsy60_100'!L:L)</f>
        <v>21.4</v>
      </c>
      <c r="K306">
        <f t="shared" si="8"/>
        <v>80</v>
      </c>
      <c r="L306" t="str">
        <f t="shared" si="9"/>
        <v>IDFdk4.CC.BidwellLava.B.FFEP.N.80</v>
      </c>
    </row>
    <row r="307" spans="1:12">
      <c r="A307">
        <v>307</v>
      </c>
      <c r="B307" t="s">
        <v>356</v>
      </c>
      <c r="C307">
        <f>LOOKUP($L307,'7LUTipsy60_100'!$A:$A,'7LUTipsy60_100'!E:E)</f>
        <v>80</v>
      </c>
      <c r="D307">
        <f>LOOKUP($L307,'7LUTipsy60_100'!$A:$A,'7LUTipsy60_100'!F:F)</f>
        <v>123</v>
      </c>
      <c r="E307">
        <f>LOOKUP($L307,'7LUTipsy60_100'!$A:$A,'7LUTipsy60_100'!G:G)</f>
        <v>17.399999999999999</v>
      </c>
      <c r="F307">
        <f>LOOKUP($L307,'7LUTipsy60_100'!$A:$A,'7LUTipsy60_100'!H:H)</f>
        <v>0.129</v>
      </c>
      <c r="G307">
        <f>LOOKUP($L307,'7LUTipsy60_100'!$A:$A,'7LUTipsy60_100'!I:I)</f>
        <v>147.6</v>
      </c>
      <c r="H307">
        <f>LOOKUP($L307,'7LUTipsy60_100'!$A:$A,'7LUTipsy60_100'!J:J)</f>
        <v>1.54</v>
      </c>
      <c r="I307">
        <f>LOOKUP($L307,'7LUTipsy60_100'!$A:$A,'7LUTipsy60_100'!K:K)</f>
        <v>54</v>
      </c>
      <c r="J307">
        <f>LOOKUP($L307,'7LUTipsy60_100'!$A:$A,'7LUTipsy60_100'!L:L)</f>
        <v>20.399999999999999</v>
      </c>
      <c r="K307">
        <f t="shared" si="8"/>
        <v>80</v>
      </c>
      <c r="L307" t="str">
        <f t="shared" si="9"/>
        <v>IDFdk4.Sel.BidwellLava.B.FFEP.S.80</v>
      </c>
    </row>
    <row r="308" spans="1:12">
      <c r="A308">
        <v>308</v>
      </c>
      <c r="B308" t="s">
        <v>354</v>
      </c>
      <c r="C308">
        <f>LOOKUP($L308,'7LUTipsy60_100'!$A:$A,'7LUTipsy60_100'!E:E)</f>
        <v>80</v>
      </c>
      <c r="D308">
        <f>LOOKUP($L308,'7LUTipsy60_100'!$A:$A,'7LUTipsy60_100'!F:F)</f>
        <v>59</v>
      </c>
      <c r="E308">
        <f>LOOKUP($L308,'7LUTipsy60_100'!$A:$A,'7LUTipsy60_100'!G:G)</f>
        <v>12.6</v>
      </c>
      <c r="F308">
        <f>LOOKUP($L308,'7LUTipsy60_100'!$A:$A,'7LUTipsy60_100'!H:H)</f>
        <v>7.6999999999999999E-2</v>
      </c>
      <c r="G308">
        <f>LOOKUP($L308,'7LUTipsy60_100'!$A:$A,'7LUTipsy60_100'!I:I)</f>
        <v>127.5</v>
      </c>
      <c r="H308">
        <f>LOOKUP($L308,'7LUTipsy60_100'!$A:$A,'7LUTipsy60_100'!J:J)</f>
        <v>0.74</v>
      </c>
      <c r="I308">
        <f>LOOKUP($L308,'7LUTipsy60_100'!$A:$A,'7LUTipsy60_100'!K:K)</f>
        <v>28</v>
      </c>
      <c r="J308">
        <f>LOOKUP($L308,'7LUTipsy60_100'!$A:$A,'7LUTipsy60_100'!L:L)</f>
        <v>18.899999999999999</v>
      </c>
      <c r="K308">
        <f t="shared" si="8"/>
        <v>80</v>
      </c>
      <c r="L308" t="str">
        <f t="shared" si="9"/>
        <v>IDFdk4.CC.BidwellLava.D.FFEP.N.80</v>
      </c>
    </row>
    <row r="309" spans="1:12">
      <c r="A309">
        <v>309</v>
      </c>
      <c r="B309" t="s">
        <v>357</v>
      </c>
      <c r="C309">
        <f>LOOKUP($L309,'7LUTipsy60_100'!$A:$A,'7LUTipsy60_100'!E:E)</f>
        <v>80</v>
      </c>
      <c r="D309">
        <f>LOOKUP($L309,'7LUTipsy60_100'!$A:$A,'7LUTipsy60_100'!F:F)</f>
        <v>185</v>
      </c>
      <c r="E309">
        <f>LOOKUP($L309,'7LUTipsy60_100'!$A:$A,'7LUTipsy60_100'!G:G)</f>
        <v>18.399999999999999</v>
      </c>
      <c r="F309">
        <f>LOOKUP($L309,'7LUTipsy60_100'!$A:$A,'7LUTipsy60_100'!H:H)</f>
        <v>0.17499999999999999</v>
      </c>
      <c r="G309">
        <f>LOOKUP($L309,'7LUTipsy60_100'!$A:$A,'7LUTipsy60_100'!I:I)</f>
        <v>183.1</v>
      </c>
      <c r="H309">
        <f>LOOKUP($L309,'7LUTipsy60_100'!$A:$A,'7LUTipsy60_100'!J:J)</f>
        <v>2.31</v>
      </c>
      <c r="I309">
        <f>LOOKUP($L309,'7LUTipsy60_100'!$A:$A,'7LUTipsy60_100'!K:K)</f>
        <v>80</v>
      </c>
      <c r="J309">
        <f>LOOKUP($L309,'7LUTipsy60_100'!$A:$A,'7LUTipsy60_100'!L:L)</f>
        <v>24.8</v>
      </c>
      <c r="K309">
        <f t="shared" si="8"/>
        <v>80</v>
      </c>
      <c r="L309" t="str">
        <f t="shared" si="9"/>
        <v>IDFdw.CC.BidwellLava.A.FFEP.N.80</v>
      </c>
    </row>
    <row r="310" spans="1:12">
      <c r="A310">
        <v>310</v>
      </c>
      <c r="B310" t="s">
        <v>358</v>
      </c>
      <c r="C310">
        <f>LOOKUP($L310,'7LUTipsy60_100'!$A:$A,'7LUTipsy60_100'!E:E)</f>
        <v>80</v>
      </c>
      <c r="D310">
        <f>LOOKUP($L310,'7LUTipsy60_100'!$A:$A,'7LUTipsy60_100'!F:F)</f>
        <v>264</v>
      </c>
      <c r="E310">
        <f>LOOKUP($L310,'7LUTipsy60_100'!$A:$A,'7LUTipsy60_100'!G:G)</f>
        <v>21</v>
      </c>
      <c r="F310">
        <f>LOOKUP($L310,'7LUTipsy60_100'!$A:$A,'7LUTipsy60_100'!H:H)</f>
        <v>0.23</v>
      </c>
      <c r="G310">
        <f>LOOKUP($L310,'7LUTipsy60_100'!$A:$A,'7LUTipsy60_100'!I:I)</f>
        <v>203.9</v>
      </c>
      <c r="H310">
        <f>LOOKUP($L310,'7LUTipsy60_100'!$A:$A,'7LUTipsy60_100'!J:J)</f>
        <v>3.31</v>
      </c>
      <c r="I310">
        <f>LOOKUP($L310,'7LUTipsy60_100'!$A:$A,'7LUTipsy60_100'!K:K)</f>
        <v>115</v>
      </c>
      <c r="J310">
        <f>LOOKUP($L310,'7LUTipsy60_100'!$A:$A,'7LUTipsy60_100'!L:L)</f>
        <v>26.7</v>
      </c>
      <c r="K310">
        <f t="shared" si="8"/>
        <v>80</v>
      </c>
      <c r="L310" t="str">
        <f t="shared" si="9"/>
        <v>MSxv.CC.BidwellLava.A.FFEP.N.80</v>
      </c>
    </row>
    <row r="311" spans="1:12">
      <c r="A311">
        <v>311</v>
      </c>
      <c r="B311" t="s">
        <v>359</v>
      </c>
      <c r="C311">
        <f>LOOKUP($L311,'7LUTipsy60_100'!$A:$A,'7LUTipsy60_100'!E:E)</f>
        <v>80</v>
      </c>
      <c r="D311">
        <f>LOOKUP($L311,'7LUTipsy60_100'!$A:$A,'7LUTipsy60_100'!F:F)</f>
        <v>255</v>
      </c>
      <c r="E311">
        <f>LOOKUP($L311,'7LUTipsy60_100'!$A:$A,'7LUTipsy60_100'!G:G)</f>
        <v>20.7</v>
      </c>
      <c r="F311">
        <f>LOOKUP($L311,'7LUTipsy60_100'!$A:$A,'7LUTipsy60_100'!H:H)</f>
        <v>0.222</v>
      </c>
      <c r="G311">
        <f>LOOKUP($L311,'7LUTipsy60_100'!$A:$A,'7LUTipsy60_100'!I:I)</f>
        <v>201.6</v>
      </c>
      <c r="H311">
        <f>LOOKUP($L311,'7LUTipsy60_100'!$A:$A,'7LUTipsy60_100'!J:J)</f>
        <v>3.19</v>
      </c>
      <c r="I311">
        <f>LOOKUP($L311,'7LUTipsy60_100'!$A:$A,'7LUTipsy60_100'!K:K)</f>
        <v>110</v>
      </c>
      <c r="J311">
        <f>LOOKUP($L311,'7LUTipsy60_100'!$A:$A,'7LUTipsy60_100'!L:L)</f>
        <v>26.4</v>
      </c>
      <c r="K311">
        <f t="shared" si="8"/>
        <v>80</v>
      </c>
      <c r="L311" t="str">
        <f t="shared" si="9"/>
        <v>MSxv.CC.BidwellLava.B.FFEP.N.80</v>
      </c>
    </row>
    <row r="312" spans="1:12">
      <c r="A312">
        <v>312</v>
      </c>
      <c r="B312" t="s">
        <v>360</v>
      </c>
      <c r="C312">
        <f>LOOKUP($L312,'7LUTipsy60_100'!$A:$A,'7LUTipsy60_100'!E:E)</f>
        <v>80</v>
      </c>
      <c r="D312">
        <f>LOOKUP($L312,'7LUTipsy60_100'!$A:$A,'7LUTipsy60_100'!F:F)</f>
        <v>261</v>
      </c>
      <c r="E312">
        <f>LOOKUP($L312,'7LUTipsy60_100'!$A:$A,'7LUTipsy60_100'!G:G)</f>
        <v>20.9</v>
      </c>
      <c r="F312">
        <f>LOOKUP($L312,'7LUTipsy60_100'!$A:$A,'7LUTipsy60_100'!H:H)</f>
        <v>0.22700000000000001</v>
      </c>
      <c r="G312">
        <f>LOOKUP($L312,'7LUTipsy60_100'!$A:$A,'7LUTipsy60_100'!I:I)</f>
        <v>203.2</v>
      </c>
      <c r="H312">
        <f>LOOKUP($L312,'7LUTipsy60_100'!$A:$A,'7LUTipsy60_100'!J:J)</f>
        <v>3.27</v>
      </c>
      <c r="I312">
        <f>LOOKUP($L312,'7LUTipsy60_100'!$A:$A,'7LUTipsy60_100'!K:K)</f>
        <v>113</v>
      </c>
      <c r="J312">
        <f>LOOKUP($L312,'7LUTipsy60_100'!$A:$A,'7LUTipsy60_100'!L:L)</f>
        <v>26.6</v>
      </c>
      <c r="K312">
        <f t="shared" si="8"/>
        <v>80</v>
      </c>
      <c r="L312" t="str">
        <f t="shared" si="9"/>
        <v>MSxv.CC.BidwellLava.C.FFEP.N.80</v>
      </c>
    </row>
    <row r="313" spans="1:12">
      <c r="A313">
        <v>313</v>
      </c>
      <c r="B313" t="s">
        <v>361</v>
      </c>
      <c r="C313">
        <f>LOOKUP($L313,'7LUTipsy60_100'!$A:$A,'7LUTipsy60_100'!E:E)</f>
        <v>80</v>
      </c>
      <c r="D313">
        <f>LOOKUP($L313,'7LUTipsy60_100'!$A:$A,'7LUTipsy60_100'!F:F)</f>
        <v>151</v>
      </c>
      <c r="E313">
        <f>LOOKUP($L313,'7LUTipsy60_100'!$A:$A,'7LUTipsy60_100'!G:G)</f>
        <v>16.600000000000001</v>
      </c>
      <c r="F313">
        <f>LOOKUP($L313,'7LUTipsy60_100'!$A:$A,'7LUTipsy60_100'!H:H)</f>
        <v>0.14099999999999999</v>
      </c>
      <c r="G313">
        <f>LOOKUP($L313,'7LUTipsy60_100'!$A:$A,'7LUTipsy60_100'!I:I)</f>
        <v>169.2</v>
      </c>
      <c r="H313">
        <f>LOOKUP($L313,'7LUTipsy60_100'!$A:$A,'7LUTipsy60_100'!J:J)</f>
        <v>1.89</v>
      </c>
      <c r="I313">
        <f>LOOKUP($L313,'7LUTipsy60_100'!$A:$A,'7LUTipsy60_100'!K:K)</f>
        <v>64</v>
      </c>
      <c r="J313">
        <f>LOOKUP($L313,'7LUTipsy60_100'!$A:$A,'7LUTipsy60_100'!L:L)</f>
        <v>23.7</v>
      </c>
      <c r="K313">
        <f t="shared" si="8"/>
        <v>80</v>
      </c>
      <c r="L313" t="str">
        <f t="shared" si="9"/>
        <v>SBPSxc.CC.BidwellLava.A.FFEP.N.80</v>
      </c>
    </row>
    <row r="314" spans="1:12">
      <c r="A314">
        <v>314</v>
      </c>
      <c r="B314" t="s">
        <v>362</v>
      </c>
      <c r="C314">
        <f>LOOKUP($L314,'7LUTipsy60_100'!$A:$A,'7LUTipsy60_100'!E:E)</f>
        <v>80</v>
      </c>
      <c r="D314">
        <f>LOOKUP($L314,'7LUTipsy60_100'!$A:$A,'7LUTipsy60_100'!F:F)</f>
        <v>157</v>
      </c>
      <c r="E314">
        <f>LOOKUP($L314,'7LUTipsy60_100'!$A:$A,'7LUTipsy60_100'!G:G)</f>
        <v>16.8</v>
      </c>
      <c r="F314">
        <f>LOOKUP($L314,'7LUTipsy60_100'!$A:$A,'7LUTipsy60_100'!H:H)</f>
        <v>0.14599999999999999</v>
      </c>
      <c r="G314">
        <f>LOOKUP($L314,'7LUTipsy60_100'!$A:$A,'7LUTipsy60_100'!I:I)</f>
        <v>171.4</v>
      </c>
      <c r="H314">
        <f>LOOKUP($L314,'7LUTipsy60_100'!$A:$A,'7LUTipsy60_100'!J:J)</f>
        <v>1.96</v>
      </c>
      <c r="I314">
        <f>LOOKUP($L314,'7LUTipsy60_100'!$A:$A,'7LUTipsy60_100'!K:K)</f>
        <v>67</v>
      </c>
      <c r="J314">
        <f>LOOKUP($L314,'7LUTipsy60_100'!$A:$A,'7LUTipsy60_100'!L:L)</f>
        <v>23.9</v>
      </c>
      <c r="K314">
        <f t="shared" si="8"/>
        <v>80</v>
      </c>
      <c r="L314" t="str">
        <f t="shared" si="9"/>
        <v>SBPSxc.CC.BidwellLava.B.FFEP.N.80</v>
      </c>
    </row>
    <row r="315" spans="1:12">
      <c r="A315">
        <v>315</v>
      </c>
      <c r="B315" t="s">
        <v>363</v>
      </c>
      <c r="C315">
        <f>LOOKUP($L315,'7LUTipsy60_100'!$A:$A,'7LUTipsy60_100'!E:E)</f>
        <v>80</v>
      </c>
      <c r="D315">
        <f>LOOKUP($L315,'7LUTipsy60_100'!$A:$A,'7LUTipsy60_100'!F:F)</f>
        <v>154</v>
      </c>
      <c r="E315">
        <f>LOOKUP($L315,'7LUTipsy60_100'!$A:$A,'7LUTipsy60_100'!G:G)</f>
        <v>16.7</v>
      </c>
      <c r="F315">
        <f>LOOKUP($L315,'7LUTipsy60_100'!$A:$A,'7LUTipsy60_100'!H:H)</f>
        <v>0.14299999999999999</v>
      </c>
      <c r="G315">
        <f>LOOKUP($L315,'7LUTipsy60_100'!$A:$A,'7LUTipsy60_100'!I:I)</f>
        <v>170.3</v>
      </c>
      <c r="H315">
        <f>LOOKUP($L315,'7LUTipsy60_100'!$A:$A,'7LUTipsy60_100'!J:J)</f>
        <v>1.93</v>
      </c>
      <c r="I315">
        <f>LOOKUP($L315,'7LUTipsy60_100'!$A:$A,'7LUTipsy60_100'!K:K)</f>
        <v>65</v>
      </c>
      <c r="J315">
        <f>LOOKUP($L315,'7LUTipsy60_100'!$A:$A,'7LUTipsy60_100'!L:L)</f>
        <v>23.8</v>
      </c>
      <c r="K315">
        <f t="shared" si="8"/>
        <v>80</v>
      </c>
      <c r="L315" t="str">
        <f t="shared" si="9"/>
        <v>SBPSxc.CC.BidwellLava.C.FFEP.N.80</v>
      </c>
    </row>
    <row r="316" spans="1:12">
      <c r="A316">
        <v>316</v>
      </c>
      <c r="B316" t="s">
        <v>364</v>
      </c>
      <c r="C316">
        <f>LOOKUP($L316,'7LUTipsy60_100'!$A:$A,'7LUTipsy60_100'!E:E)</f>
        <v>80</v>
      </c>
      <c r="D316">
        <f>LOOKUP($L316,'7LUTipsy60_100'!$A:$A,'7LUTipsy60_100'!F:F)</f>
        <v>143</v>
      </c>
      <c r="E316">
        <f>LOOKUP($L316,'7LUTipsy60_100'!$A:$A,'7LUTipsy60_100'!G:G)</f>
        <v>16.2</v>
      </c>
      <c r="F316">
        <f>LOOKUP($L316,'7LUTipsy60_100'!$A:$A,'7LUTipsy60_100'!H:H)</f>
        <v>0.13400000000000001</v>
      </c>
      <c r="G316">
        <f>LOOKUP($L316,'7LUTipsy60_100'!$A:$A,'7LUTipsy60_100'!I:I)</f>
        <v>165.5</v>
      </c>
      <c r="H316">
        <f>LOOKUP($L316,'7LUTipsy60_100'!$A:$A,'7LUTipsy60_100'!J:J)</f>
        <v>1.79</v>
      </c>
      <c r="I316">
        <f>LOOKUP($L316,'7LUTipsy60_100'!$A:$A,'7LUTipsy60_100'!K:K)</f>
        <v>60</v>
      </c>
      <c r="J316">
        <f>LOOKUP($L316,'7LUTipsy60_100'!$A:$A,'7LUTipsy60_100'!L:L)</f>
        <v>23.3</v>
      </c>
      <c r="K316">
        <f t="shared" si="8"/>
        <v>80</v>
      </c>
      <c r="L316" t="str">
        <f t="shared" si="9"/>
        <v>SBPSxc.CC.BidwellLava.D.FFEP.N.80</v>
      </c>
    </row>
    <row r="317" spans="1:12">
      <c r="A317">
        <v>317</v>
      </c>
      <c r="B317" t="s">
        <v>398</v>
      </c>
      <c r="C317">
        <f>LOOKUP($L317,'7LUTipsy60_100'!$A:$A,'7LUTipsy60_100'!E:E)</f>
        <v>100</v>
      </c>
      <c r="D317">
        <f>LOOKUP($L317,'7LUTipsy60_100'!$A:$A,'7LUTipsy60_100'!F:F)</f>
        <v>151</v>
      </c>
      <c r="E317">
        <f>LOOKUP($L317,'7LUTipsy60_100'!$A:$A,'7LUTipsy60_100'!G:G)</f>
        <v>16</v>
      </c>
      <c r="F317">
        <f>LOOKUP($L317,'7LUTipsy60_100'!$A:$A,'7LUTipsy60_100'!H:H)</f>
        <v>0.127</v>
      </c>
      <c r="G317">
        <f>LOOKUP($L317,'7LUTipsy60_100'!$A:$A,'7LUTipsy60_100'!I:I)</f>
        <v>161.6</v>
      </c>
      <c r="H317">
        <f>LOOKUP($L317,'7LUTipsy60_100'!$A:$A,'7LUTipsy60_100'!J:J)</f>
        <v>1.51</v>
      </c>
      <c r="I317">
        <f>LOOKUP($L317,'7LUTipsy60_100'!$A:$A,'7LUTipsy60_100'!K:K)</f>
        <v>57</v>
      </c>
      <c r="J317">
        <f>LOOKUP($L317,'7LUTipsy60_100'!$A:$A,'7LUTipsy60_100'!L:L)</f>
        <v>21.1</v>
      </c>
      <c r="K317">
        <f t="shared" si="8"/>
        <v>100</v>
      </c>
      <c r="L317" t="str">
        <f t="shared" si="9"/>
        <v>ZRepressedPine.CC.BidwellLava.A.FFEP.ThFert.100</v>
      </c>
    </row>
    <row r="318" spans="1:12">
      <c r="A318">
        <v>318</v>
      </c>
      <c r="B318" t="s">
        <v>399</v>
      </c>
      <c r="C318">
        <f>LOOKUP($L318,'7LUTipsy60_100'!$A:$A,'7LUTipsy60_100'!E:E)</f>
        <v>100</v>
      </c>
      <c r="D318">
        <f>LOOKUP($L318,'7LUTipsy60_100'!$A:$A,'7LUTipsy60_100'!F:F)</f>
        <v>138</v>
      </c>
      <c r="E318">
        <f>LOOKUP($L318,'7LUTipsy60_100'!$A:$A,'7LUTipsy60_100'!G:G)</f>
        <v>15.5</v>
      </c>
      <c r="F318">
        <f>LOOKUP($L318,'7LUTipsy60_100'!$A:$A,'7LUTipsy60_100'!H:H)</f>
        <v>0.12</v>
      </c>
      <c r="G318">
        <f>LOOKUP($L318,'7LUTipsy60_100'!$A:$A,'7LUTipsy60_100'!I:I)</f>
        <v>157.5</v>
      </c>
      <c r="H318">
        <f>LOOKUP($L318,'7LUTipsy60_100'!$A:$A,'7LUTipsy60_100'!J:J)</f>
        <v>1.38</v>
      </c>
      <c r="I318">
        <f>LOOKUP($L318,'7LUTipsy60_100'!$A:$A,'7LUTipsy60_100'!K:K)</f>
        <v>52</v>
      </c>
      <c r="J318">
        <f>LOOKUP($L318,'7LUTipsy60_100'!$A:$A,'7LUTipsy60_100'!L:L)</f>
        <v>20.5</v>
      </c>
      <c r="K318">
        <f t="shared" si="8"/>
        <v>100</v>
      </c>
      <c r="L318" t="str">
        <f t="shared" si="9"/>
        <v>ZRepressedPine.CC.BidwellLava.B.FFEP.ThFert.100</v>
      </c>
    </row>
    <row r="319" spans="1:12">
      <c r="A319">
        <v>319</v>
      </c>
      <c r="B319" t="s">
        <v>400</v>
      </c>
      <c r="C319">
        <f>LOOKUP($L319,'7LUTipsy60_100'!$A:$A,'7LUTipsy60_100'!E:E)</f>
        <v>100</v>
      </c>
      <c r="D319">
        <f>LOOKUP($L319,'7LUTipsy60_100'!$A:$A,'7LUTipsy60_100'!F:F)</f>
        <v>133</v>
      </c>
      <c r="E319">
        <f>LOOKUP($L319,'7LUTipsy60_100'!$A:$A,'7LUTipsy60_100'!G:G)</f>
        <v>15.3</v>
      </c>
      <c r="F319">
        <f>LOOKUP($L319,'7LUTipsy60_100'!$A:$A,'7LUTipsy60_100'!H:H)</f>
        <v>0.11700000000000001</v>
      </c>
      <c r="G319">
        <f>LOOKUP($L319,'7LUTipsy60_100'!$A:$A,'7LUTipsy60_100'!I:I)</f>
        <v>155.69999999999999</v>
      </c>
      <c r="H319">
        <f>LOOKUP($L319,'7LUTipsy60_100'!$A:$A,'7LUTipsy60_100'!J:J)</f>
        <v>1.33</v>
      </c>
      <c r="I319">
        <f>LOOKUP($L319,'7LUTipsy60_100'!$A:$A,'7LUTipsy60_100'!K:K)</f>
        <v>50</v>
      </c>
      <c r="J319">
        <f>LOOKUP($L319,'7LUTipsy60_100'!$A:$A,'7LUTipsy60_100'!L:L)</f>
        <v>20.2</v>
      </c>
      <c r="K319">
        <f t="shared" si="8"/>
        <v>100</v>
      </c>
      <c r="L319" t="str">
        <f t="shared" si="9"/>
        <v>ZRepressedPine.CC.BidwellLava.C.FFEP.ThFert.100</v>
      </c>
    </row>
    <row r="320" spans="1:12">
      <c r="A320">
        <v>320</v>
      </c>
      <c r="B320" t="s">
        <v>365</v>
      </c>
      <c r="C320">
        <f>LOOKUP($L320,'7LUTipsy60_100'!$A:$A,'7LUTipsy60_100'!E:E)</f>
        <v>80</v>
      </c>
      <c r="D320">
        <f>LOOKUP($L320,'7LUTipsy60_100'!$A:$A,'7LUTipsy60_100'!F:F)</f>
        <v>243</v>
      </c>
      <c r="E320">
        <f>LOOKUP($L320,'7LUTipsy60_100'!$A:$A,'7LUTipsy60_100'!G:G)</f>
        <v>20.399999999999999</v>
      </c>
      <c r="F320">
        <f>LOOKUP($L320,'7LUTipsy60_100'!$A:$A,'7LUTipsy60_100'!H:H)</f>
        <v>0.19700000000000001</v>
      </c>
      <c r="G320">
        <f>LOOKUP($L320,'7LUTipsy60_100'!$A:$A,'7LUTipsy60_100'!I:I)</f>
        <v>184.5</v>
      </c>
      <c r="H320">
        <f>LOOKUP($L320,'7LUTipsy60_100'!$A:$A,'7LUTipsy60_100'!J:J)</f>
        <v>3.03</v>
      </c>
      <c r="I320">
        <f>LOOKUP($L320,'7LUTipsy60_100'!$A:$A,'7LUTipsy60_100'!K:K)</f>
        <v>103</v>
      </c>
      <c r="J320">
        <f>LOOKUP($L320,'7LUTipsy60_100'!$A:$A,'7LUTipsy60_100'!L:L)</f>
        <v>26.6</v>
      </c>
      <c r="K320">
        <f t="shared" si="8"/>
        <v>80</v>
      </c>
      <c r="L320" t="str">
        <f t="shared" si="9"/>
        <v>ESSFwc3.CC.BlackCreek.C.FFEP.P.80</v>
      </c>
    </row>
    <row r="321" spans="1:12">
      <c r="A321">
        <v>321</v>
      </c>
      <c r="B321" t="s">
        <v>366</v>
      </c>
      <c r="C321">
        <f>LOOKUP($L321,'7LUTipsy60_100'!$A:$A,'7LUTipsy60_100'!E:E)</f>
        <v>80</v>
      </c>
      <c r="D321">
        <f>LOOKUP($L321,'7LUTipsy60_100'!$A:$A,'7LUTipsy60_100'!F:F)</f>
        <v>214</v>
      </c>
      <c r="E321">
        <f>LOOKUP($L321,'7LUTipsy60_100'!$A:$A,'7LUTipsy60_100'!G:G)</f>
        <v>19.100000000000001</v>
      </c>
      <c r="F321">
        <f>LOOKUP($L321,'7LUTipsy60_100'!$A:$A,'7LUTipsy60_100'!H:H)</f>
        <v>0.17499999999999999</v>
      </c>
      <c r="G321">
        <f>LOOKUP($L321,'7LUTipsy60_100'!$A:$A,'7LUTipsy60_100'!I:I)</f>
        <v>176.3</v>
      </c>
      <c r="H321">
        <f>LOOKUP($L321,'7LUTipsy60_100'!$A:$A,'7LUTipsy60_100'!J:J)</f>
        <v>2.67</v>
      </c>
      <c r="I321">
        <f>LOOKUP($L321,'7LUTipsy60_100'!$A:$A,'7LUTipsy60_100'!K:K)</f>
        <v>88</v>
      </c>
      <c r="J321">
        <f>LOOKUP($L321,'7LUTipsy60_100'!$A:$A,'7LUTipsy60_100'!L:L)</f>
        <v>25.4</v>
      </c>
      <c r="K321">
        <f t="shared" si="8"/>
        <v>80</v>
      </c>
      <c r="L321" t="str">
        <f t="shared" si="9"/>
        <v>ESSFwc3.CC.BlackCreek.D.FFEP.P.80</v>
      </c>
    </row>
    <row r="322" spans="1:12">
      <c r="A322">
        <v>322</v>
      </c>
      <c r="B322" t="s">
        <v>367</v>
      </c>
      <c r="C322">
        <f>LOOKUP($L322,'7LUTipsy60_100'!$A:$A,'7LUTipsy60_100'!E:E)</f>
        <v>80</v>
      </c>
      <c r="D322">
        <f>LOOKUP($L322,'7LUTipsy60_100'!$A:$A,'7LUTipsy60_100'!F:F)</f>
        <v>269</v>
      </c>
      <c r="E322">
        <f>LOOKUP($L322,'7LUTipsy60_100'!$A:$A,'7LUTipsy60_100'!G:G)</f>
        <v>21.5</v>
      </c>
      <c r="F322">
        <f>LOOKUP($L322,'7LUTipsy60_100'!$A:$A,'7LUTipsy60_100'!H:H)</f>
        <v>0.219</v>
      </c>
      <c r="G322">
        <f>LOOKUP($L322,'7LUTipsy60_100'!$A:$A,'7LUTipsy60_100'!I:I)</f>
        <v>191.7</v>
      </c>
      <c r="H322">
        <f>LOOKUP($L322,'7LUTipsy60_100'!$A:$A,'7LUTipsy60_100'!J:J)</f>
        <v>3.36</v>
      </c>
      <c r="I322">
        <f>LOOKUP($L322,'7LUTipsy60_100'!$A:$A,'7LUTipsy60_100'!K:K)</f>
        <v>117</v>
      </c>
      <c r="J322">
        <f>LOOKUP($L322,'7LUTipsy60_100'!$A:$A,'7LUTipsy60_100'!L:L)</f>
        <v>27.7</v>
      </c>
      <c r="K322">
        <f t="shared" si="8"/>
        <v>80</v>
      </c>
      <c r="L322" t="str">
        <f t="shared" si="9"/>
        <v>ESSFwc3.CC.BlackCreek.E.FFEP.P.80</v>
      </c>
    </row>
    <row r="323" spans="1:12">
      <c r="A323">
        <v>323</v>
      </c>
      <c r="B323" t="s">
        <v>368</v>
      </c>
      <c r="C323">
        <f>LOOKUP($L323,'7LUTipsy60_100'!$A:$A,'7LUTipsy60_100'!E:E)</f>
        <v>80</v>
      </c>
      <c r="D323">
        <f>LOOKUP($L323,'7LUTipsy60_100'!$A:$A,'7LUTipsy60_100'!F:F)</f>
        <v>303</v>
      </c>
      <c r="E323">
        <f>LOOKUP($L323,'7LUTipsy60_100'!$A:$A,'7LUTipsy60_100'!G:G)</f>
        <v>22.8</v>
      </c>
      <c r="F323">
        <f>LOOKUP($L323,'7LUTipsy60_100'!$A:$A,'7LUTipsy60_100'!H:H)</f>
        <v>0.254</v>
      </c>
      <c r="G323">
        <f>LOOKUP($L323,'7LUTipsy60_100'!$A:$A,'7LUTipsy60_100'!I:I)</f>
        <v>201.4</v>
      </c>
      <c r="H323">
        <f>LOOKUP($L323,'7LUTipsy60_100'!$A:$A,'7LUTipsy60_100'!J:J)</f>
        <v>3.79</v>
      </c>
      <c r="I323">
        <f>LOOKUP($L323,'7LUTipsy60_100'!$A:$A,'7LUTipsy60_100'!K:K)</f>
        <v>138</v>
      </c>
      <c r="J323">
        <f>LOOKUP($L323,'7LUTipsy60_100'!$A:$A,'7LUTipsy60_100'!L:L)</f>
        <v>29.1</v>
      </c>
      <c r="K323">
        <f t="shared" ref="K323:K386" si="10">IF(LEFT(B323,3)="Zre",100,80)</f>
        <v>80</v>
      </c>
      <c r="L323" t="str">
        <f t="shared" ref="L323:L386" si="11">B323&amp;"."&amp;K323</f>
        <v>ESSFwk1.CC.BlackCreek.B.FFEP.P.80</v>
      </c>
    </row>
    <row r="324" spans="1:12">
      <c r="A324">
        <v>324</v>
      </c>
      <c r="B324" t="s">
        <v>369</v>
      </c>
      <c r="C324">
        <f>LOOKUP($L324,'7LUTipsy60_100'!$A:$A,'7LUTipsy60_100'!E:E)</f>
        <v>80</v>
      </c>
      <c r="D324">
        <f>LOOKUP($L324,'7LUTipsy60_100'!$A:$A,'7LUTipsy60_100'!F:F)</f>
        <v>277</v>
      </c>
      <c r="E324">
        <f>LOOKUP($L324,'7LUTipsy60_100'!$A:$A,'7LUTipsy60_100'!G:G)</f>
        <v>21.8</v>
      </c>
      <c r="F324">
        <f>LOOKUP($L324,'7LUTipsy60_100'!$A:$A,'7LUTipsy60_100'!H:H)</f>
        <v>0.22700000000000001</v>
      </c>
      <c r="G324">
        <f>LOOKUP($L324,'7LUTipsy60_100'!$A:$A,'7LUTipsy60_100'!I:I)</f>
        <v>193.8</v>
      </c>
      <c r="H324">
        <f>LOOKUP($L324,'7LUTipsy60_100'!$A:$A,'7LUTipsy60_100'!J:J)</f>
        <v>3.46</v>
      </c>
      <c r="I324">
        <f>LOOKUP($L324,'7LUTipsy60_100'!$A:$A,'7LUTipsy60_100'!K:K)</f>
        <v>121</v>
      </c>
      <c r="J324">
        <f>LOOKUP($L324,'7LUTipsy60_100'!$A:$A,'7LUTipsy60_100'!L:L)</f>
        <v>28</v>
      </c>
      <c r="K324">
        <f t="shared" si="10"/>
        <v>80</v>
      </c>
      <c r="L324" t="str">
        <f t="shared" si="11"/>
        <v>ESSFwk1.CC.BlackCreek.C.FFEP.P.80</v>
      </c>
    </row>
    <row r="325" spans="1:12">
      <c r="A325">
        <v>325</v>
      </c>
      <c r="B325" t="s">
        <v>370</v>
      </c>
      <c r="C325">
        <f>LOOKUP($L325,'7LUTipsy60_100'!$A:$A,'7LUTipsy60_100'!E:E)</f>
        <v>80</v>
      </c>
      <c r="D325">
        <f>LOOKUP($L325,'7LUTipsy60_100'!$A:$A,'7LUTipsy60_100'!F:F)</f>
        <v>271</v>
      </c>
      <c r="E325">
        <f>LOOKUP($L325,'7LUTipsy60_100'!$A:$A,'7LUTipsy60_100'!G:G)</f>
        <v>21.6</v>
      </c>
      <c r="F325">
        <f>LOOKUP($L325,'7LUTipsy60_100'!$A:$A,'7LUTipsy60_100'!H:H)</f>
        <v>0.222</v>
      </c>
      <c r="G325">
        <f>LOOKUP($L325,'7LUTipsy60_100'!$A:$A,'7LUTipsy60_100'!I:I)</f>
        <v>192.4</v>
      </c>
      <c r="H325">
        <f>LOOKUP($L325,'7LUTipsy60_100'!$A:$A,'7LUTipsy60_100'!J:J)</f>
        <v>3.39</v>
      </c>
      <c r="I325">
        <f>LOOKUP($L325,'7LUTipsy60_100'!$A:$A,'7LUTipsy60_100'!K:K)</f>
        <v>118</v>
      </c>
      <c r="J325">
        <f>LOOKUP($L325,'7LUTipsy60_100'!$A:$A,'7LUTipsy60_100'!L:L)</f>
        <v>27.8</v>
      </c>
      <c r="K325">
        <f t="shared" si="10"/>
        <v>80</v>
      </c>
      <c r="L325" t="str">
        <f t="shared" si="11"/>
        <v>ESSFwk1.CC.BlackCreek.D.FFEP.P.80</v>
      </c>
    </row>
    <row r="326" spans="1:12">
      <c r="A326">
        <v>326</v>
      </c>
      <c r="B326" t="s">
        <v>371</v>
      </c>
      <c r="C326">
        <f>LOOKUP($L326,'7LUTipsy60_100'!$A:$A,'7LUTipsy60_100'!E:E)</f>
        <v>80</v>
      </c>
      <c r="D326">
        <f>LOOKUP($L326,'7LUTipsy60_100'!$A:$A,'7LUTipsy60_100'!F:F)</f>
        <v>277</v>
      </c>
      <c r="E326">
        <f>LOOKUP($L326,'7LUTipsy60_100'!$A:$A,'7LUTipsy60_100'!G:G)</f>
        <v>21.8</v>
      </c>
      <c r="F326">
        <f>LOOKUP($L326,'7LUTipsy60_100'!$A:$A,'7LUTipsy60_100'!H:H)</f>
        <v>0.22700000000000001</v>
      </c>
      <c r="G326">
        <f>LOOKUP($L326,'7LUTipsy60_100'!$A:$A,'7LUTipsy60_100'!I:I)</f>
        <v>193.8</v>
      </c>
      <c r="H326">
        <f>LOOKUP($L326,'7LUTipsy60_100'!$A:$A,'7LUTipsy60_100'!J:J)</f>
        <v>3.46</v>
      </c>
      <c r="I326">
        <f>LOOKUP($L326,'7LUTipsy60_100'!$A:$A,'7LUTipsy60_100'!K:K)</f>
        <v>121</v>
      </c>
      <c r="J326">
        <f>LOOKUP($L326,'7LUTipsy60_100'!$A:$A,'7LUTipsy60_100'!L:L)</f>
        <v>28</v>
      </c>
      <c r="K326">
        <f t="shared" si="10"/>
        <v>80</v>
      </c>
      <c r="L326" t="str">
        <f t="shared" si="11"/>
        <v>ESSFwk1.CC.BlackCreek.E.FFEP.P.80</v>
      </c>
    </row>
    <row r="327" spans="1:12">
      <c r="A327">
        <v>327</v>
      </c>
      <c r="B327" t="s">
        <v>372</v>
      </c>
      <c r="C327">
        <f>LOOKUP($L327,'7LUTipsy60_100'!$A:$A,'7LUTipsy60_100'!E:E)</f>
        <v>80</v>
      </c>
      <c r="D327">
        <f>LOOKUP($L327,'7LUTipsy60_100'!$A:$A,'7LUTipsy60_100'!F:F)</f>
        <v>407</v>
      </c>
      <c r="E327">
        <f>LOOKUP($L327,'7LUTipsy60_100'!$A:$A,'7LUTipsy60_100'!G:G)</f>
        <v>27.8</v>
      </c>
      <c r="F327">
        <f>LOOKUP($L327,'7LUTipsy60_100'!$A:$A,'7LUTipsy60_100'!H:H)</f>
        <v>0.43</v>
      </c>
      <c r="G327">
        <f>LOOKUP($L327,'7LUTipsy60_100'!$A:$A,'7LUTipsy60_100'!I:I)</f>
        <v>233</v>
      </c>
      <c r="H327">
        <f>LOOKUP($L327,'7LUTipsy60_100'!$A:$A,'7LUTipsy60_100'!J:J)</f>
        <v>5.09</v>
      </c>
      <c r="I327">
        <f>LOOKUP($L327,'7LUTipsy60_100'!$A:$A,'7LUTipsy60_100'!K:K)</f>
        <v>221</v>
      </c>
      <c r="J327">
        <f>LOOKUP($L327,'7LUTipsy60_100'!$A:$A,'7LUTipsy60_100'!L:L)</f>
        <v>34</v>
      </c>
      <c r="K327">
        <f t="shared" si="10"/>
        <v>80</v>
      </c>
      <c r="L327" t="str">
        <f t="shared" si="11"/>
        <v>ICHmk3.CC.BlackCreek.C.FFEP.P.80</v>
      </c>
    </row>
    <row r="328" spans="1:12">
      <c r="A328">
        <v>328</v>
      </c>
      <c r="B328" t="s">
        <v>373</v>
      </c>
      <c r="C328">
        <f>LOOKUP($L328,'7LUTipsy60_100'!$A:$A,'7LUTipsy60_100'!E:E)</f>
        <v>80</v>
      </c>
      <c r="D328">
        <f>LOOKUP($L328,'7LUTipsy60_100'!$A:$A,'7LUTipsy60_100'!F:F)</f>
        <v>444</v>
      </c>
      <c r="E328">
        <f>LOOKUP($L328,'7LUTipsy60_100'!$A:$A,'7LUTipsy60_100'!G:G)</f>
        <v>30.3</v>
      </c>
      <c r="F328">
        <f>LOOKUP($L328,'7LUTipsy60_100'!$A:$A,'7LUTipsy60_100'!H:H)</f>
        <v>0.54700000000000004</v>
      </c>
      <c r="G328">
        <f>LOOKUP($L328,'7LUTipsy60_100'!$A:$A,'7LUTipsy60_100'!I:I)</f>
        <v>244.3</v>
      </c>
      <c r="H328">
        <f>LOOKUP($L328,'7LUTipsy60_100'!$A:$A,'7LUTipsy60_100'!J:J)</f>
        <v>5.55</v>
      </c>
      <c r="I328">
        <f>LOOKUP($L328,'7LUTipsy60_100'!$A:$A,'7LUTipsy60_100'!K:K)</f>
        <v>265</v>
      </c>
      <c r="J328">
        <f>LOOKUP($L328,'7LUTipsy60_100'!$A:$A,'7LUTipsy60_100'!L:L)</f>
        <v>36.1</v>
      </c>
      <c r="K328">
        <f t="shared" si="10"/>
        <v>80</v>
      </c>
      <c r="L328" t="str">
        <f t="shared" si="11"/>
        <v>ICHmk3.CC.BlackCreek.D.FFEP.P.80</v>
      </c>
    </row>
    <row r="329" spans="1:12">
      <c r="A329">
        <v>329</v>
      </c>
      <c r="B329" t="s">
        <v>374</v>
      </c>
      <c r="C329">
        <f>LOOKUP($L329,'7LUTipsy60_100'!$A:$A,'7LUTipsy60_100'!E:E)</f>
        <v>80</v>
      </c>
      <c r="D329">
        <f>LOOKUP($L329,'7LUTipsy60_100'!$A:$A,'7LUTipsy60_100'!F:F)</f>
        <v>442</v>
      </c>
      <c r="E329">
        <f>LOOKUP($L329,'7LUTipsy60_100'!$A:$A,'7LUTipsy60_100'!G:G)</f>
        <v>30.1</v>
      </c>
      <c r="F329">
        <f>LOOKUP($L329,'7LUTipsy60_100'!$A:$A,'7LUTipsy60_100'!H:H)</f>
        <v>0.54100000000000004</v>
      </c>
      <c r="G329">
        <f>LOOKUP($L329,'7LUTipsy60_100'!$A:$A,'7LUTipsy60_100'!I:I)</f>
        <v>243.8</v>
      </c>
      <c r="H329">
        <f>LOOKUP($L329,'7LUTipsy60_100'!$A:$A,'7LUTipsy60_100'!J:J)</f>
        <v>5.52</v>
      </c>
      <c r="I329">
        <f>LOOKUP($L329,'7LUTipsy60_100'!$A:$A,'7LUTipsy60_100'!K:K)</f>
        <v>262</v>
      </c>
      <c r="J329">
        <f>LOOKUP($L329,'7LUTipsy60_100'!$A:$A,'7LUTipsy60_100'!L:L)</f>
        <v>36</v>
      </c>
      <c r="K329">
        <f t="shared" si="10"/>
        <v>80</v>
      </c>
      <c r="L329" t="str">
        <f t="shared" si="11"/>
        <v>ICHmk3.CC.BlackCreek.E.FFEP.P.80</v>
      </c>
    </row>
    <row r="330" spans="1:12">
      <c r="A330">
        <v>330</v>
      </c>
      <c r="B330" t="s">
        <v>375</v>
      </c>
      <c r="C330">
        <f>LOOKUP($L330,'7LUTipsy60_100'!$A:$A,'7LUTipsy60_100'!E:E)</f>
        <v>80</v>
      </c>
      <c r="D330">
        <f>LOOKUP($L330,'7LUTipsy60_100'!$A:$A,'7LUTipsy60_100'!F:F)</f>
        <v>429</v>
      </c>
      <c r="E330">
        <f>LOOKUP($L330,'7LUTipsy60_100'!$A:$A,'7LUTipsy60_100'!G:G)</f>
        <v>29.3</v>
      </c>
      <c r="F330">
        <f>LOOKUP($L330,'7LUTipsy60_100'!$A:$A,'7LUTipsy60_100'!H:H)</f>
        <v>0.503</v>
      </c>
      <c r="G330">
        <f>LOOKUP($L330,'7LUTipsy60_100'!$A:$A,'7LUTipsy60_100'!I:I)</f>
        <v>240.2</v>
      </c>
      <c r="H330">
        <f>LOOKUP($L330,'7LUTipsy60_100'!$A:$A,'7LUTipsy60_100'!J:J)</f>
        <v>5.36</v>
      </c>
      <c r="I330">
        <f>LOOKUP($L330,'7LUTipsy60_100'!$A:$A,'7LUTipsy60_100'!K:K)</f>
        <v>248</v>
      </c>
      <c r="J330">
        <f>LOOKUP($L330,'7LUTipsy60_100'!$A:$A,'7LUTipsy60_100'!L:L)</f>
        <v>35.299999999999997</v>
      </c>
      <c r="K330">
        <f t="shared" si="10"/>
        <v>80</v>
      </c>
      <c r="L330" t="str">
        <f t="shared" si="11"/>
        <v>ICHwk2.CC.BlackCreek.E.FFEP.P.80</v>
      </c>
    </row>
    <row r="331" spans="1:12">
      <c r="A331">
        <v>331</v>
      </c>
      <c r="B331" t="s">
        <v>376</v>
      </c>
      <c r="C331">
        <f>LOOKUP($L331,'7LUTipsy60_100'!$A:$A,'7LUTipsy60_100'!E:E)</f>
        <v>80</v>
      </c>
      <c r="D331">
        <f>LOOKUP($L331,'7LUTipsy60_100'!$A:$A,'7LUTipsy60_100'!F:F)</f>
        <v>332</v>
      </c>
      <c r="E331">
        <f>LOOKUP($L331,'7LUTipsy60_100'!$A:$A,'7LUTipsy60_100'!G:G)</f>
        <v>23.3</v>
      </c>
      <c r="F331">
        <f>LOOKUP($L331,'7LUTipsy60_100'!$A:$A,'7LUTipsy60_100'!H:H)</f>
        <v>0.29199999999999998</v>
      </c>
      <c r="G331">
        <f>LOOKUP($L331,'7LUTipsy60_100'!$A:$A,'7LUTipsy60_100'!I:I)</f>
        <v>217.3</v>
      </c>
      <c r="H331">
        <f>LOOKUP($L331,'7LUTipsy60_100'!$A:$A,'7LUTipsy60_100'!J:J)</f>
        <v>4.1500000000000004</v>
      </c>
      <c r="I331">
        <f>LOOKUP($L331,'7LUTipsy60_100'!$A:$A,'7LUTipsy60_100'!K:K)</f>
        <v>150</v>
      </c>
      <c r="J331">
        <f>LOOKUP($L331,'7LUTipsy60_100'!$A:$A,'7LUTipsy60_100'!L:L)</f>
        <v>29</v>
      </c>
      <c r="K331">
        <f t="shared" si="10"/>
        <v>80</v>
      </c>
      <c r="L331" t="str">
        <f t="shared" si="11"/>
        <v>SBPSmk.CC.BlackCreek.B.FFEP.P.80</v>
      </c>
    </row>
    <row r="332" spans="1:12">
      <c r="A332">
        <v>332</v>
      </c>
      <c r="B332" t="s">
        <v>377</v>
      </c>
      <c r="C332">
        <f>LOOKUP($L332,'7LUTipsy60_100'!$A:$A,'7LUTipsy60_100'!E:E)</f>
        <v>80</v>
      </c>
      <c r="D332">
        <f>LOOKUP($L332,'7LUTipsy60_100'!$A:$A,'7LUTipsy60_100'!F:F)</f>
        <v>411</v>
      </c>
      <c r="E332">
        <f>LOOKUP($L332,'7LUTipsy60_100'!$A:$A,'7LUTipsy60_100'!G:G)</f>
        <v>28.1</v>
      </c>
      <c r="F332">
        <f>LOOKUP($L332,'7LUTipsy60_100'!$A:$A,'7LUTipsy60_100'!H:H)</f>
        <v>0.44</v>
      </c>
      <c r="G332">
        <f>LOOKUP($L332,'7LUTipsy60_100'!$A:$A,'7LUTipsy60_100'!I:I)</f>
        <v>234.1</v>
      </c>
      <c r="H332">
        <f>LOOKUP($L332,'7LUTipsy60_100'!$A:$A,'7LUTipsy60_100'!J:J)</f>
        <v>5.13</v>
      </c>
      <c r="I332">
        <f>LOOKUP($L332,'7LUTipsy60_100'!$A:$A,'7LUTipsy60_100'!K:K)</f>
        <v>225</v>
      </c>
      <c r="J332">
        <f>LOOKUP($L332,'7LUTipsy60_100'!$A:$A,'7LUTipsy60_100'!L:L)</f>
        <v>34.200000000000003</v>
      </c>
      <c r="K332">
        <f t="shared" si="10"/>
        <v>80</v>
      </c>
      <c r="L332" t="str">
        <f t="shared" si="11"/>
        <v>SBSdw1.CC.BlackCreek.A.FFEP.P.80</v>
      </c>
    </row>
    <row r="333" spans="1:12">
      <c r="A333">
        <v>333</v>
      </c>
      <c r="B333" t="s">
        <v>382</v>
      </c>
      <c r="C333">
        <f>LOOKUP($L333,'7LUTipsy60_100'!$A:$A,'7LUTipsy60_100'!E:E)</f>
        <v>80</v>
      </c>
      <c r="D333">
        <f>LOOKUP($L333,'7LUTipsy60_100'!$A:$A,'7LUTipsy60_100'!F:F)</f>
        <v>348</v>
      </c>
      <c r="E333">
        <f>LOOKUP($L333,'7LUTipsy60_100'!$A:$A,'7LUTipsy60_100'!G:G)</f>
        <v>27.9</v>
      </c>
      <c r="F333">
        <f>LOOKUP($L333,'7LUTipsy60_100'!$A:$A,'7LUTipsy60_100'!H:H)</f>
        <v>0.42599999999999999</v>
      </c>
      <c r="G333">
        <f>LOOKUP($L333,'7LUTipsy60_100'!$A:$A,'7LUTipsy60_100'!I:I)</f>
        <v>233</v>
      </c>
      <c r="H333">
        <f>LOOKUP($L333,'7LUTipsy60_100'!$A:$A,'7LUTipsy60_100'!J:J)</f>
        <v>4.3600000000000003</v>
      </c>
      <c r="I333">
        <f>LOOKUP($L333,'7LUTipsy60_100'!$A:$A,'7LUTipsy60_100'!K:K)</f>
        <v>222</v>
      </c>
      <c r="J333">
        <f>LOOKUP($L333,'7LUTipsy60_100'!$A:$A,'7LUTipsy60_100'!L:L)</f>
        <v>34.700000000000003</v>
      </c>
      <c r="K333">
        <f t="shared" si="10"/>
        <v>80</v>
      </c>
      <c r="L333" t="str">
        <f t="shared" si="11"/>
        <v>SBSdw1.Sel.BlackCreek.A.FFEP.S.80</v>
      </c>
    </row>
    <row r="334" spans="1:12">
      <c r="A334">
        <v>334</v>
      </c>
      <c r="B334" t="s">
        <v>378</v>
      </c>
      <c r="C334">
        <f>LOOKUP($L334,'7LUTipsy60_100'!$A:$A,'7LUTipsy60_100'!E:E)</f>
        <v>80</v>
      </c>
      <c r="D334">
        <f>LOOKUP($L334,'7LUTipsy60_100'!$A:$A,'7LUTipsy60_100'!F:F)</f>
        <v>412</v>
      </c>
      <c r="E334">
        <f>LOOKUP($L334,'7LUTipsy60_100'!$A:$A,'7LUTipsy60_100'!G:G)</f>
        <v>28.2</v>
      </c>
      <c r="F334">
        <f>LOOKUP($L334,'7LUTipsy60_100'!$A:$A,'7LUTipsy60_100'!H:H)</f>
        <v>0.44500000000000001</v>
      </c>
      <c r="G334">
        <f>LOOKUP($L334,'7LUTipsy60_100'!$A:$A,'7LUTipsy60_100'!I:I)</f>
        <v>234.7</v>
      </c>
      <c r="H334">
        <f>LOOKUP($L334,'7LUTipsy60_100'!$A:$A,'7LUTipsy60_100'!J:J)</f>
        <v>5.15</v>
      </c>
      <c r="I334">
        <f>LOOKUP($L334,'7LUTipsy60_100'!$A:$A,'7LUTipsy60_100'!K:K)</f>
        <v>227</v>
      </c>
      <c r="J334">
        <f>LOOKUP($L334,'7LUTipsy60_100'!$A:$A,'7LUTipsy60_100'!L:L)</f>
        <v>34.299999999999997</v>
      </c>
      <c r="K334">
        <f t="shared" si="10"/>
        <v>80</v>
      </c>
      <c r="L334" t="str">
        <f t="shared" si="11"/>
        <v>SBSdw1.CC.BlackCreek.B.FFEP.P.80</v>
      </c>
    </row>
    <row r="335" spans="1:12">
      <c r="A335">
        <v>335</v>
      </c>
      <c r="B335" t="s">
        <v>379</v>
      </c>
      <c r="C335">
        <f>LOOKUP($L335,'7LUTipsy60_100'!$A:$A,'7LUTipsy60_100'!E:E)</f>
        <v>80</v>
      </c>
      <c r="D335">
        <f>LOOKUP($L335,'7LUTipsy60_100'!$A:$A,'7LUTipsy60_100'!F:F)</f>
        <v>417</v>
      </c>
      <c r="E335">
        <f>LOOKUP($L335,'7LUTipsy60_100'!$A:$A,'7LUTipsy60_100'!G:G)</f>
        <v>28.5</v>
      </c>
      <c r="F335">
        <f>LOOKUP($L335,'7LUTipsy60_100'!$A:$A,'7LUTipsy60_100'!H:H)</f>
        <v>0.46100000000000002</v>
      </c>
      <c r="G335">
        <f>LOOKUP($L335,'7LUTipsy60_100'!$A:$A,'7LUTipsy60_100'!I:I)</f>
        <v>236.4</v>
      </c>
      <c r="H335">
        <f>LOOKUP($L335,'7LUTipsy60_100'!$A:$A,'7LUTipsy60_100'!J:J)</f>
        <v>5.21</v>
      </c>
      <c r="I335">
        <f>LOOKUP($L335,'7LUTipsy60_100'!$A:$A,'7LUTipsy60_100'!K:K)</f>
        <v>233</v>
      </c>
      <c r="J335">
        <f>LOOKUP($L335,'7LUTipsy60_100'!$A:$A,'7LUTipsy60_100'!L:L)</f>
        <v>34.6</v>
      </c>
      <c r="K335">
        <f t="shared" si="10"/>
        <v>80</v>
      </c>
      <c r="L335" t="str">
        <f t="shared" si="11"/>
        <v>SBSdw1.CC.BlackCreek.C.FFEP.P.80</v>
      </c>
    </row>
    <row r="336" spans="1:12">
      <c r="A336">
        <v>336</v>
      </c>
      <c r="B336" t="s">
        <v>383</v>
      </c>
      <c r="C336">
        <f>LOOKUP($L336,'7LUTipsy60_100'!$A:$A,'7LUTipsy60_100'!E:E)</f>
        <v>80</v>
      </c>
      <c r="D336">
        <f>LOOKUP($L336,'7LUTipsy60_100'!$A:$A,'7LUTipsy60_100'!F:F)</f>
        <v>352</v>
      </c>
      <c r="E336">
        <f>LOOKUP($L336,'7LUTipsy60_100'!$A:$A,'7LUTipsy60_100'!G:G)</f>
        <v>28</v>
      </c>
      <c r="F336">
        <f>LOOKUP($L336,'7LUTipsy60_100'!$A:$A,'7LUTipsy60_100'!H:H)</f>
        <v>0.43</v>
      </c>
      <c r="G336">
        <f>LOOKUP($L336,'7LUTipsy60_100'!$A:$A,'7LUTipsy60_100'!I:I)</f>
        <v>233.6</v>
      </c>
      <c r="H336">
        <f>LOOKUP($L336,'7LUTipsy60_100'!$A:$A,'7LUTipsy60_100'!J:J)</f>
        <v>4.4000000000000004</v>
      </c>
      <c r="I336">
        <f>LOOKUP($L336,'7LUTipsy60_100'!$A:$A,'7LUTipsy60_100'!K:K)</f>
        <v>224</v>
      </c>
      <c r="J336">
        <f>LOOKUP($L336,'7LUTipsy60_100'!$A:$A,'7LUTipsy60_100'!L:L)</f>
        <v>34.799999999999997</v>
      </c>
      <c r="K336">
        <f t="shared" si="10"/>
        <v>80</v>
      </c>
      <c r="L336" t="str">
        <f t="shared" si="11"/>
        <v>SBSdw1.Sel.BlackCreek.C.FFEP.S.80</v>
      </c>
    </row>
    <row r="337" spans="1:12">
      <c r="A337">
        <v>337</v>
      </c>
      <c r="B337" t="s">
        <v>380</v>
      </c>
      <c r="C337">
        <f>LOOKUP($L337,'7LUTipsy60_100'!$A:$A,'7LUTipsy60_100'!E:E)</f>
        <v>80</v>
      </c>
      <c r="D337">
        <f>LOOKUP($L337,'7LUTipsy60_100'!$A:$A,'7LUTipsy60_100'!F:F)</f>
        <v>409</v>
      </c>
      <c r="E337">
        <f>LOOKUP($L337,'7LUTipsy60_100'!$A:$A,'7LUTipsy60_100'!G:G)</f>
        <v>27.9</v>
      </c>
      <c r="F337">
        <f>LOOKUP($L337,'7LUTipsy60_100'!$A:$A,'7LUTipsy60_100'!H:H)</f>
        <v>0.435</v>
      </c>
      <c r="G337">
        <f>LOOKUP($L337,'7LUTipsy60_100'!$A:$A,'7LUTipsy60_100'!I:I)</f>
        <v>233.6</v>
      </c>
      <c r="H337">
        <f>LOOKUP($L337,'7LUTipsy60_100'!$A:$A,'7LUTipsy60_100'!J:J)</f>
        <v>5.1100000000000003</v>
      </c>
      <c r="I337">
        <f>LOOKUP($L337,'7LUTipsy60_100'!$A:$A,'7LUTipsy60_100'!K:K)</f>
        <v>223</v>
      </c>
      <c r="J337">
        <f>LOOKUP($L337,'7LUTipsy60_100'!$A:$A,'7LUTipsy60_100'!L:L)</f>
        <v>34.1</v>
      </c>
      <c r="K337">
        <f t="shared" si="10"/>
        <v>80</v>
      </c>
      <c r="L337" t="str">
        <f t="shared" si="11"/>
        <v>SBSdw1.CC.BlackCreek.D.FFEP.P.80</v>
      </c>
    </row>
    <row r="338" spans="1:12">
      <c r="A338">
        <v>338</v>
      </c>
      <c r="B338" t="s">
        <v>384</v>
      </c>
      <c r="C338">
        <f>LOOKUP($L338,'7LUTipsy60_100'!$A:$A,'7LUTipsy60_100'!E:E)</f>
        <v>80</v>
      </c>
      <c r="D338">
        <f>LOOKUP($L338,'7LUTipsy60_100'!$A:$A,'7LUTipsy60_100'!F:F)</f>
        <v>322</v>
      </c>
      <c r="E338">
        <f>LOOKUP($L338,'7LUTipsy60_100'!$A:$A,'7LUTipsy60_100'!G:G)</f>
        <v>26.8</v>
      </c>
      <c r="F338">
        <f>LOOKUP($L338,'7LUTipsy60_100'!$A:$A,'7LUTipsy60_100'!H:H)</f>
        <v>0.39</v>
      </c>
      <c r="G338">
        <f>LOOKUP($L338,'7LUTipsy60_100'!$A:$A,'7LUTipsy60_100'!I:I)</f>
        <v>228</v>
      </c>
      <c r="H338">
        <f>LOOKUP($L338,'7LUTipsy60_100'!$A:$A,'7LUTipsy60_100'!J:J)</f>
        <v>4.0199999999999996</v>
      </c>
      <c r="I338">
        <f>LOOKUP($L338,'7LUTipsy60_100'!$A:$A,'7LUTipsy60_100'!K:K)</f>
        <v>199</v>
      </c>
      <c r="J338">
        <f>LOOKUP($L338,'7LUTipsy60_100'!$A:$A,'7LUTipsy60_100'!L:L)</f>
        <v>33.299999999999997</v>
      </c>
      <c r="K338">
        <f t="shared" si="10"/>
        <v>80</v>
      </c>
      <c r="L338" t="str">
        <f t="shared" si="11"/>
        <v>SBSdw1.Sel.BlackCreek.D.FFEP.S.80</v>
      </c>
    </row>
    <row r="339" spans="1:12">
      <c r="A339">
        <v>339</v>
      </c>
      <c r="B339" t="s">
        <v>381</v>
      </c>
      <c r="C339">
        <f>LOOKUP($L339,'7LUTipsy60_100'!$A:$A,'7LUTipsy60_100'!E:E)</f>
        <v>80</v>
      </c>
      <c r="D339">
        <f>LOOKUP($L339,'7LUTipsy60_100'!$A:$A,'7LUTipsy60_100'!F:F)</f>
        <v>389</v>
      </c>
      <c r="E339">
        <f>LOOKUP($L339,'7LUTipsy60_100'!$A:$A,'7LUTipsy60_100'!G:G)</f>
        <v>26.7</v>
      </c>
      <c r="F339">
        <f>LOOKUP($L339,'7LUTipsy60_100'!$A:$A,'7LUTipsy60_100'!H:H)</f>
        <v>0.38100000000000001</v>
      </c>
      <c r="G339">
        <f>LOOKUP($L339,'7LUTipsy60_100'!$A:$A,'7LUTipsy60_100'!I:I)</f>
        <v>226.2</v>
      </c>
      <c r="H339">
        <f>LOOKUP($L339,'7LUTipsy60_100'!$A:$A,'7LUTipsy60_100'!J:J)</f>
        <v>4.87</v>
      </c>
      <c r="I339">
        <f>LOOKUP($L339,'7LUTipsy60_100'!$A:$A,'7LUTipsy60_100'!K:K)</f>
        <v>202</v>
      </c>
      <c r="J339">
        <f>LOOKUP($L339,'7LUTipsy60_100'!$A:$A,'7LUTipsy60_100'!L:L)</f>
        <v>33</v>
      </c>
      <c r="K339">
        <f t="shared" si="10"/>
        <v>80</v>
      </c>
      <c r="L339" t="str">
        <f t="shared" si="11"/>
        <v>SBSdw1.CC.BlackCreek.E.FFEP.P.80</v>
      </c>
    </row>
    <row r="340" spans="1:12">
      <c r="A340">
        <v>340</v>
      </c>
      <c r="B340" t="s">
        <v>385</v>
      </c>
      <c r="C340">
        <f>LOOKUP($L340,'7LUTipsy60_100'!$A:$A,'7LUTipsy60_100'!E:E)</f>
        <v>80</v>
      </c>
      <c r="D340">
        <f>LOOKUP($L340,'7LUTipsy60_100'!$A:$A,'7LUTipsy60_100'!F:F)</f>
        <v>369</v>
      </c>
      <c r="E340">
        <f>LOOKUP($L340,'7LUTipsy60_100'!$A:$A,'7LUTipsy60_100'!G:G)</f>
        <v>25.5</v>
      </c>
      <c r="F340">
        <f>LOOKUP($L340,'7LUTipsy60_100'!$A:$A,'7LUTipsy60_100'!H:H)</f>
        <v>0.33800000000000002</v>
      </c>
      <c r="G340">
        <f>LOOKUP($L340,'7LUTipsy60_100'!$A:$A,'7LUTipsy60_100'!I:I)</f>
        <v>218.7</v>
      </c>
      <c r="H340">
        <f>LOOKUP($L340,'7LUTipsy60_100'!$A:$A,'7LUTipsy60_100'!J:J)</f>
        <v>4.62</v>
      </c>
      <c r="I340">
        <f>LOOKUP($L340,'7LUTipsy60_100'!$A:$A,'7LUTipsy60_100'!K:K)</f>
        <v>183</v>
      </c>
      <c r="J340">
        <f>LOOKUP($L340,'7LUTipsy60_100'!$A:$A,'7LUTipsy60_100'!L:L)</f>
        <v>31.9</v>
      </c>
      <c r="K340">
        <f t="shared" si="10"/>
        <v>80</v>
      </c>
      <c r="L340" t="str">
        <f t="shared" si="11"/>
        <v>SBSmc1.CC.BlackCreek.A.FFEP.P.80</v>
      </c>
    </row>
    <row r="341" spans="1:12">
      <c r="A341">
        <v>341</v>
      </c>
      <c r="B341" t="s">
        <v>386</v>
      </c>
      <c r="C341">
        <f>LOOKUP($L341,'7LUTipsy60_100'!$A:$A,'7LUTipsy60_100'!E:E)</f>
        <v>80</v>
      </c>
      <c r="D341">
        <f>LOOKUP($L341,'7LUTipsy60_100'!$A:$A,'7LUTipsy60_100'!F:F)</f>
        <v>376</v>
      </c>
      <c r="E341">
        <f>LOOKUP($L341,'7LUTipsy60_100'!$A:$A,'7LUTipsy60_100'!G:G)</f>
        <v>25.9</v>
      </c>
      <c r="F341">
        <f>LOOKUP($L341,'7LUTipsy60_100'!$A:$A,'7LUTipsy60_100'!H:H)</f>
        <v>0.35</v>
      </c>
      <c r="G341">
        <f>LOOKUP($L341,'7LUTipsy60_100'!$A:$A,'7LUTipsy60_100'!I:I)</f>
        <v>220.9</v>
      </c>
      <c r="H341">
        <f>LOOKUP($L341,'7LUTipsy60_100'!$A:$A,'7LUTipsy60_100'!J:J)</f>
        <v>4.7</v>
      </c>
      <c r="I341">
        <f>LOOKUP($L341,'7LUTipsy60_100'!$A:$A,'7LUTipsy60_100'!K:K)</f>
        <v>189</v>
      </c>
      <c r="J341">
        <f>LOOKUP($L341,'7LUTipsy60_100'!$A:$A,'7LUTipsy60_100'!L:L)</f>
        <v>32.200000000000003</v>
      </c>
      <c r="K341">
        <f t="shared" si="10"/>
        <v>80</v>
      </c>
      <c r="L341" t="str">
        <f t="shared" si="11"/>
        <v>SBSmc1.CC.BlackCreek.B.FFEP.P.80</v>
      </c>
    </row>
    <row r="342" spans="1:12">
      <c r="A342">
        <v>342</v>
      </c>
      <c r="B342" t="s">
        <v>389</v>
      </c>
      <c r="C342">
        <f>LOOKUP($L342,'7LUTipsy60_100'!$A:$A,'7LUTipsy60_100'!E:E)</f>
        <v>80</v>
      </c>
      <c r="D342">
        <f>LOOKUP($L342,'7LUTipsy60_100'!$A:$A,'7LUTipsy60_100'!F:F)</f>
        <v>260</v>
      </c>
      <c r="E342">
        <f>LOOKUP($L342,'7LUTipsy60_100'!$A:$A,'7LUTipsy60_100'!G:G)</f>
        <v>23.9</v>
      </c>
      <c r="F342">
        <f>LOOKUP($L342,'7LUTipsy60_100'!$A:$A,'7LUTipsy60_100'!H:H)</f>
        <v>0.26500000000000001</v>
      </c>
      <c r="G342">
        <f>LOOKUP($L342,'7LUTipsy60_100'!$A:$A,'7LUTipsy60_100'!I:I)</f>
        <v>203.7</v>
      </c>
      <c r="H342">
        <f>LOOKUP($L342,'7LUTipsy60_100'!$A:$A,'7LUTipsy60_100'!J:J)</f>
        <v>3.25</v>
      </c>
      <c r="I342">
        <f>LOOKUP($L342,'7LUTipsy60_100'!$A:$A,'7LUTipsy60_100'!K:K)</f>
        <v>136</v>
      </c>
      <c r="J342">
        <f>LOOKUP($L342,'7LUTipsy60_100'!$A:$A,'7LUTipsy60_100'!L:L)</f>
        <v>28</v>
      </c>
      <c r="K342">
        <f t="shared" si="10"/>
        <v>80</v>
      </c>
      <c r="L342" t="str">
        <f t="shared" si="11"/>
        <v>IDFdk3.Sel.Chimney.A.FFEP.S.80</v>
      </c>
    </row>
    <row r="343" spans="1:12">
      <c r="A343">
        <v>343</v>
      </c>
      <c r="B343" t="s">
        <v>390</v>
      </c>
      <c r="C343">
        <f>LOOKUP($L343,'7LUTipsy60_100'!$A:$A,'7LUTipsy60_100'!E:E)</f>
        <v>80</v>
      </c>
      <c r="D343">
        <f>LOOKUP($L343,'7LUTipsy60_100'!$A:$A,'7LUTipsy60_100'!F:F)</f>
        <v>276</v>
      </c>
      <c r="E343">
        <f>LOOKUP($L343,'7LUTipsy60_100'!$A:$A,'7LUTipsy60_100'!G:G)</f>
        <v>24.6</v>
      </c>
      <c r="F343">
        <f>LOOKUP($L343,'7LUTipsy60_100'!$A:$A,'7LUTipsy60_100'!H:H)</f>
        <v>0.28399999999999997</v>
      </c>
      <c r="G343">
        <f>LOOKUP($L343,'7LUTipsy60_100'!$A:$A,'7LUTipsy60_100'!I:I)</f>
        <v>208.5</v>
      </c>
      <c r="H343">
        <f>LOOKUP($L343,'7LUTipsy60_100'!$A:$A,'7LUTipsy60_100'!J:J)</f>
        <v>3.46</v>
      </c>
      <c r="I343">
        <f>LOOKUP($L343,'7LUTipsy60_100'!$A:$A,'7LUTipsy60_100'!K:K)</f>
        <v>148</v>
      </c>
      <c r="J343">
        <f>LOOKUP($L343,'7LUTipsy60_100'!$A:$A,'7LUTipsy60_100'!L:L)</f>
        <v>28.9</v>
      </c>
      <c r="K343">
        <f t="shared" si="10"/>
        <v>80</v>
      </c>
      <c r="L343" t="str">
        <f t="shared" si="11"/>
        <v>IDFdk3.Sel.Chimney.B.FFEP.S.80</v>
      </c>
    </row>
    <row r="344" spans="1:12">
      <c r="A344">
        <v>344</v>
      </c>
      <c r="B344" t="s">
        <v>387</v>
      </c>
      <c r="C344">
        <f>LOOKUP($L344,'7LUTipsy60_100'!$A:$A,'7LUTipsy60_100'!E:E)</f>
        <v>80</v>
      </c>
      <c r="D344">
        <f>LOOKUP($L344,'7LUTipsy60_100'!$A:$A,'7LUTipsy60_100'!F:F)</f>
        <v>268</v>
      </c>
      <c r="E344">
        <f>LOOKUP($L344,'7LUTipsy60_100'!$A:$A,'7LUTipsy60_100'!G:G)</f>
        <v>21.6</v>
      </c>
      <c r="F344">
        <f>LOOKUP($L344,'7LUTipsy60_100'!$A:$A,'7LUTipsy60_100'!H:H)</f>
        <v>0.25800000000000001</v>
      </c>
      <c r="G344">
        <f>LOOKUP($L344,'7LUTipsy60_100'!$A:$A,'7LUTipsy60_100'!I:I)</f>
        <v>208.4</v>
      </c>
      <c r="H344">
        <f>LOOKUP($L344,'7LUTipsy60_100'!$A:$A,'7LUTipsy60_100'!J:J)</f>
        <v>3.35</v>
      </c>
      <c r="I344">
        <f>LOOKUP($L344,'7LUTipsy60_100'!$A:$A,'7LUTipsy60_100'!K:K)</f>
        <v>124</v>
      </c>
      <c r="J344">
        <f>LOOKUP($L344,'7LUTipsy60_100'!$A:$A,'7LUTipsy60_100'!L:L)</f>
        <v>28.2</v>
      </c>
      <c r="K344">
        <f t="shared" si="10"/>
        <v>80</v>
      </c>
      <c r="L344" t="str">
        <f t="shared" si="11"/>
        <v>IDFdk3.CC.Chimney.C.FFEP.N.80</v>
      </c>
    </row>
    <row r="345" spans="1:12">
      <c r="A345">
        <v>345</v>
      </c>
      <c r="B345" t="s">
        <v>391</v>
      </c>
      <c r="C345">
        <f>LOOKUP($L345,'7LUTipsy60_100'!$A:$A,'7LUTipsy60_100'!E:E)</f>
        <v>80</v>
      </c>
      <c r="D345">
        <f>LOOKUP($L345,'7LUTipsy60_100'!$A:$A,'7LUTipsy60_100'!F:F)</f>
        <v>287</v>
      </c>
      <c r="E345">
        <f>LOOKUP($L345,'7LUTipsy60_100'!$A:$A,'7LUTipsy60_100'!G:G)</f>
        <v>25</v>
      </c>
      <c r="F345">
        <f>LOOKUP($L345,'7LUTipsy60_100'!$A:$A,'7LUTipsy60_100'!H:H)</f>
        <v>0.29699999999999999</v>
      </c>
      <c r="G345">
        <f>LOOKUP($L345,'7LUTipsy60_100'!$A:$A,'7LUTipsy60_100'!I:I)</f>
        <v>211.7</v>
      </c>
      <c r="H345">
        <f>LOOKUP($L345,'7LUTipsy60_100'!$A:$A,'7LUTipsy60_100'!J:J)</f>
        <v>3.58</v>
      </c>
      <c r="I345">
        <f>LOOKUP($L345,'7LUTipsy60_100'!$A:$A,'7LUTipsy60_100'!K:K)</f>
        <v>156</v>
      </c>
      <c r="J345">
        <f>LOOKUP($L345,'7LUTipsy60_100'!$A:$A,'7LUTipsy60_100'!L:L)</f>
        <v>29.5</v>
      </c>
      <c r="K345">
        <f t="shared" si="10"/>
        <v>80</v>
      </c>
      <c r="L345" t="str">
        <f t="shared" si="11"/>
        <v>IDFdk3.Sel.Chimney.C.FFEP.S.80</v>
      </c>
    </row>
    <row r="346" spans="1:12">
      <c r="A346">
        <v>346</v>
      </c>
      <c r="B346" t="s">
        <v>392</v>
      </c>
      <c r="C346">
        <f>LOOKUP($L346,'7LUTipsy60_100'!$A:$A,'7LUTipsy60_100'!E:E)</f>
        <v>80</v>
      </c>
      <c r="D346">
        <f>LOOKUP($L346,'7LUTipsy60_100'!$A:$A,'7LUTipsy60_100'!F:F)</f>
        <v>287</v>
      </c>
      <c r="E346">
        <f>LOOKUP($L346,'7LUTipsy60_100'!$A:$A,'7LUTipsy60_100'!G:G)</f>
        <v>25</v>
      </c>
      <c r="F346">
        <f>LOOKUP($L346,'7LUTipsy60_100'!$A:$A,'7LUTipsy60_100'!H:H)</f>
        <v>0.29699999999999999</v>
      </c>
      <c r="G346">
        <f>LOOKUP($L346,'7LUTipsy60_100'!$A:$A,'7LUTipsy60_100'!I:I)</f>
        <v>211.7</v>
      </c>
      <c r="H346">
        <f>LOOKUP($L346,'7LUTipsy60_100'!$A:$A,'7LUTipsy60_100'!J:J)</f>
        <v>3.58</v>
      </c>
      <c r="I346">
        <f>LOOKUP($L346,'7LUTipsy60_100'!$A:$A,'7LUTipsy60_100'!K:K)</f>
        <v>156</v>
      </c>
      <c r="J346">
        <f>LOOKUP($L346,'7LUTipsy60_100'!$A:$A,'7LUTipsy60_100'!L:L)</f>
        <v>29.5</v>
      </c>
      <c r="K346">
        <f t="shared" si="10"/>
        <v>80</v>
      </c>
      <c r="L346" t="str">
        <f t="shared" si="11"/>
        <v>IDFdk3.Sel.Chimney.D.FFEP.S.80</v>
      </c>
    </row>
    <row r="347" spans="1:12">
      <c r="A347">
        <v>347</v>
      </c>
      <c r="B347" t="s">
        <v>388</v>
      </c>
      <c r="C347">
        <f>LOOKUP($L347,'7LUTipsy60_100'!$A:$A,'7LUTipsy60_100'!E:E)</f>
        <v>80</v>
      </c>
      <c r="D347">
        <f>LOOKUP($L347,'7LUTipsy60_100'!$A:$A,'7LUTipsy60_100'!F:F)</f>
        <v>268</v>
      </c>
      <c r="E347">
        <f>LOOKUP($L347,'7LUTipsy60_100'!$A:$A,'7LUTipsy60_100'!G:G)</f>
        <v>21.6</v>
      </c>
      <c r="F347">
        <f>LOOKUP($L347,'7LUTipsy60_100'!$A:$A,'7LUTipsy60_100'!H:H)</f>
        <v>0.25800000000000001</v>
      </c>
      <c r="G347">
        <f>LOOKUP($L347,'7LUTipsy60_100'!$A:$A,'7LUTipsy60_100'!I:I)</f>
        <v>208.4</v>
      </c>
      <c r="H347">
        <f>LOOKUP($L347,'7LUTipsy60_100'!$A:$A,'7LUTipsy60_100'!J:J)</f>
        <v>3.35</v>
      </c>
      <c r="I347">
        <f>LOOKUP($L347,'7LUTipsy60_100'!$A:$A,'7LUTipsy60_100'!K:K)</f>
        <v>124</v>
      </c>
      <c r="J347">
        <f>LOOKUP($L347,'7LUTipsy60_100'!$A:$A,'7LUTipsy60_100'!L:L)</f>
        <v>28.2</v>
      </c>
      <c r="K347">
        <f t="shared" si="10"/>
        <v>80</v>
      </c>
      <c r="L347" t="str">
        <f t="shared" si="11"/>
        <v>IDFdk3.CC.Chimney.E.FFEP.N.80</v>
      </c>
    </row>
    <row r="348" spans="1:12">
      <c r="A348">
        <v>348</v>
      </c>
      <c r="B348" t="s">
        <v>393</v>
      </c>
      <c r="C348">
        <f>LOOKUP($L348,'7LUTipsy60_100'!$A:$A,'7LUTipsy60_100'!E:E)</f>
        <v>80</v>
      </c>
      <c r="D348">
        <f>LOOKUP($L348,'7LUTipsy60_100'!$A:$A,'7LUTipsy60_100'!F:F)</f>
        <v>287</v>
      </c>
      <c r="E348">
        <f>LOOKUP($L348,'7LUTipsy60_100'!$A:$A,'7LUTipsy60_100'!G:G)</f>
        <v>25</v>
      </c>
      <c r="F348">
        <f>LOOKUP($L348,'7LUTipsy60_100'!$A:$A,'7LUTipsy60_100'!H:H)</f>
        <v>0.29699999999999999</v>
      </c>
      <c r="G348">
        <f>LOOKUP($L348,'7LUTipsy60_100'!$A:$A,'7LUTipsy60_100'!I:I)</f>
        <v>211.7</v>
      </c>
      <c r="H348">
        <f>LOOKUP($L348,'7LUTipsy60_100'!$A:$A,'7LUTipsy60_100'!J:J)</f>
        <v>3.58</v>
      </c>
      <c r="I348">
        <f>LOOKUP($L348,'7LUTipsy60_100'!$A:$A,'7LUTipsy60_100'!K:K)</f>
        <v>156</v>
      </c>
      <c r="J348">
        <f>LOOKUP($L348,'7LUTipsy60_100'!$A:$A,'7LUTipsy60_100'!L:L)</f>
        <v>29.5</v>
      </c>
      <c r="K348">
        <f t="shared" si="10"/>
        <v>80</v>
      </c>
      <c r="L348" t="str">
        <f t="shared" si="11"/>
        <v>IDFdk3.Sel.Chimney.E.FFEP.S.80</v>
      </c>
    </row>
    <row r="349" spans="1:12">
      <c r="A349">
        <v>349</v>
      </c>
      <c r="B349" t="s">
        <v>394</v>
      </c>
      <c r="C349">
        <f>LOOKUP($L349,'7LUTipsy60_100'!$A:$A,'7LUTipsy60_100'!E:E)</f>
        <v>80</v>
      </c>
      <c r="D349">
        <f>LOOKUP($L349,'7LUTipsy60_100'!$A:$A,'7LUTipsy60_100'!F:F)</f>
        <v>171</v>
      </c>
      <c r="E349">
        <f>LOOKUP($L349,'7LUTipsy60_100'!$A:$A,'7LUTipsy60_100'!G:G)</f>
        <v>19.7</v>
      </c>
      <c r="F349">
        <f>LOOKUP($L349,'7LUTipsy60_100'!$A:$A,'7LUTipsy60_100'!H:H)</f>
        <v>0.17</v>
      </c>
      <c r="G349">
        <f>LOOKUP($L349,'7LUTipsy60_100'!$A:$A,'7LUTipsy60_100'!I:I)</f>
        <v>170.2</v>
      </c>
      <c r="H349">
        <f>LOOKUP($L349,'7LUTipsy60_100'!$A:$A,'7LUTipsy60_100'!J:J)</f>
        <v>2.14</v>
      </c>
      <c r="I349">
        <f>LOOKUP($L349,'7LUTipsy60_100'!$A:$A,'7LUTipsy60_100'!K:K)</f>
        <v>78</v>
      </c>
      <c r="J349">
        <f>LOOKUP($L349,'7LUTipsy60_100'!$A:$A,'7LUTipsy60_100'!L:L)</f>
        <v>23</v>
      </c>
      <c r="K349">
        <f t="shared" si="10"/>
        <v>80</v>
      </c>
      <c r="L349" t="str">
        <f t="shared" si="11"/>
        <v>IDFxm.Sel.Chimney.A.FFEP.S.80</v>
      </c>
    </row>
    <row r="350" spans="1:12">
      <c r="A350">
        <v>350</v>
      </c>
      <c r="B350" t="s">
        <v>395</v>
      </c>
      <c r="C350">
        <f>LOOKUP($L350,'7LUTipsy60_100'!$A:$A,'7LUTipsy60_100'!E:E)</f>
        <v>80</v>
      </c>
      <c r="D350">
        <f>LOOKUP($L350,'7LUTipsy60_100'!$A:$A,'7LUTipsy60_100'!F:F)</f>
        <v>183</v>
      </c>
      <c r="E350">
        <f>LOOKUP($L350,'7LUTipsy60_100'!$A:$A,'7LUTipsy60_100'!G:G)</f>
        <v>20.3</v>
      </c>
      <c r="F350">
        <f>LOOKUP($L350,'7LUTipsy60_100'!$A:$A,'7LUTipsy60_100'!H:H)</f>
        <v>0.182</v>
      </c>
      <c r="G350">
        <f>LOOKUP($L350,'7LUTipsy60_100'!$A:$A,'7LUTipsy60_100'!I:I)</f>
        <v>175.2</v>
      </c>
      <c r="H350">
        <f>LOOKUP($L350,'7LUTipsy60_100'!$A:$A,'7LUTipsy60_100'!J:J)</f>
        <v>2.29</v>
      </c>
      <c r="I350">
        <f>LOOKUP($L350,'7LUTipsy60_100'!$A:$A,'7LUTipsy60_100'!K:K)</f>
        <v>85</v>
      </c>
      <c r="J350">
        <f>LOOKUP($L350,'7LUTipsy60_100'!$A:$A,'7LUTipsy60_100'!L:L)</f>
        <v>23.7</v>
      </c>
      <c r="K350">
        <f t="shared" si="10"/>
        <v>80</v>
      </c>
      <c r="L350" t="str">
        <f t="shared" si="11"/>
        <v>IDFxm.Sel.Chimney.B.FFEP.S.80</v>
      </c>
    </row>
    <row r="351" spans="1:12">
      <c r="A351">
        <v>351</v>
      </c>
      <c r="B351" t="s">
        <v>539</v>
      </c>
      <c r="C351">
        <f>LOOKUP($L351,'7LUTipsy60_100'!$A:$A,'7LUTipsy60_100'!E:E)</f>
        <v>80</v>
      </c>
      <c r="D351">
        <f>LOOKUP($L351,'7LUTipsy60_100'!$A:$A,'7LUTipsy60_100'!F:F)</f>
        <v>280</v>
      </c>
      <c r="E351">
        <f>LOOKUP($L351,'7LUTipsy60_100'!$A:$A,'7LUTipsy60_100'!G:G)</f>
        <v>21.9</v>
      </c>
      <c r="F351">
        <f>LOOKUP($L351,'7LUTipsy60_100'!$A:$A,'7LUTipsy60_100'!H:H)</f>
        <v>0.23</v>
      </c>
      <c r="G351">
        <f>LOOKUP($L351,'7LUTipsy60_100'!$A:$A,'7LUTipsy60_100'!I:I)</f>
        <v>194.8</v>
      </c>
      <c r="H351">
        <f>LOOKUP($L351,'7LUTipsy60_100'!$A:$A,'7LUTipsy60_100'!J:J)</f>
        <v>3.5</v>
      </c>
      <c r="I351">
        <f>LOOKUP($L351,'7LUTipsy60_100'!$A:$A,'7LUTipsy60_100'!K:K)</f>
        <v>123</v>
      </c>
      <c r="J351">
        <f>LOOKUP($L351,'7LUTipsy60_100'!$A:$A,'7LUTipsy60_100'!L:L)</f>
        <v>28.1</v>
      </c>
      <c r="K351">
        <f t="shared" si="10"/>
        <v>80</v>
      </c>
      <c r="L351" t="str">
        <f t="shared" si="11"/>
        <v>ESSFwc3.CC.Horsefly.B.FFEP.P.80</v>
      </c>
    </row>
    <row r="352" spans="1:12">
      <c r="A352">
        <v>352</v>
      </c>
      <c r="B352" t="s">
        <v>540</v>
      </c>
      <c r="C352">
        <f>LOOKUP($L352,'7LUTipsy60_100'!$A:$A,'7LUTipsy60_100'!E:E)</f>
        <v>80</v>
      </c>
      <c r="D352">
        <f>LOOKUP($L352,'7LUTipsy60_100'!$A:$A,'7LUTipsy60_100'!F:F)</f>
        <v>280</v>
      </c>
      <c r="E352">
        <f>LOOKUP($L352,'7LUTipsy60_100'!$A:$A,'7LUTipsy60_100'!G:G)</f>
        <v>21.9</v>
      </c>
      <c r="F352">
        <f>LOOKUP($L352,'7LUTipsy60_100'!$A:$A,'7LUTipsy60_100'!H:H)</f>
        <v>0.23</v>
      </c>
      <c r="G352">
        <f>LOOKUP($L352,'7LUTipsy60_100'!$A:$A,'7LUTipsy60_100'!I:I)</f>
        <v>194.8</v>
      </c>
      <c r="H352">
        <f>LOOKUP($L352,'7LUTipsy60_100'!$A:$A,'7LUTipsy60_100'!J:J)</f>
        <v>3.5</v>
      </c>
      <c r="I352">
        <f>LOOKUP($L352,'7LUTipsy60_100'!$A:$A,'7LUTipsy60_100'!K:K)</f>
        <v>123</v>
      </c>
      <c r="J352">
        <f>LOOKUP($L352,'7LUTipsy60_100'!$A:$A,'7LUTipsy60_100'!L:L)</f>
        <v>28.1</v>
      </c>
      <c r="K352">
        <f t="shared" si="10"/>
        <v>80</v>
      </c>
      <c r="L352" t="str">
        <f t="shared" si="11"/>
        <v>ESSFwc3.CC.Horsefly.D.FFEP.P.80</v>
      </c>
    </row>
    <row r="353" spans="1:12">
      <c r="A353">
        <v>353</v>
      </c>
      <c r="B353" t="s">
        <v>541</v>
      </c>
      <c r="C353">
        <f>LOOKUP($L353,'7LUTipsy60_100'!$A:$A,'7LUTipsy60_100'!E:E)</f>
        <v>80</v>
      </c>
      <c r="D353">
        <f>LOOKUP($L353,'7LUTipsy60_100'!$A:$A,'7LUTipsy60_100'!F:F)</f>
        <v>266</v>
      </c>
      <c r="E353">
        <f>LOOKUP($L353,'7LUTipsy60_100'!$A:$A,'7LUTipsy60_100'!G:G)</f>
        <v>21.3</v>
      </c>
      <c r="F353">
        <f>LOOKUP($L353,'7LUTipsy60_100'!$A:$A,'7LUTipsy60_100'!H:H)</f>
        <v>0.217</v>
      </c>
      <c r="G353">
        <f>LOOKUP($L353,'7LUTipsy60_100'!$A:$A,'7LUTipsy60_100'!I:I)</f>
        <v>191</v>
      </c>
      <c r="H353">
        <f>LOOKUP($L353,'7LUTipsy60_100'!$A:$A,'7LUTipsy60_100'!J:J)</f>
        <v>3.32</v>
      </c>
      <c r="I353">
        <f>LOOKUP($L353,'7LUTipsy60_100'!$A:$A,'7LUTipsy60_100'!K:K)</f>
        <v>115</v>
      </c>
      <c r="J353">
        <f>LOOKUP($L353,'7LUTipsy60_100'!$A:$A,'7LUTipsy60_100'!L:L)</f>
        <v>27.5</v>
      </c>
      <c r="K353">
        <f t="shared" si="10"/>
        <v>80</v>
      </c>
      <c r="L353" t="str">
        <f t="shared" si="11"/>
        <v>ESSFwc3.CC.Horsefly.E.FFEP.P.80</v>
      </c>
    </row>
    <row r="354" spans="1:12">
      <c r="A354">
        <v>354</v>
      </c>
      <c r="B354" t="s">
        <v>542</v>
      </c>
      <c r="C354">
        <f>LOOKUP($L354,'7LUTipsy60_100'!$A:$A,'7LUTipsy60_100'!E:E)</f>
        <v>80</v>
      </c>
      <c r="D354">
        <f>LOOKUP($L354,'7LUTipsy60_100'!$A:$A,'7LUTipsy60_100'!F:F)</f>
        <v>266</v>
      </c>
      <c r="E354">
        <f>LOOKUP($L354,'7LUTipsy60_100'!$A:$A,'7LUTipsy60_100'!G:G)</f>
        <v>21.3</v>
      </c>
      <c r="F354">
        <f>LOOKUP($L354,'7LUTipsy60_100'!$A:$A,'7LUTipsy60_100'!H:H)</f>
        <v>0.217</v>
      </c>
      <c r="G354">
        <f>LOOKUP($L354,'7LUTipsy60_100'!$A:$A,'7LUTipsy60_100'!I:I)</f>
        <v>191</v>
      </c>
      <c r="H354">
        <f>LOOKUP($L354,'7LUTipsy60_100'!$A:$A,'7LUTipsy60_100'!J:J)</f>
        <v>3.32</v>
      </c>
      <c r="I354">
        <f>LOOKUP($L354,'7LUTipsy60_100'!$A:$A,'7LUTipsy60_100'!K:K)</f>
        <v>115</v>
      </c>
      <c r="J354">
        <f>LOOKUP($L354,'7LUTipsy60_100'!$A:$A,'7LUTipsy60_100'!L:L)</f>
        <v>27.5</v>
      </c>
      <c r="K354">
        <f t="shared" si="10"/>
        <v>80</v>
      </c>
      <c r="L354" t="str">
        <f t="shared" si="11"/>
        <v>ESSFwc3.CC.Horsefly.F.FFEP.P.80</v>
      </c>
    </row>
    <row r="355" spans="1:12">
      <c r="A355">
        <v>355</v>
      </c>
      <c r="B355" t="s">
        <v>543</v>
      </c>
      <c r="C355">
        <f>LOOKUP($L355,'7LUTipsy60_100'!$A:$A,'7LUTipsy60_100'!E:E)</f>
        <v>80</v>
      </c>
      <c r="D355">
        <f>LOOKUP($L355,'7LUTipsy60_100'!$A:$A,'7LUTipsy60_100'!F:F)</f>
        <v>271</v>
      </c>
      <c r="E355">
        <f>LOOKUP($L355,'7LUTipsy60_100'!$A:$A,'7LUTipsy60_100'!G:G)</f>
        <v>21.6</v>
      </c>
      <c r="F355">
        <f>LOOKUP($L355,'7LUTipsy60_100'!$A:$A,'7LUTipsy60_100'!H:H)</f>
        <v>0.222</v>
      </c>
      <c r="G355">
        <f>LOOKUP($L355,'7LUTipsy60_100'!$A:$A,'7LUTipsy60_100'!I:I)</f>
        <v>192.4</v>
      </c>
      <c r="H355">
        <f>LOOKUP($L355,'7LUTipsy60_100'!$A:$A,'7LUTipsy60_100'!J:J)</f>
        <v>3.39</v>
      </c>
      <c r="I355">
        <f>LOOKUP($L355,'7LUTipsy60_100'!$A:$A,'7LUTipsy60_100'!K:K)</f>
        <v>118</v>
      </c>
      <c r="J355">
        <f>LOOKUP($L355,'7LUTipsy60_100'!$A:$A,'7LUTipsy60_100'!L:L)</f>
        <v>27.8</v>
      </c>
      <c r="K355">
        <f t="shared" si="10"/>
        <v>80</v>
      </c>
      <c r="L355" t="str">
        <f t="shared" si="11"/>
        <v>ESSFwk1.CC.Horsefly.B.FFEP.P.80</v>
      </c>
    </row>
    <row r="356" spans="1:12">
      <c r="A356">
        <v>356</v>
      </c>
      <c r="B356" t="s">
        <v>544</v>
      </c>
      <c r="C356">
        <f>LOOKUP($L356,'7LUTipsy60_100'!$A:$A,'7LUTipsy60_100'!E:E)</f>
        <v>80</v>
      </c>
      <c r="D356">
        <f>LOOKUP($L356,'7LUTipsy60_100'!$A:$A,'7LUTipsy60_100'!F:F)</f>
        <v>263</v>
      </c>
      <c r="E356">
        <f>LOOKUP($L356,'7LUTipsy60_100'!$A:$A,'7LUTipsy60_100'!G:G)</f>
        <v>21.2</v>
      </c>
      <c r="F356">
        <f>LOOKUP($L356,'7LUTipsy60_100'!$A:$A,'7LUTipsy60_100'!H:H)</f>
        <v>0.214</v>
      </c>
      <c r="G356">
        <f>LOOKUP($L356,'7LUTipsy60_100'!$A:$A,'7LUTipsy60_100'!I:I)</f>
        <v>190.2</v>
      </c>
      <c r="H356">
        <f>LOOKUP($L356,'7LUTipsy60_100'!$A:$A,'7LUTipsy60_100'!J:J)</f>
        <v>3.28</v>
      </c>
      <c r="I356">
        <f>LOOKUP($L356,'7LUTipsy60_100'!$A:$A,'7LUTipsy60_100'!K:K)</f>
        <v>113</v>
      </c>
      <c r="J356">
        <f>LOOKUP($L356,'7LUTipsy60_100'!$A:$A,'7LUTipsy60_100'!L:L)</f>
        <v>27.4</v>
      </c>
      <c r="K356">
        <f t="shared" si="10"/>
        <v>80</v>
      </c>
      <c r="L356" t="str">
        <f t="shared" si="11"/>
        <v>ESSFwk1.CC.Horsefly.D.FFEP.P.80</v>
      </c>
    </row>
    <row r="357" spans="1:12">
      <c r="A357">
        <v>357</v>
      </c>
      <c r="B357" t="s">
        <v>545</v>
      </c>
      <c r="C357">
        <f>LOOKUP($L357,'7LUTipsy60_100'!$A:$A,'7LUTipsy60_100'!E:E)</f>
        <v>80</v>
      </c>
      <c r="D357">
        <f>LOOKUP($L357,'7LUTipsy60_100'!$A:$A,'7LUTipsy60_100'!F:F)</f>
        <v>237</v>
      </c>
      <c r="E357">
        <f>LOOKUP($L357,'7LUTipsy60_100'!$A:$A,'7LUTipsy60_100'!G:G)</f>
        <v>20.100000000000001</v>
      </c>
      <c r="F357">
        <f>LOOKUP($L357,'7LUTipsy60_100'!$A:$A,'7LUTipsy60_100'!H:H)</f>
        <v>0.192</v>
      </c>
      <c r="G357">
        <f>LOOKUP($L357,'7LUTipsy60_100'!$A:$A,'7LUTipsy60_100'!I:I)</f>
        <v>182.7</v>
      </c>
      <c r="H357">
        <f>LOOKUP($L357,'7LUTipsy60_100'!$A:$A,'7LUTipsy60_100'!J:J)</f>
        <v>2.96</v>
      </c>
      <c r="I357">
        <f>LOOKUP($L357,'7LUTipsy60_100'!$A:$A,'7LUTipsy60_100'!K:K)</f>
        <v>99</v>
      </c>
      <c r="J357">
        <f>LOOKUP($L357,'7LUTipsy60_100'!$A:$A,'7LUTipsy60_100'!L:L)</f>
        <v>26.4</v>
      </c>
      <c r="K357">
        <f t="shared" si="10"/>
        <v>80</v>
      </c>
      <c r="L357" t="str">
        <f t="shared" si="11"/>
        <v>ESSFwk1.CC.Horsefly.E.FFEP.P.80</v>
      </c>
    </row>
    <row r="358" spans="1:12">
      <c r="A358">
        <v>358</v>
      </c>
      <c r="B358" t="s">
        <v>546</v>
      </c>
      <c r="C358">
        <f>LOOKUP($L358,'7LUTipsy60_100'!$A:$A,'7LUTipsy60_100'!E:E)</f>
        <v>80</v>
      </c>
      <c r="D358">
        <f>LOOKUP($L358,'7LUTipsy60_100'!$A:$A,'7LUTipsy60_100'!F:F)</f>
        <v>257</v>
      </c>
      <c r="E358">
        <f>LOOKUP($L358,'7LUTipsy60_100'!$A:$A,'7LUTipsy60_100'!G:G)</f>
        <v>21</v>
      </c>
      <c r="F358">
        <f>LOOKUP($L358,'7LUTipsy60_100'!$A:$A,'7LUTipsy60_100'!H:H)</f>
        <v>0.20899999999999999</v>
      </c>
      <c r="G358">
        <f>LOOKUP($L358,'7LUTipsy60_100'!$A:$A,'7LUTipsy60_100'!I:I)</f>
        <v>188.7</v>
      </c>
      <c r="H358">
        <f>LOOKUP($L358,'7LUTipsy60_100'!$A:$A,'7LUTipsy60_100'!J:J)</f>
        <v>3.21</v>
      </c>
      <c r="I358">
        <f>LOOKUP($L358,'7LUTipsy60_100'!$A:$A,'7LUTipsy60_100'!K:K)</f>
        <v>110</v>
      </c>
      <c r="J358">
        <f>LOOKUP($L358,'7LUTipsy60_100'!$A:$A,'7LUTipsy60_100'!L:L)</f>
        <v>27.2</v>
      </c>
      <c r="K358">
        <f t="shared" si="10"/>
        <v>80</v>
      </c>
      <c r="L358" t="str">
        <f t="shared" si="11"/>
        <v>ESSFwk1.CC.Horsefly.F.FFEP.P.80</v>
      </c>
    </row>
    <row r="359" spans="1:12">
      <c r="A359">
        <v>359</v>
      </c>
      <c r="B359" t="s">
        <v>547</v>
      </c>
      <c r="C359">
        <f>LOOKUP($L359,'7LUTipsy60_100'!$A:$A,'7LUTipsy60_100'!E:E)</f>
        <v>80</v>
      </c>
      <c r="D359">
        <f>LOOKUP($L359,'7LUTipsy60_100'!$A:$A,'7LUTipsy60_100'!F:F)</f>
        <v>432</v>
      </c>
      <c r="E359">
        <f>LOOKUP($L359,'7LUTipsy60_100'!$A:$A,'7LUTipsy60_100'!G:G)</f>
        <v>29.6</v>
      </c>
      <c r="F359">
        <f>LOOKUP($L359,'7LUTipsy60_100'!$A:$A,'7LUTipsy60_100'!H:H)</f>
        <v>0.51500000000000001</v>
      </c>
      <c r="G359">
        <f>LOOKUP($L359,'7LUTipsy60_100'!$A:$A,'7LUTipsy60_100'!I:I)</f>
        <v>241.2</v>
      </c>
      <c r="H359">
        <f>LOOKUP($L359,'7LUTipsy60_100'!$A:$A,'7LUTipsy60_100'!J:J)</f>
        <v>5.41</v>
      </c>
      <c r="I359">
        <f>LOOKUP($L359,'7LUTipsy60_100'!$A:$A,'7LUTipsy60_100'!K:K)</f>
        <v>252</v>
      </c>
      <c r="J359">
        <f>LOOKUP($L359,'7LUTipsy60_100'!$A:$A,'7LUTipsy60_100'!L:L)</f>
        <v>35.5</v>
      </c>
      <c r="K359">
        <f t="shared" si="10"/>
        <v>80</v>
      </c>
      <c r="L359" t="str">
        <f t="shared" si="11"/>
        <v>ICHmk3.CC.Horsefly.A.FFEP.P.80</v>
      </c>
    </row>
    <row r="360" spans="1:12">
      <c r="A360">
        <v>360</v>
      </c>
      <c r="B360" t="s">
        <v>548</v>
      </c>
      <c r="C360">
        <f>LOOKUP($L360,'7LUTipsy60_100'!$A:$A,'7LUTipsy60_100'!E:E)</f>
        <v>80</v>
      </c>
      <c r="D360">
        <f>LOOKUP($L360,'7LUTipsy60_100'!$A:$A,'7LUTipsy60_100'!F:F)</f>
        <v>426</v>
      </c>
      <c r="E360">
        <f>LOOKUP($L360,'7LUTipsy60_100'!$A:$A,'7LUTipsy60_100'!G:G)</f>
        <v>29.1</v>
      </c>
      <c r="F360">
        <f>LOOKUP($L360,'7LUTipsy60_100'!$A:$A,'7LUTipsy60_100'!H:H)</f>
        <v>0.49</v>
      </c>
      <c r="G360">
        <f>LOOKUP($L360,'7LUTipsy60_100'!$A:$A,'7LUTipsy60_100'!I:I)</f>
        <v>239.1</v>
      </c>
      <c r="H360">
        <f>LOOKUP($L360,'7LUTipsy60_100'!$A:$A,'7LUTipsy60_100'!J:J)</f>
        <v>5.32</v>
      </c>
      <c r="I360">
        <f>LOOKUP($L360,'7LUTipsy60_100'!$A:$A,'7LUTipsy60_100'!K:K)</f>
        <v>244</v>
      </c>
      <c r="J360">
        <f>LOOKUP($L360,'7LUTipsy60_100'!$A:$A,'7LUTipsy60_100'!L:L)</f>
        <v>35.1</v>
      </c>
      <c r="K360">
        <f t="shared" si="10"/>
        <v>80</v>
      </c>
      <c r="L360" t="str">
        <f t="shared" si="11"/>
        <v>ICHmk3.CC.Horsefly.B.FFEP.P.80</v>
      </c>
    </row>
    <row r="361" spans="1:12">
      <c r="A361">
        <v>361</v>
      </c>
      <c r="B361" t="s">
        <v>549</v>
      </c>
      <c r="C361">
        <f>LOOKUP($L361,'7LUTipsy60_100'!$A:$A,'7LUTipsy60_100'!E:E)</f>
        <v>80</v>
      </c>
      <c r="D361">
        <f>LOOKUP($L361,'7LUTipsy60_100'!$A:$A,'7LUTipsy60_100'!F:F)</f>
        <v>456</v>
      </c>
      <c r="E361">
        <f>LOOKUP($L361,'7LUTipsy60_100'!$A:$A,'7LUTipsy60_100'!G:G)</f>
        <v>30.9</v>
      </c>
      <c r="F361">
        <f>LOOKUP($L361,'7LUTipsy60_100'!$A:$A,'7LUTipsy60_100'!H:H)</f>
        <v>0.58099999999999996</v>
      </c>
      <c r="G361">
        <f>LOOKUP($L361,'7LUTipsy60_100'!$A:$A,'7LUTipsy60_100'!I:I)</f>
        <v>247.2</v>
      </c>
      <c r="H361">
        <f>LOOKUP($L361,'7LUTipsy60_100'!$A:$A,'7LUTipsy60_100'!J:J)</f>
        <v>5.69</v>
      </c>
      <c r="I361">
        <f>LOOKUP($L361,'7LUTipsy60_100'!$A:$A,'7LUTipsy60_100'!K:K)</f>
        <v>278</v>
      </c>
      <c r="J361">
        <f>LOOKUP($L361,'7LUTipsy60_100'!$A:$A,'7LUTipsy60_100'!L:L)</f>
        <v>36.6</v>
      </c>
      <c r="K361">
        <f t="shared" si="10"/>
        <v>80</v>
      </c>
      <c r="L361" t="str">
        <f t="shared" si="11"/>
        <v>ICHmk3.CC.Horsefly.C.FFEP.P.80</v>
      </c>
    </row>
    <row r="362" spans="1:12">
      <c r="A362">
        <v>362</v>
      </c>
      <c r="B362" t="s">
        <v>550</v>
      </c>
      <c r="C362">
        <f>LOOKUP($L362,'7LUTipsy60_100'!$A:$A,'7LUTipsy60_100'!E:E)</f>
        <v>80</v>
      </c>
      <c r="D362">
        <f>LOOKUP($L362,'7LUTipsy60_100'!$A:$A,'7LUTipsy60_100'!F:F)</f>
        <v>454</v>
      </c>
      <c r="E362">
        <f>LOOKUP($L362,'7LUTipsy60_100'!$A:$A,'7LUTipsy60_100'!G:G)</f>
        <v>30.8</v>
      </c>
      <c r="F362">
        <f>LOOKUP($L362,'7LUTipsy60_100'!$A:$A,'7LUTipsy60_100'!H:H)</f>
        <v>0.57499999999999996</v>
      </c>
      <c r="G362">
        <f>LOOKUP($L362,'7LUTipsy60_100'!$A:$A,'7LUTipsy60_100'!I:I)</f>
        <v>246.7</v>
      </c>
      <c r="H362">
        <f>LOOKUP($L362,'7LUTipsy60_100'!$A:$A,'7LUTipsy60_100'!J:J)</f>
        <v>5.67</v>
      </c>
      <c r="I362">
        <f>LOOKUP($L362,'7LUTipsy60_100'!$A:$A,'7LUTipsy60_100'!K:K)</f>
        <v>275</v>
      </c>
      <c r="J362">
        <f>LOOKUP($L362,'7LUTipsy60_100'!$A:$A,'7LUTipsy60_100'!L:L)</f>
        <v>36.5</v>
      </c>
      <c r="K362">
        <f t="shared" si="10"/>
        <v>80</v>
      </c>
      <c r="L362" t="str">
        <f t="shared" si="11"/>
        <v>ICHmk3.CC.Horsefly.D.FFEP.P.80</v>
      </c>
    </row>
    <row r="363" spans="1:12">
      <c r="A363">
        <v>363</v>
      </c>
      <c r="B363" t="s">
        <v>551</v>
      </c>
      <c r="C363">
        <f>LOOKUP($L363,'7LUTipsy60_100'!$A:$A,'7LUTipsy60_100'!E:E)</f>
        <v>80</v>
      </c>
      <c r="D363">
        <f>LOOKUP($L363,'7LUTipsy60_100'!$A:$A,'7LUTipsy60_100'!F:F)</f>
        <v>406</v>
      </c>
      <c r="E363">
        <f>LOOKUP($L363,'7LUTipsy60_100'!$A:$A,'7LUTipsy60_100'!G:G)</f>
        <v>27.7</v>
      </c>
      <c r="F363">
        <f>LOOKUP($L363,'7LUTipsy60_100'!$A:$A,'7LUTipsy60_100'!H:H)</f>
        <v>0.42499999999999999</v>
      </c>
      <c r="G363">
        <f>LOOKUP($L363,'7LUTipsy60_100'!$A:$A,'7LUTipsy60_100'!I:I)</f>
        <v>232.4</v>
      </c>
      <c r="H363">
        <f>LOOKUP($L363,'7LUTipsy60_100'!$A:$A,'7LUTipsy60_100'!J:J)</f>
        <v>5.07</v>
      </c>
      <c r="I363">
        <f>LOOKUP($L363,'7LUTipsy60_100'!$A:$A,'7LUTipsy60_100'!K:K)</f>
        <v>219</v>
      </c>
      <c r="J363">
        <f>LOOKUP($L363,'7LUTipsy60_100'!$A:$A,'7LUTipsy60_100'!L:L)</f>
        <v>33.9</v>
      </c>
      <c r="K363">
        <f t="shared" si="10"/>
        <v>80</v>
      </c>
      <c r="L363" t="str">
        <f t="shared" si="11"/>
        <v>ICHwk2.CC.Horsefly.A.FFEP.P.80</v>
      </c>
    </row>
    <row r="364" spans="1:12">
      <c r="A364">
        <v>364</v>
      </c>
      <c r="B364" t="s">
        <v>552</v>
      </c>
      <c r="C364">
        <f>LOOKUP($L364,'7LUTipsy60_100'!$A:$A,'7LUTipsy60_100'!E:E)</f>
        <v>80</v>
      </c>
      <c r="D364">
        <f>LOOKUP($L364,'7LUTipsy60_100'!$A:$A,'7LUTipsy60_100'!F:F)</f>
        <v>417</v>
      </c>
      <c r="E364">
        <f>LOOKUP($L364,'7LUTipsy60_100'!$A:$A,'7LUTipsy60_100'!G:G)</f>
        <v>28.5</v>
      </c>
      <c r="F364">
        <f>LOOKUP($L364,'7LUTipsy60_100'!$A:$A,'7LUTipsy60_100'!H:H)</f>
        <v>0.46100000000000002</v>
      </c>
      <c r="G364">
        <f>LOOKUP($L364,'7LUTipsy60_100'!$A:$A,'7LUTipsy60_100'!I:I)</f>
        <v>236.4</v>
      </c>
      <c r="H364">
        <f>LOOKUP($L364,'7LUTipsy60_100'!$A:$A,'7LUTipsy60_100'!J:J)</f>
        <v>5.21</v>
      </c>
      <c r="I364">
        <f>LOOKUP($L364,'7LUTipsy60_100'!$A:$A,'7LUTipsy60_100'!K:K)</f>
        <v>233</v>
      </c>
      <c r="J364">
        <f>LOOKUP($L364,'7LUTipsy60_100'!$A:$A,'7LUTipsy60_100'!L:L)</f>
        <v>34.6</v>
      </c>
      <c r="K364">
        <f t="shared" si="10"/>
        <v>80</v>
      </c>
      <c r="L364" t="str">
        <f t="shared" si="11"/>
        <v>ICHwk2.CC.Horsefly.B.FFEP.P.80</v>
      </c>
    </row>
    <row r="365" spans="1:12">
      <c r="A365">
        <v>365</v>
      </c>
      <c r="B365" t="s">
        <v>553</v>
      </c>
      <c r="C365">
        <f>LOOKUP($L365,'7LUTipsy60_100'!$A:$A,'7LUTipsy60_100'!E:E)</f>
        <v>80</v>
      </c>
      <c r="D365">
        <f>LOOKUP($L365,'7LUTipsy60_100'!$A:$A,'7LUTipsy60_100'!F:F)</f>
        <v>423</v>
      </c>
      <c r="E365">
        <f>LOOKUP($L365,'7LUTipsy60_100'!$A:$A,'7LUTipsy60_100'!G:G)</f>
        <v>28.9</v>
      </c>
      <c r="F365">
        <f>LOOKUP($L365,'7LUTipsy60_100'!$A:$A,'7LUTipsy60_100'!H:H)</f>
        <v>0.47899999999999998</v>
      </c>
      <c r="G365">
        <f>LOOKUP($L365,'7LUTipsy60_100'!$A:$A,'7LUTipsy60_100'!I:I)</f>
        <v>238.1</v>
      </c>
      <c r="H365">
        <f>LOOKUP($L365,'7LUTipsy60_100'!$A:$A,'7LUTipsy60_100'!J:J)</f>
        <v>5.28</v>
      </c>
      <c r="I365">
        <f>LOOKUP($L365,'7LUTipsy60_100'!$A:$A,'7LUTipsy60_100'!K:K)</f>
        <v>240</v>
      </c>
      <c r="J365">
        <f>LOOKUP($L365,'7LUTipsy60_100'!$A:$A,'7LUTipsy60_100'!L:L)</f>
        <v>34.9</v>
      </c>
      <c r="K365">
        <f t="shared" si="10"/>
        <v>80</v>
      </c>
      <c r="L365" t="str">
        <f t="shared" si="11"/>
        <v>ICHwk2.CC.Horsefly.C.FFEP.P.80</v>
      </c>
    </row>
    <row r="366" spans="1:12">
      <c r="A366">
        <v>366</v>
      </c>
      <c r="B366" t="s">
        <v>554</v>
      </c>
      <c r="C366">
        <f>LOOKUP($L366,'7LUTipsy60_100'!$A:$A,'7LUTipsy60_100'!E:E)</f>
        <v>80</v>
      </c>
      <c r="D366">
        <f>LOOKUP($L366,'7LUTipsy60_100'!$A:$A,'7LUTipsy60_100'!F:F)</f>
        <v>440</v>
      </c>
      <c r="E366">
        <f>LOOKUP($L366,'7LUTipsy60_100'!$A:$A,'7LUTipsy60_100'!G:G)</f>
        <v>30</v>
      </c>
      <c r="F366">
        <f>LOOKUP($L366,'7LUTipsy60_100'!$A:$A,'7LUTipsy60_100'!H:H)</f>
        <v>0.53600000000000003</v>
      </c>
      <c r="G366">
        <f>LOOKUP($L366,'7LUTipsy60_100'!$A:$A,'7LUTipsy60_100'!I:I)</f>
        <v>243.2</v>
      </c>
      <c r="H366">
        <f>LOOKUP($L366,'7LUTipsy60_100'!$A:$A,'7LUTipsy60_100'!J:J)</f>
        <v>5.5</v>
      </c>
      <c r="I366">
        <f>LOOKUP($L366,'7LUTipsy60_100'!$A:$A,'7LUTipsy60_100'!K:K)</f>
        <v>260</v>
      </c>
      <c r="J366">
        <f>LOOKUP($L366,'7LUTipsy60_100'!$A:$A,'7LUTipsy60_100'!L:L)</f>
        <v>35.9</v>
      </c>
      <c r="K366">
        <f t="shared" si="10"/>
        <v>80</v>
      </c>
      <c r="L366" t="str">
        <f t="shared" si="11"/>
        <v>ICHwk2.CC.Horsefly.D.FFEP.P.80</v>
      </c>
    </row>
    <row r="367" spans="1:12">
      <c r="A367">
        <v>367</v>
      </c>
      <c r="B367" t="s">
        <v>555</v>
      </c>
      <c r="C367">
        <f>LOOKUP($L367,'7LUTipsy60_100'!$A:$A,'7LUTipsy60_100'!E:E)</f>
        <v>80</v>
      </c>
      <c r="D367">
        <f>LOOKUP($L367,'7LUTipsy60_100'!$A:$A,'7LUTipsy60_100'!F:F)</f>
        <v>434</v>
      </c>
      <c r="E367">
        <f>LOOKUP($L367,'7LUTipsy60_100'!$A:$A,'7LUTipsy60_100'!G:G)</f>
        <v>29.7</v>
      </c>
      <c r="F367">
        <f>LOOKUP($L367,'7LUTipsy60_100'!$A:$A,'7LUTipsy60_100'!H:H)</f>
        <v>0.52</v>
      </c>
      <c r="G367">
        <f>LOOKUP($L367,'7LUTipsy60_100'!$A:$A,'7LUTipsy60_100'!I:I)</f>
        <v>241.7</v>
      </c>
      <c r="H367">
        <f>LOOKUP($L367,'7LUTipsy60_100'!$A:$A,'7LUTipsy60_100'!J:J)</f>
        <v>5.43</v>
      </c>
      <c r="I367">
        <f>LOOKUP($L367,'7LUTipsy60_100'!$A:$A,'7LUTipsy60_100'!K:K)</f>
        <v>254</v>
      </c>
      <c r="J367">
        <f>LOOKUP($L367,'7LUTipsy60_100'!$A:$A,'7LUTipsy60_100'!L:L)</f>
        <v>35.6</v>
      </c>
      <c r="K367">
        <f t="shared" si="10"/>
        <v>80</v>
      </c>
      <c r="L367" t="str">
        <f t="shared" si="11"/>
        <v>ICHwk2.CC.Horsefly.E.FFEP.P.80</v>
      </c>
    </row>
    <row r="368" spans="1:12">
      <c r="A368">
        <v>368</v>
      </c>
      <c r="B368" t="s">
        <v>556</v>
      </c>
      <c r="C368">
        <f>LOOKUP($L368,'7LUTipsy60_100'!$A:$A,'7LUTipsy60_100'!E:E)</f>
        <v>80</v>
      </c>
      <c r="D368">
        <f>LOOKUP($L368,'7LUTipsy60_100'!$A:$A,'7LUTipsy60_100'!F:F)</f>
        <v>431</v>
      </c>
      <c r="E368">
        <f>LOOKUP($L368,'7LUTipsy60_100'!$A:$A,'7LUTipsy60_100'!G:G)</f>
        <v>29.5</v>
      </c>
      <c r="F368">
        <f>LOOKUP($L368,'7LUTipsy60_100'!$A:$A,'7LUTipsy60_100'!H:H)</f>
        <v>0.50900000000000001</v>
      </c>
      <c r="G368">
        <f>LOOKUP($L368,'7LUTipsy60_100'!$A:$A,'7LUTipsy60_100'!I:I)</f>
        <v>240.7</v>
      </c>
      <c r="H368">
        <f>LOOKUP($L368,'7LUTipsy60_100'!$A:$A,'7LUTipsy60_100'!J:J)</f>
        <v>5.38</v>
      </c>
      <c r="I368">
        <f>LOOKUP($L368,'7LUTipsy60_100'!$A:$A,'7LUTipsy60_100'!K:K)</f>
        <v>250</v>
      </c>
      <c r="J368">
        <f>LOOKUP($L368,'7LUTipsy60_100'!$A:$A,'7LUTipsy60_100'!L:L)</f>
        <v>35.4</v>
      </c>
      <c r="K368">
        <f t="shared" si="10"/>
        <v>80</v>
      </c>
      <c r="L368" t="str">
        <f t="shared" si="11"/>
        <v>ICHwk2.CC.Horsefly.F.FFEP.P.80</v>
      </c>
    </row>
    <row r="369" spans="1:12">
      <c r="A369">
        <v>369</v>
      </c>
      <c r="B369" t="s">
        <v>557</v>
      </c>
      <c r="C369">
        <f>LOOKUP($L369,'7LUTipsy60_100'!$A:$A,'7LUTipsy60_100'!E:E)</f>
        <v>80</v>
      </c>
      <c r="D369">
        <f>LOOKUP($L369,'7LUTipsy60_100'!$A:$A,'7LUTipsy60_100'!F:F)</f>
        <v>414</v>
      </c>
      <c r="E369">
        <f>LOOKUP($L369,'7LUTipsy60_100'!$A:$A,'7LUTipsy60_100'!G:G)</f>
        <v>28.3</v>
      </c>
      <c r="F369">
        <f>LOOKUP($L369,'7LUTipsy60_100'!$A:$A,'7LUTipsy60_100'!H:H)</f>
        <v>0.45</v>
      </c>
      <c r="G369">
        <f>LOOKUP($L369,'7LUTipsy60_100'!$A:$A,'7LUTipsy60_100'!I:I)</f>
        <v>235.3</v>
      </c>
      <c r="H369">
        <f>LOOKUP($L369,'7LUTipsy60_100'!$A:$A,'7LUTipsy60_100'!J:J)</f>
        <v>5.17</v>
      </c>
      <c r="I369">
        <f>LOOKUP($L369,'7LUTipsy60_100'!$A:$A,'7LUTipsy60_100'!K:K)</f>
        <v>229</v>
      </c>
      <c r="J369">
        <f>LOOKUP($L369,'7LUTipsy60_100'!$A:$A,'7LUTipsy60_100'!L:L)</f>
        <v>34.4</v>
      </c>
      <c r="K369">
        <f t="shared" si="10"/>
        <v>80</v>
      </c>
      <c r="L369" t="str">
        <f t="shared" si="11"/>
        <v>SBSdw1.CC.Horsefly.A.FFEP.P.80</v>
      </c>
    </row>
    <row r="370" spans="1:12">
      <c r="A370">
        <v>370</v>
      </c>
      <c r="B370" t="s">
        <v>558</v>
      </c>
      <c r="C370">
        <f>LOOKUP($L370,'7LUTipsy60_100'!$A:$A,'7LUTipsy60_100'!E:E)</f>
        <v>80</v>
      </c>
      <c r="D370">
        <f>LOOKUP($L370,'7LUTipsy60_100'!$A:$A,'7LUTipsy60_100'!F:F)</f>
        <v>421</v>
      </c>
      <c r="E370">
        <f>LOOKUP($L370,'7LUTipsy60_100'!$A:$A,'7LUTipsy60_100'!G:G)</f>
        <v>28.8</v>
      </c>
      <c r="F370">
        <f>LOOKUP($L370,'7LUTipsy60_100'!$A:$A,'7LUTipsy60_100'!H:H)</f>
        <v>0.47299999999999998</v>
      </c>
      <c r="G370">
        <f>LOOKUP($L370,'7LUTipsy60_100'!$A:$A,'7LUTipsy60_100'!I:I)</f>
        <v>237.5</v>
      </c>
      <c r="H370">
        <f>LOOKUP($L370,'7LUTipsy60_100'!$A:$A,'7LUTipsy60_100'!J:J)</f>
        <v>5.26</v>
      </c>
      <c r="I370">
        <f>LOOKUP($L370,'7LUTipsy60_100'!$A:$A,'7LUTipsy60_100'!K:K)</f>
        <v>238</v>
      </c>
      <c r="J370">
        <f>LOOKUP($L370,'7LUTipsy60_100'!$A:$A,'7LUTipsy60_100'!L:L)</f>
        <v>34.799999999999997</v>
      </c>
      <c r="K370">
        <f t="shared" si="10"/>
        <v>80</v>
      </c>
      <c r="L370" t="str">
        <f t="shared" si="11"/>
        <v>SBSdw1.CC.Horsefly.B.FFEP.P.80</v>
      </c>
    </row>
    <row r="371" spans="1:12">
      <c r="A371">
        <v>371</v>
      </c>
      <c r="B371" t="s">
        <v>560</v>
      </c>
      <c r="C371">
        <f>LOOKUP($L371,'7LUTipsy60_100'!$A:$A,'7LUTipsy60_100'!E:E)</f>
        <v>80</v>
      </c>
      <c r="D371">
        <f>LOOKUP($L371,'7LUTipsy60_100'!$A:$A,'7LUTipsy60_100'!F:F)</f>
        <v>318</v>
      </c>
      <c r="E371">
        <f>LOOKUP($L371,'7LUTipsy60_100'!$A:$A,'7LUTipsy60_100'!G:G)</f>
        <v>26.7</v>
      </c>
      <c r="F371">
        <f>LOOKUP($L371,'7LUTipsy60_100'!$A:$A,'7LUTipsy60_100'!H:H)</f>
        <v>0.38500000000000001</v>
      </c>
      <c r="G371">
        <f>LOOKUP($L371,'7LUTipsy60_100'!$A:$A,'7LUTipsy60_100'!I:I)</f>
        <v>227.3</v>
      </c>
      <c r="H371">
        <f>LOOKUP($L371,'7LUTipsy60_100'!$A:$A,'7LUTipsy60_100'!J:J)</f>
        <v>3.98</v>
      </c>
      <c r="I371">
        <f>LOOKUP($L371,'7LUTipsy60_100'!$A:$A,'7LUTipsy60_100'!K:K)</f>
        <v>196</v>
      </c>
      <c r="J371">
        <f>LOOKUP($L371,'7LUTipsy60_100'!$A:$A,'7LUTipsy60_100'!L:L)</f>
        <v>33.200000000000003</v>
      </c>
      <c r="K371">
        <f t="shared" si="10"/>
        <v>80</v>
      </c>
      <c r="L371" t="str">
        <f t="shared" si="11"/>
        <v>SBSdw1.Sel.Horsefly.B.FFEP.S.80</v>
      </c>
    </row>
    <row r="372" spans="1:12">
      <c r="A372">
        <v>372</v>
      </c>
      <c r="B372" t="s">
        <v>559</v>
      </c>
      <c r="C372">
        <f>LOOKUP($L372,'7LUTipsy60_100'!$A:$A,'7LUTipsy60_100'!E:E)</f>
        <v>80</v>
      </c>
      <c r="D372">
        <f>LOOKUP($L372,'7LUTipsy60_100'!$A:$A,'7LUTipsy60_100'!F:F)</f>
        <v>427</v>
      </c>
      <c r="E372">
        <f>LOOKUP($L372,'7LUTipsy60_100'!$A:$A,'7LUTipsy60_100'!G:G)</f>
        <v>29.2</v>
      </c>
      <c r="F372">
        <f>LOOKUP($L372,'7LUTipsy60_100'!$A:$A,'7LUTipsy60_100'!H:H)</f>
        <v>0.496</v>
      </c>
      <c r="G372">
        <f>LOOKUP($L372,'7LUTipsy60_100'!$A:$A,'7LUTipsy60_100'!I:I)</f>
        <v>239.7</v>
      </c>
      <c r="H372">
        <f>LOOKUP($L372,'7LUTipsy60_100'!$A:$A,'7LUTipsy60_100'!J:J)</f>
        <v>5.34</v>
      </c>
      <c r="I372">
        <f>LOOKUP($L372,'7LUTipsy60_100'!$A:$A,'7LUTipsy60_100'!K:K)</f>
        <v>246</v>
      </c>
      <c r="J372">
        <f>LOOKUP($L372,'7LUTipsy60_100'!$A:$A,'7LUTipsy60_100'!L:L)</f>
        <v>35.200000000000003</v>
      </c>
      <c r="K372">
        <f t="shared" si="10"/>
        <v>80</v>
      </c>
      <c r="L372" t="str">
        <f t="shared" si="11"/>
        <v>SBSdw1.CC.Horsefly.C.FFEP.P.80</v>
      </c>
    </row>
    <row r="373" spans="1:12">
      <c r="A373">
        <v>373</v>
      </c>
      <c r="B373" t="s">
        <v>561</v>
      </c>
      <c r="C373">
        <f>LOOKUP($L373,'7LUTipsy60_100'!$A:$A,'7LUTipsy60_100'!E:E)</f>
        <v>80</v>
      </c>
      <c r="D373">
        <f>LOOKUP($L373,'7LUTipsy60_100'!$A:$A,'7LUTipsy60_100'!F:F)</f>
        <v>291</v>
      </c>
      <c r="E373">
        <f>LOOKUP($L373,'7LUTipsy60_100'!$A:$A,'7LUTipsy60_100'!G:G)</f>
        <v>25.6</v>
      </c>
      <c r="F373">
        <f>LOOKUP($L373,'7LUTipsy60_100'!$A:$A,'7LUTipsy60_100'!H:H)</f>
        <v>0.35</v>
      </c>
      <c r="G373">
        <f>LOOKUP($L373,'7LUTipsy60_100'!$A:$A,'7LUTipsy60_100'!I:I)</f>
        <v>221.7</v>
      </c>
      <c r="H373">
        <f>LOOKUP($L373,'7LUTipsy60_100'!$A:$A,'7LUTipsy60_100'!J:J)</f>
        <v>3.64</v>
      </c>
      <c r="I373">
        <f>LOOKUP($L373,'7LUTipsy60_100'!$A:$A,'7LUTipsy60_100'!K:K)</f>
        <v>174</v>
      </c>
      <c r="J373">
        <f>LOOKUP($L373,'7LUTipsy60_100'!$A:$A,'7LUTipsy60_100'!L:L)</f>
        <v>31.8</v>
      </c>
      <c r="K373">
        <f t="shared" si="10"/>
        <v>80</v>
      </c>
      <c r="L373" t="str">
        <f t="shared" si="11"/>
        <v>SBSdw1.Sel.Horsefly.C.FFEP.S.80</v>
      </c>
    </row>
    <row r="374" spans="1:12">
      <c r="A374">
        <v>374</v>
      </c>
      <c r="B374" t="s">
        <v>562</v>
      </c>
      <c r="C374">
        <f>LOOKUP($L374,'7LUTipsy60_100'!$A:$A,'7LUTipsy60_100'!E:E)</f>
        <v>80</v>
      </c>
      <c r="D374">
        <f>LOOKUP($L374,'7LUTipsy60_100'!$A:$A,'7LUTipsy60_100'!F:F)</f>
        <v>113</v>
      </c>
      <c r="E374">
        <f>LOOKUP($L374,'7LUTipsy60_100'!$A:$A,'7LUTipsy60_100'!G:G)</f>
        <v>15</v>
      </c>
      <c r="F374">
        <f>LOOKUP($L374,'7LUTipsy60_100'!$A:$A,'7LUTipsy60_100'!H:H)</f>
        <v>0.112</v>
      </c>
      <c r="G374">
        <f>LOOKUP($L374,'7LUTipsy60_100'!$A:$A,'7LUTipsy60_100'!I:I)</f>
        <v>155.5</v>
      </c>
      <c r="H374">
        <f>LOOKUP($L374,'7LUTipsy60_100'!$A:$A,'7LUTipsy60_100'!J:J)</f>
        <v>1.41</v>
      </c>
      <c r="I374">
        <f>LOOKUP($L374,'7LUTipsy60_100'!$A:$A,'7LUTipsy60_100'!K:K)</f>
        <v>48</v>
      </c>
      <c r="J374">
        <f>LOOKUP($L374,'7LUTipsy60_100'!$A:$A,'7LUTipsy60_100'!L:L)</f>
        <v>21.9</v>
      </c>
      <c r="K374">
        <f t="shared" si="10"/>
        <v>80</v>
      </c>
      <c r="L374" t="str">
        <f t="shared" si="11"/>
        <v>IDFdk4.CC.Minton.A.FFEP.N.80</v>
      </c>
    </row>
    <row r="375" spans="1:12">
      <c r="A375">
        <v>375</v>
      </c>
      <c r="B375" t="s">
        <v>565</v>
      </c>
      <c r="C375">
        <f>LOOKUP($L375,'7LUTipsy60_100'!$A:$A,'7LUTipsy60_100'!E:E)</f>
        <v>80</v>
      </c>
      <c r="D375">
        <f>LOOKUP($L375,'7LUTipsy60_100'!$A:$A,'7LUTipsy60_100'!F:F)</f>
        <v>189</v>
      </c>
      <c r="E375">
        <f>LOOKUP($L375,'7LUTipsy60_100'!$A:$A,'7LUTipsy60_100'!G:G)</f>
        <v>20.6</v>
      </c>
      <c r="F375">
        <f>LOOKUP($L375,'7LUTipsy60_100'!$A:$A,'7LUTipsy60_100'!H:H)</f>
        <v>0.188</v>
      </c>
      <c r="G375">
        <f>LOOKUP($L375,'7LUTipsy60_100'!$A:$A,'7LUTipsy60_100'!I:I)</f>
        <v>177.7</v>
      </c>
      <c r="H375">
        <f>LOOKUP($L375,'7LUTipsy60_100'!$A:$A,'7LUTipsy60_100'!J:J)</f>
        <v>2.37</v>
      </c>
      <c r="I375">
        <f>LOOKUP($L375,'7LUTipsy60_100'!$A:$A,'7LUTipsy60_100'!K:K)</f>
        <v>88</v>
      </c>
      <c r="J375">
        <f>LOOKUP($L375,'7LUTipsy60_100'!$A:$A,'7LUTipsy60_100'!L:L)</f>
        <v>24.1</v>
      </c>
      <c r="K375">
        <f t="shared" si="10"/>
        <v>80</v>
      </c>
      <c r="L375" t="str">
        <f t="shared" si="11"/>
        <v>IDFdk4.Sel.Minton.A.FFEP.S.80</v>
      </c>
    </row>
    <row r="376" spans="1:12">
      <c r="A376">
        <v>376</v>
      </c>
      <c r="B376" t="s">
        <v>563</v>
      </c>
      <c r="C376">
        <f>LOOKUP($L376,'7LUTipsy60_100'!$A:$A,'7LUTipsy60_100'!E:E)</f>
        <v>80</v>
      </c>
      <c r="D376">
        <f>LOOKUP($L376,'7LUTipsy60_100'!$A:$A,'7LUTipsy60_100'!F:F)</f>
        <v>113</v>
      </c>
      <c r="E376">
        <f>LOOKUP($L376,'7LUTipsy60_100'!$A:$A,'7LUTipsy60_100'!G:G)</f>
        <v>15</v>
      </c>
      <c r="F376">
        <f>LOOKUP($L376,'7LUTipsy60_100'!$A:$A,'7LUTipsy60_100'!H:H)</f>
        <v>0.112</v>
      </c>
      <c r="G376">
        <f>LOOKUP($L376,'7LUTipsy60_100'!$A:$A,'7LUTipsy60_100'!I:I)</f>
        <v>155.5</v>
      </c>
      <c r="H376">
        <f>LOOKUP($L376,'7LUTipsy60_100'!$A:$A,'7LUTipsy60_100'!J:J)</f>
        <v>1.41</v>
      </c>
      <c r="I376">
        <f>LOOKUP($L376,'7LUTipsy60_100'!$A:$A,'7LUTipsy60_100'!K:K)</f>
        <v>48</v>
      </c>
      <c r="J376">
        <f>LOOKUP($L376,'7LUTipsy60_100'!$A:$A,'7LUTipsy60_100'!L:L)</f>
        <v>21.9</v>
      </c>
      <c r="K376">
        <f t="shared" si="10"/>
        <v>80</v>
      </c>
      <c r="L376" t="str">
        <f t="shared" si="11"/>
        <v>IDFdk4.CC.Minton.B.FFEP.N.80</v>
      </c>
    </row>
    <row r="377" spans="1:12">
      <c r="A377">
        <v>377</v>
      </c>
      <c r="B377" t="s">
        <v>566</v>
      </c>
      <c r="C377">
        <f>LOOKUP($L377,'7LUTipsy60_100'!$A:$A,'7LUTipsy60_100'!E:E)</f>
        <v>80</v>
      </c>
      <c r="D377">
        <f>LOOKUP($L377,'7LUTipsy60_100'!$A:$A,'7LUTipsy60_100'!F:F)</f>
        <v>175</v>
      </c>
      <c r="E377">
        <f>LOOKUP($L377,'7LUTipsy60_100'!$A:$A,'7LUTipsy60_100'!G:G)</f>
        <v>19.899999999999999</v>
      </c>
      <c r="F377">
        <f>LOOKUP($L377,'7LUTipsy60_100'!$A:$A,'7LUTipsy60_100'!H:H)</f>
        <v>0.17299999999999999</v>
      </c>
      <c r="G377">
        <f>LOOKUP($L377,'7LUTipsy60_100'!$A:$A,'7LUTipsy60_100'!I:I)</f>
        <v>171.4</v>
      </c>
      <c r="H377">
        <f>LOOKUP($L377,'7LUTipsy60_100'!$A:$A,'7LUTipsy60_100'!J:J)</f>
        <v>2.1800000000000002</v>
      </c>
      <c r="I377">
        <f>LOOKUP($L377,'7LUTipsy60_100'!$A:$A,'7LUTipsy60_100'!K:K)</f>
        <v>79</v>
      </c>
      <c r="J377">
        <f>LOOKUP($L377,'7LUTipsy60_100'!$A:$A,'7LUTipsy60_100'!L:L)</f>
        <v>23.2</v>
      </c>
      <c r="K377">
        <f t="shared" si="10"/>
        <v>80</v>
      </c>
      <c r="L377" t="str">
        <f t="shared" si="11"/>
        <v>IDFdk4.Sel.Minton.B.FFEP.S.80</v>
      </c>
    </row>
    <row r="378" spans="1:12">
      <c r="A378">
        <v>378</v>
      </c>
      <c r="B378" t="s">
        <v>564</v>
      </c>
      <c r="C378">
        <f>LOOKUP($L378,'7LUTipsy60_100'!$A:$A,'7LUTipsy60_100'!E:E)</f>
        <v>80</v>
      </c>
      <c r="D378">
        <f>LOOKUP($L378,'7LUTipsy60_100'!$A:$A,'7LUTipsy60_100'!F:F)</f>
        <v>115</v>
      </c>
      <c r="E378">
        <f>LOOKUP($L378,'7LUTipsy60_100'!$A:$A,'7LUTipsy60_100'!G:G)</f>
        <v>15.1</v>
      </c>
      <c r="F378">
        <f>LOOKUP($L378,'7LUTipsy60_100'!$A:$A,'7LUTipsy60_100'!H:H)</f>
        <v>0.114</v>
      </c>
      <c r="G378">
        <f>LOOKUP($L378,'7LUTipsy60_100'!$A:$A,'7LUTipsy60_100'!I:I)</f>
        <v>156.5</v>
      </c>
      <c r="H378">
        <f>LOOKUP($L378,'7LUTipsy60_100'!$A:$A,'7LUTipsy60_100'!J:J)</f>
        <v>1.44</v>
      </c>
      <c r="I378">
        <f>LOOKUP($L378,'7LUTipsy60_100'!$A:$A,'7LUTipsy60_100'!K:K)</f>
        <v>49</v>
      </c>
      <c r="J378">
        <f>LOOKUP($L378,'7LUTipsy60_100'!$A:$A,'7LUTipsy60_100'!L:L)</f>
        <v>22</v>
      </c>
      <c r="K378">
        <f t="shared" si="10"/>
        <v>80</v>
      </c>
      <c r="L378" t="str">
        <f t="shared" si="11"/>
        <v>IDFdk4.CC.Minton.D.FFEP.N.80</v>
      </c>
    </row>
    <row r="379" spans="1:12">
      <c r="A379">
        <v>379</v>
      </c>
      <c r="B379" t="s">
        <v>567</v>
      </c>
      <c r="C379">
        <f>LOOKUP($L379,'7LUTipsy60_100'!$A:$A,'7LUTipsy60_100'!E:E)</f>
        <v>80</v>
      </c>
      <c r="D379">
        <f>LOOKUP($L379,'7LUTipsy60_100'!$A:$A,'7LUTipsy60_100'!F:F)</f>
        <v>186</v>
      </c>
      <c r="E379">
        <f>LOOKUP($L379,'7LUTipsy60_100'!$A:$A,'7LUTipsy60_100'!G:G)</f>
        <v>20.5</v>
      </c>
      <c r="F379">
        <f>LOOKUP($L379,'7LUTipsy60_100'!$A:$A,'7LUTipsy60_100'!H:H)</f>
        <v>0.185</v>
      </c>
      <c r="G379">
        <f>LOOKUP($L379,'7LUTipsy60_100'!$A:$A,'7LUTipsy60_100'!I:I)</f>
        <v>176.5</v>
      </c>
      <c r="H379">
        <f>LOOKUP($L379,'7LUTipsy60_100'!$A:$A,'7LUTipsy60_100'!J:J)</f>
        <v>2.33</v>
      </c>
      <c r="I379">
        <f>LOOKUP($L379,'7LUTipsy60_100'!$A:$A,'7LUTipsy60_100'!K:K)</f>
        <v>87</v>
      </c>
      <c r="J379">
        <f>LOOKUP($L379,'7LUTipsy60_100'!$A:$A,'7LUTipsy60_100'!L:L)</f>
        <v>23.9</v>
      </c>
      <c r="K379">
        <f t="shared" si="10"/>
        <v>80</v>
      </c>
      <c r="L379" t="str">
        <f t="shared" si="11"/>
        <v>IDFdk4.Sel.Minton.D.FFEP.S.80</v>
      </c>
    </row>
    <row r="380" spans="1:12">
      <c r="A380">
        <v>380</v>
      </c>
      <c r="B380" t="s">
        <v>569</v>
      </c>
      <c r="C380">
        <f>LOOKUP($L380,'7LUTipsy60_100'!$A:$A,'7LUTipsy60_100'!E:E)</f>
        <v>80</v>
      </c>
      <c r="D380">
        <f>LOOKUP($L380,'7LUTipsy60_100'!$A:$A,'7LUTipsy60_100'!F:F)</f>
        <v>192</v>
      </c>
      <c r="E380">
        <f>LOOKUP($L380,'7LUTipsy60_100'!$A:$A,'7LUTipsy60_100'!G:G)</f>
        <v>20.7</v>
      </c>
      <c r="F380">
        <f>LOOKUP($L380,'7LUTipsy60_100'!$A:$A,'7LUTipsy60_100'!H:H)</f>
        <v>0.191</v>
      </c>
      <c r="G380">
        <f>LOOKUP($L380,'7LUTipsy60_100'!$A:$A,'7LUTipsy60_100'!I:I)</f>
        <v>179</v>
      </c>
      <c r="H380">
        <f>LOOKUP($L380,'7LUTipsy60_100'!$A:$A,'7LUTipsy60_100'!J:J)</f>
        <v>2.4</v>
      </c>
      <c r="I380">
        <f>LOOKUP($L380,'7LUTipsy60_100'!$A:$A,'7LUTipsy60_100'!K:K)</f>
        <v>90</v>
      </c>
      <c r="J380">
        <f>LOOKUP($L380,'7LUTipsy60_100'!$A:$A,'7LUTipsy60_100'!L:L)</f>
        <v>24.2</v>
      </c>
      <c r="K380">
        <f t="shared" si="10"/>
        <v>80</v>
      </c>
      <c r="L380" t="str">
        <f t="shared" si="11"/>
        <v>IDFxm.Sel.Minton.B.FFEP.S.80</v>
      </c>
    </row>
    <row r="381" spans="1:12">
      <c r="A381">
        <v>381</v>
      </c>
      <c r="B381" t="s">
        <v>570</v>
      </c>
      <c r="C381">
        <f>LOOKUP($L381,'7LUTipsy60_100'!$A:$A,'7LUTipsy60_100'!E:E)</f>
        <v>80</v>
      </c>
      <c r="D381">
        <f>LOOKUP($L381,'7LUTipsy60_100'!$A:$A,'7LUTipsy60_100'!F:F)</f>
        <v>175</v>
      </c>
      <c r="E381">
        <f>LOOKUP($L381,'7LUTipsy60_100'!$A:$A,'7LUTipsy60_100'!G:G)</f>
        <v>19.899999999999999</v>
      </c>
      <c r="F381">
        <f>LOOKUP($L381,'7LUTipsy60_100'!$A:$A,'7LUTipsy60_100'!H:H)</f>
        <v>0.17299999999999999</v>
      </c>
      <c r="G381">
        <f>LOOKUP($L381,'7LUTipsy60_100'!$A:$A,'7LUTipsy60_100'!I:I)</f>
        <v>171.4</v>
      </c>
      <c r="H381">
        <f>LOOKUP($L381,'7LUTipsy60_100'!$A:$A,'7LUTipsy60_100'!J:J)</f>
        <v>2.1800000000000002</v>
      </c>
      <c r="I381">
        <f>LOOKUP($L381,'7LUTipsy60_100'!$A:$A,'7LUTipsy60_100'!K:K)</f>
        <v>79</v>
      </c>
      <c r="J381">
        <f>LOOKUP($L381,'7LUTipsy60_100'!$A:$A,'7LUTipsy60_100'!L:L)</f>
        <v>23.2</v>
      </c>
      <c r="K381">
        <f t="shared" si="10"/>
        <v>80</v>
      </c>
      <c r="L381" t="str">
        <f t="shared" si="11"/>
        <v>IDFxm.Sel.Minton.C.FFEP.S.80</v>
      </c>
    </row>
    <row r="382" spans="1:12">
      <c r="A382">
        <v>382</v>
      </c>
      <c r="B382" t="s">
        <v>568</v>
      </c>
      <c r="C382">
        <f>LOOKUP($L382,'7LUTipsy60_100'!$A:$A,'7LUTipsy60_100'!E:E)</f>
        <v>80</v>
      </c>
      <c r="D382">
        <f>LOOKUP($L382,'7LUTipsy60_100'!$A:$A,'7LUTipsy60_100'!F:F)</f>
        <v>198</v>
      </c>
      <c r="E382">
        <f>LOOKUP($L382,'7LUTipsy60_100'!$A:$A,'7LUTipsy60_100'!G:G)</f>
        <v>19</v>
      </c>
      <c r="F382">
        <f>LOOKUP($L382,'7LUTipsy60_100'!$A:$A,'7LUTipsy60_100'!H:H)</f>
        <v>0.187</v>
      </c>
      <c r="G382">
        <f>LOOKUP($L382,'7LUTipsy60_100'!$A:$A,'7LUTipsy60_100'!I:I)</f>
        <v>188.3</v>
      </c>
      <c r="H382">
        <f>LOOKUP($L382,'7LUTipsy60_100'!$A:$A,'7LUTipsy60_100'!J:J)</f>
        <v>2.48</v>
      </c>
      <c r="I382">
        <f>LOOKUP($L382,'7LUTipsy60_100'!$A:$A,'7LUTipsy60_100'!K:K)</f>
        <v>87</v>
      </c>
      <c r="J382">
        <f>LOOKUP($L382,'7LUTipsy60_100'!$A:$A,'7LUTipsy60_100'!L:L)</f>
        <v>25.3</v>
      </c>
      <c r="K382">
        <f t="shared" si="10"/>
        <v>80</v>
      </c>
      <c r="L382" t="str">
        <f t="shared" si="11"/>
        <v>IDFxm.CC.Minton.D.FFEP.N.80</v>
      </c>
    </row>
    <row r="383" spans="1:12">
      <c r="A383">
        <v>383</v>
      </c>
      <c r="B383" t="s">
        <v>571</v>
      </c>
      <c r="C383">
        <f>LOOKUP($L383,'7LUTipsy60_100'!$A:$A,'7LUTipsy60_100'!E:E)</f>
        <v>80</v>
      </c>
      <c r="D383">
        <f>LOOKUP($L383,'7LUTipsy60_100'!$A:$A,'7LUTipsy60_100'!F:F)</f>
        <v>189</v>
      </c>
      <c r="E383">
        <f>LOOKUP($L383,'7LUTipsy60_100'!$A:$A,'7LUTipsy60_100'!G:G)</f>
        <v>20.6</v>
      </c>
      <c r="F383">
        <f>LOOKUP($L383,'7LUTipsy60_100'!$A:$A,'7LUTipsy60_100'!H:H)</f>
        <v>0.188</v>
      </c>
      <c r="G383">
        <f>LOOKUP($L383,'7LUTipsy60_100'!$A:$A,'7LUTipsy60_100'!I:I)</f>
        <v>177.7</v>
      </c>
      <c r="H383">
        <f>LOOKUP($L383,'7LUTipsy60_100'!$A:$A,'7LUTipsy60_100'!J:J)</f>
        <v>2.37</v>
      </c>
      <c r="I383">
        <f>LOOKUP($L383,'7LUTipsy60_100'!$A:$A,'7LUTipsy60_100'!K:K)</f>
        <v>88</v>
      </c>
      <c r="J383">
        <f>LOOKUP($L383,'7LUTipsy60_100'!$A:$A,'7LUTipsy60_100'!L:L)</f>
        <v>24.1</v>
      </c>
      <c r="K383">
        <f t="shared" si="10"/>
        <v>80</v>
      </c>
      <c r="L383" t="str">
        <f t="shared" si="11"/>
        <v>IDFxm.Sel.Minton.D.FFEP.S.80</v>
      </c>
    </row>
    <row r="384" spans="1:12">
      <c r="A384">
        <v>384</v>
      </c>
      <c r="B384" t="s">
        <v>572</v>
      </c>
      <c r="C384">
        <f>LOOKUP($L384,'7LUTipsy60_100'!$A:$A,'7LUTipsy60_100'!E:E)</f>
        <v>80</v>
      </c>
      <c r="D384">
        <f>LOOKUP($L384,'7LUTipsy60_100'!$A:$A,'7LUTipsy60_100'!F:F)</f>
        <v>154</v>
      </c>
      <c r="E384">
        <f>LOOKUP($L384,'7LUTipsy60_100'!$A:$A,'7LUTipsy60_100'!G:G)</f>
        <v>16.7</v>
      </c>
      <c r="F384">
        <f>LOOKUP($L384,'7LUTipsy60_100'!$A:$A,'7LUTipsy60_100'!H:H)</f>
        <v>0.14299999999999999</v>
      </c>
      <c r="G384">
        <f>LOOKUP($L384,'7LUTipsy60_100'!$A:$A,'7LUTipsy60_100'!I:I)</f>
        <v>170.3</v>
      </c>
      <c r="H384">
        <f>LOOKUP($L384,'7LUTipsy60_100'!$A:$A,'7LUTipsy60_100'!J:J)</f>
        <v>1.93</v>
      </c>
      <c r="I384">
        <f>LOOKUP($L384,'7LUTipsy60_100'!$A:$A,'7LUTipsy60_100'!K:K)</f>
        <v>65</v>
      </c>
      <c r="J384">
        <f>LOOKUP($L384,'7LUTipsy60_100'!$A:$A,'7LUTipsy60_100'!L:L)</f>
        <v>23.8</v>
      </c>
      <c r="K384">
        <f t="shared" si="10"/>
        <v>80</v>
      </c>
      <c r="L384" t="str">
        <f t="shared" si="11"/>
        <v>SBPSxc.CC.Minton.A.FFEP.N.80</v>
      </c>
    </row>
    <row r="385" spans="1:12">
      <c r="A385">
        <v>385</v>
      </c>
      <c r="B385" t="s">
        <v>573</v>
      </c>
      <c r="C385">
        <f>LOOKUP($L385,'7LUTipsy60_100'!$A:$A,'7LUTipsy60_100'!E:E)</f>
        <v>80</v>
      </c>
      <c r="D385">
        <f>LOOKUP($L385,'7LUTipsy60_100'!$A:$A,'7LUTipsy60_100'!F:F)</f>
        <v>160</v>
      </c>
      <c r="E385">
        <f>LOOKUP($L385,'7LUTipsy60_100'!$A:$A,'7LUTipsy60_100'!G:G)</f>
        <v>16.899999999999999</v>
      </c>
      <c r="F385">
        <f>LOOKUP($L385,'7LUTipsy60_100'!$A:$A,'7LUTipsy60_100'!H:H)</f>
        <v>0.14799999999999999</v>
      </c>
      <c r="G385">
        <f>LOOKUP($L385,'7LUTipsy60_100'!$A:$A,'7LUTipsy60_100'!I:I)</f>
        <v>172.5</v>
      </c>
      <c r="H385">
        <f>LOOKUP($L385,'7LUTipsy60_100'!$A:$A,'7LUTipsy60_100'!J:J)</f>
        <v>2</v>
      </c>
      <c r="I385">
        <f>LOOKUP($L385,'7LUTipsy60_100'!$A:$A,'7LUTipsy60_100'!K:K)</f>
        <v>68</v>
      </c>
      <c r="J385">
        <f>LOOKUP($L385,'7LUTipsy60_100'!$A:$A,'7LUTipsy60_100'!L:L)</f>
        <v>24</v>
      </c>
      <c r="K385">
        <f t="shared" si="10"/>
        <v>80</v>
      </c>
      <c r="L385" t="str">
        <f t="shared" si="11"/>
        <v>SBPSxc.CC.Minton.B.FFEP.N.80</v>
      </c>
    </row>
    <row r="386" spans="1:12">
      <c r="A386">
        <v>386</v>
      </c>
      <c r="B386" t="s">
        <v>574</v>
      </c>
      <c r="C386">
        <f>LOOKUP($L386,'7LUTipsy60_100'!$A:$A,'7LUTipsy60_100'!E:E)</f>
        <v>80</v>
      </c>
      <c r="D386">
        <f>LOOKUP($L386,'7LUTipsy60_100'!$A:$A,'7LUTipsy60_100'!F:F)</f>
        <v>43</v>
      </c>
      <c r="E386">
        <f>LOOKUP($L386,'7LUTipsy60_100'!$A:$A,'7LUTipsy60_100'!G:G)</f>
        <v>11.8</v>
      </c>
      <c r="F386">
        <f>LOOKUP($L386,'7LUTipsy60_100'!$A:$A,'7LUTipsy60_100'!H:H)</f>
        <v>6.6000000000000003E-2</v>
      </c>
      <c r="G386">
        <f>LOOKUP($L386,'7LUTipsy60_100'!$A:$A,'7LUTipsy60_100'!I:I)</f>
        <v>111.5</v>
      </c>
      <c r="H386">
        <f>LOOKUP($L386,'7LUTipsy60_100'!$A:$A,'7LUTipsy60_100'!J:J)</f>
        <v>0.54</v>
      </c>
      <c r="I386">
        <f>LOOKUP($L386,'7LUTipsy60_100'!$A:$A,'7LUTipsy60_100'!K:K)</f>
        <v>23</v>
      </c>
      <c r="J386">
        <f>LOOKUP($L386,'7LUTipsy60_100'!$A:$A,'7LUTipsy60_100'!L:L)</f>
        <v>17.8</v>
      </c>
      <c r="K386">
        <f t="shared" si="10"/>
        <v>80</v>
      </c>
      <c r="L386" t="str">
        <f t="shared" si="11"/>
        <v>IDFdk4.CC.Pyper.A.FFEP.N.80</v>
      </c>
    </row>
    <row r="387" spans="1:12">
      <c r="A387">
        <v>387</v>
      </c>
      <c r="B387" t="s">
        <v>575</v>
      </c>
      <c r="C387">
        <f>LOOKUP($L387,'7LUTipsy60_100'!$A:$A,'7LUTipsy60_100'!E:E)</f>
        <v>80</v>
      </c>
      <c r="D387">
        <f>LOOKUP($L387,'7LUTipsy60_100'!$A:$A,'7LUTipsy60_100'!F:F)</f>
        <v>96</v>
      </c>
      <c r="E387">
        <f>LOOKUP($L387,'7LUTipsy60_100'!$A:$A,'7LUTipsy60_100'!G:G)</f>
        <v>14.3</v>
      </c>
      <c r="F387">
        <f>LOOKUP($L387,'7LUTipsy60_100'!$A:$A,'7LUTipsy60_100'!H:H)</f>
        <v>0.1</v>
      </c>
      <c r="G387">
        <f>LOOKUP($L387,'7LUTipsy60_100'!$A:$A,'7LUTipsy60_100'!I:I)</f>
        <v>148.6</v>
      </c>
      <c r="H387">
        <f>LOOKUP($L387,'7LUTipsy60_100'!$A:$A,'7LUTipsy60_100'!J:J)</f>
        <v>1.2</v>
      </c>
      <c r="I387">
        <f>LOOKUP($L387,'7LUTipsy60_100'!$A:$A,'7LUTipsy60_100'!K:K)</f>
        <v>42</v>
      </c>
      <c r="J387">
        <f>LOOKUP($L387,'7LUTipsy60_100'!$A:$A,'7LUTipsy60_100'!L:L)</f>
        <v>21.1</v>
      </c>
      <c r="K387">
        <f t="shared" ref="K387:K406" si="12">IF(LEFT(B387,3)="Zre",100,80)</f>
        <v>80</v>
      </c>
      <c r="L387" t="str">
        <f t="shared" ref="L387:L406" si="13">B387&amp;"."&amp;K387</f>
        <v>IDFdk4.CC.Pyper.B.FFEP.N.80</v>
      </c>
    </row>
    <row r="388" spans="1:12">
      <c r="A388">
        <v>388</v>
      </c>
      <c r="B388" t="s">
        <v>580</v>
      </c>
      <c r="C388">
        <f>LOOKUP($L388,'7LUTipsy60_100'!$A:$A,'7LUTipsy60_100'!E:E)</f>
        <v>80</v>
      </c>
      <c r="D388">
        <f>LOOKUP($L388,'7LUTipsy60_100'!$A:$A,'7LUTipsy60_100'!F:F)</f>
        <v>123</v>
      </c>
      <c r="E388">
        <f>LOOKUP($L388,'7LUTipsy60_100'!$A:$A,'7LUTipsy60_100'!G:G)</f>
        <v>17.399999999999999</v>
      </c>
      <c r="F388">
        <f>LOOKUP($L388,'7LUTipsy60_100'!$A:$A,'7LUTipsy60_100'!H:H)</f>
        <v>0.129</v>
      </c>
      <c r="G388">
        <f>LOOKUP($L388,'7LUTipsy60_100'!$A:$A,'7LUTipsy60_100'!I:I)</f>
        <v>147.6</v>
      </c>
      <c r="H388">
        <f>LOOKUP($L388,'7LUTipsy60_100'!$A:$A,'7LUTipsy60_100'!J:J)</f>
        <v>1.54</v>
      </c>
      <c r="I388">
        <f>LOOKUP($L388,'7LUTipsy60_100'!$A:$A,'7LUTipsy60_100'!K:K)</f>
        <v>54</v>
      </c>
      <c r="J388">
        <f>LOOKUP($L388,'7LUTipsy60_100'!$A:$A,'7LUTipsy60_100'!L:L)</f>
        <v>20.399999999999999</v>
      </c>
      <c r="K388">
        <f t="shared" si="12"/>
        <v>80</v>
      </c>
      <c r="L388" t="str">
        <f t="shared" si="13"/>
        <v>IDFdk4.Sel.Pyper.B.FFEP.S.80</v>
      </c>
    </row>
    <row r="389" spans="1:12">
      <c r="A389">
        <v>389</v>
      </c>
      <c r="B389" t="s">
        <v>576</v>
      </c>
      <c r="C389">
        <f>LOOKUP($L389,'7LUTipsy60_100'!$A:$A,'7LUTipsy60_100'!E:E)</f>
        <v>80</v>
      </c>
      <c r="D389">
        <f>LOOKUP($L389,'7LUTipsy60_100'!$A:$A,'7LUTipsy60_100'!F:F)</f>
        <v>113</v>
      </c>
      <c r="E389">
        <f>LOOKUP($L389,'7LUTipsy60_100'!$A:$A,'7LUTipsy60_100'!G:G)</f>
        <v>15</v>
      </c>
      <c r="F389">
        <f>LOOKUP($L389,'7LUTipsy60_100'!$A:$A,'7LUTipsy60_100'!H:H)</f>
        <v>0.112</v>
      </c>
      <c r="G389">
        <f>LOOKUP($L389,'7LUTipsy60_100'!$A:$A,'7LUTipsy60_100'!I:I)</f>
        <v>155.5</v>
      </c>
      <c r="H389">
        <f>LOOKUP($L389,'7LUTipsy60_100'!$A:$A,'7LUTipsy60_100'!J:J)</f>
        <v>1.41</v>
      </c>
      <c r="I389">
        <f>LOOKUP($L389,'7LUTipsy60_100'!$A:$A,'7LUTipsy60_100'!K:K)</f>
        <v>48</v>
      </c>
      <c r="J389">
        <f>LOOKUP($L389,'7LUTipsy60_100'!$A:$A,'7LUTipsy60_100'!L:L)</f>
        <v>21.9</v>
      </c>
      <c r="K389">
        <f t="shared" si="12"/>
        <v>80</v>
      </c>
      <c r="L389" t="str">
        <f t="shared" si="13"/>
        <v>IDFdk4.CC.Pyper.C.FFEP.N.80</v>
      </c>
    </row>
    <row r="390" spans="1:12">
      <c r="A390">
        <v>390</v>
      </c>
      <c r="B390" t="s">
        <v>577</v>
      </c>
      <c r="C390">
        <f>LOOKUP($L390,'7LUTipsy60_100'!$A:$A,'7LUTipsy60_100'!E:E)</f>
        <v>80</v>
      </c>
      <c r="D390">
        <f>LOOKUP($L390,'7LUTipsy60_100'!$A:$A,'7LUTipsy60_100'!F:F)</f>
        <v>86</v>
      </c>
      <c r="E390">
        <f>LOOKUP($L390,'7LUTipsy60_100'!$A:$A,'7LUTipsy60_100'!G:G)</f>
        <v>13.8</v>
      </c>
      <c r="F390">
        <f>LOOKUP($L390,'7LUTipsy60_100'!$A:$A,'7LUTipsy60_100'!H:H)</f>
        <v>9.2999999999999999E-2</v>
      </c>
      <c r="G390">
        <f>LOOKUP($L390,'7LUTipsy60_100'!$A:$A,'7LUTipsy60_100'!I:I)</f>
        <v>143.5</v>
      </c>
      <c r="H390">
        <f>LOOKUP($L390,'7LUTipsy60_100'!$A:$A,'7LUTipsy60_100'!J:J)</f>
        <v>1.07</v>
      </c>
      <c r="I390">
        <f>LOOKUP($L390,'7LUTipsy60_100'!$A:$A,'7LUTipsy60_100'!K:K)</f>
        <v>38</v>
      </c>
      <c r="J390">
        <f>LOOKUP($L390,'7LUTipsy60_100'!$A:$A,'7LUTipsy60_100'!L:L)</f>
        <v>20.5</v>
      </c>
      <c r="K390">
        <f t="shared" si="12"/>
        <v>80</v>
      </c>
      <c r="L390" t="str">
        <f t="shared" si="13"/>
        <v>IDFdk4.CC.Pyper.D.FFEP.N.80</v>
      </c>
    </row>
    <row r="391" spans="1:12">
      <c r="A391">
        <v>391</v>
      </c>
      <c r="B391" t="s">
        <v>581</v>
      </c>
      <c r="C391">
        <f>LOOKUP($L391,'7LUTipsy60_100'!$A:$A,'7LUTipsy60_100'!E:E)</f>
        <v>80</v>
      </c>
      <c r="D391">
        <f>LOOKUP($L391,'7LUTipsy60_100'!$A:$A,'7LUTipsy60_100'!F:F)</f>
        <v>118</v>
      </c>
      <c r="E391">
        <f>LOOKUP($L391,'7LUTipsy60_100'!$A:$A,'7LUTipsy60_100'!G:G)</f>
        <v>17.100000000000001</v>
      </c>
      <c r="F391">
        <f>LOOKUP($L391,'7LUTipsy60_100'!$A:$A,'7LUTipsy60_100'!H:H)</f>
        <v>0.125</v>
      </c>
      <c r="G391">
        <f>LOOKUP($L391,'7LUTipsy60_100'!$A:$A,'7LUTipsy60_100'!I:I)</f>
        <v>144.5</v>
      </c>
      <c r="H391">
        <f>LOOKUP($L391,'7LUTipsy60_100'!$A:$A,'7LUTipsy60_100'!J:J)</f>
        <v>1.47</v>
      </c>
      <c r="I391">
        <f>LOOKUP($L391,'7LUTipsy60_100'!$A:$A,'7LUTipsy60_100'!K:K)</f>
        <v>51</v>
      </c>
      <c r="J391">
        <f>LOOKUP($L391,'7LUTipsy60_100'!$A:$A,'7LUTipsy60_100'!L:L)</f>
        <v>20</v>
      </c>
      <c r="K391">
        <f t="shared" si="12"/>
        <v>80</v>
      </c>
      <c r="L391" t="str">
        <f t="shared" si="13"/>
        <v>IDFdk4.Sel.Pyper.D.FFEP.S.80</v>
      </c>
    </row>
    <row r="392" spans="1:12">
      <c r="A392">
        <v>392</v>
      </c>
      <c r="B392" t="s">
        <v>578</v>
      </c>
      <c r="C392">
        <f>LOOKUP($L392,'7LUTipsy60_100'!$A:$A,'7LUTipsy60_100'!E:E)</f>
        <v>80</v>
      </c>
      <c r="D392">
        <f>LOOKUP($L392,'7LUTipsy60_100'!$A:$A,'7LUTipsy60_100'!F:F)</f>
        <v>91</v>
      </c>
      <c r="E392">
        <f>LOOKUP($L392,'7LUTipsy60_100'!$A:$A,'7LUTipsy60_100'!G:G)</f>
        <v>14.1</v>
      </c>
      <c r="F392">
        <f>LOOKUP($L392,'7LUTipsy60_100'!$A:$A,'7LUTipsy60_100'!H:H)</f>
        <v>9.6000000000000002E-2</v>
      </c>
      <c r="G392">
        <f>LOOKUP($L392,'7LUTipsy60_100'!$A:$A,'7LUTipsy60_100'!I:I)</f>
        <v>145.80000000000001</v>
      </c>
      <c r="H392">
        <f>LOOKUP($L392,'7LUTipsy60_100'!$A:$A,'7LUTipsy60_100'!J:J)</f>
        <v>1.1399999999999999</v>
      </c>
      <c r="I392">
        <f>LOOKUP($L392,'7LUTipsy60_100'!$A:$A,'7LUTipsy60_100'!K:K)</f>
        <v>40</v>
      </c>
      <c r="J392">
        <f>LOOKUP($L392,'7LUTipsy60_100'!$A:$A,'7LUTipsy60_100'!L:L)</f>
        <v>20.8</v>
      </c>
      <c r="K392">
        <f t="shared" si="12"/>
        <v>80</v>
      </c>
      <c r="L392" t="str">
        <f t="shared" si="13"/>
        <v>IDFdk4.CC.Pyper.E.FFEP.N.80</v>
      </c>
    </row>
    <row r="393" spans="1:12">
      <c r="A393">
        <v>393</v>
      </c>
      <c r="B393" t="s">
        <v>582</v>
      </c>
      <c r="C393">
        <f>LOOKUP($L393,'7LUTipsy60_100'!$A:$A,'7LUTipsy60_100'!E:E)</f>
        <v>80</v>
      </c>
      <c r="D393">
        <f>LOOKUP($L393,'7LUTipsy60_100'!$A:$A,'7LUTipsy60_100'!F:F)</f>
        <v>175</v>
      </c>
      <c r="E393">
        <f>LOOKUP($L393,'7LUTipsy60_100'!$A:$A,'7LUTipsy60_100'!G:G)</f>
        <v>19.899999999999999</v>
      </c>
      <c r="F393">
        <f>LOOKUP($L393,'7LUTipsy60_100'!$A:$A,'7LUTipsy60_100'!H:H)</f>
        <v>0.17299999999999999</v>
      </c>
      <c r="G393">
        <f>LOOKUP($L393,'7LUTipsy60_100'!$A:$A,'7LUTipsy60_100'!I:I)</f>
        <v>171.4</v>
      </c>
      <c r="H393">
        <f>LOOKUP($L393,'7LUTipsy60_100'!$A:$A,'7LUTipsy60_100'!J:J)</f>
        <v>2.1800000000000002</v>
      </c>
      <c r="I393">
        <f>LOOKUP($L393,'7LUTipsy60_100'!$A:$A,'7LUTipsy60_100'!K:K)</f>
        <v>79</v>
      </c>
      <c r="J393">
        <f>LOOKUP($L393,'7LUTipsy60_100'!$A:$A,'7LUTipsy60_100'!L:L)</f>
        <v>23.2</v>
      </c>
      <c r="K393">
        <f t="shared" si="12"/>
        <v>80</v>
      </c>
      <c r="L393" t="str">
        <f t="shared" si="13"/>
        <v>IDFdk4.Sel.Pyper.E.FFEP.S.80</v>
      </c>
    </row>
    <row r="394" spans="1:12">
      <c r="A394">
        <v>394</v>
      </c>
      <c r="B394" t="s">
        <v>579</v>
      </c>
      <c r="C394">
        <f>LOOKUP($L394,'7LUTipsy60_100'!$A:$A,'7LUTipsy60_100'!E:E)</f>
        <v>80</v>
      </c>
      <c r="D394">
        <f>LOOKUP($L394,'7LUTipsy60_100'!$A:$A,'7LUTipsy60_100'!F:F)</f>
        <v>71</v>
      </c>
      <c r="E394">
        <f>LOOKUP($L394,'7LUTipsy60_100'!$A:$A,'7LUTipsy60_100'!G:G)</f>
        <v>13.2</v>
      </c>
      <c r="F394">
        <f>LOOKUP($L394,'7LUTipsy60_100'!$A:$A,'7LUTipsy60_100'!H:H)</f>
        <v>8.5000000000000006E-2</v>
      </c>
      <c r="G394">
        <f>LOOKUP($L394,'7LUTipsy60_100'!$A:$A,'7LUTipsy60_100'!I:I)</f>
        <v>136.30000000000001</v>
      </c>
      <c r="H394">
        <f>LOOKUP($L394,'7LUTipsy60_100'!$A:$A,'7LUTipsy60_100'!J:J)</f>
        <v>0.89</v>
      </c>
      <c r="I394">
        <f>LOOKUP($L394,'7LUTipsy60_100'!$A:$A,'7LUTipsy60_100'!K:K)</f>
        <v>33</v>
      </c>
      <c r="J394">
        <f>LOOKUP($L394,'7LUTipsy60_100'!$A:$A,'7LUTipsy60_100'!L:L)</f>
        <v>19.600000000000001</v>
      </c>
      <c r="K394">
        <f t="shared" si="12"/>
        <v>80</v>
      </c>
      <c r="L394" t="str">
        <f t="shared" si="13"/>
        <v>IDFdk4.CC.Pyper.F.FFEP.N.80</v>
      </c>
    </row>
    <row r="395" spans="1:12">
      <c r="A395">
        <v>395</v>
      </c>
      <c r="B395" t="s">
        <v>583</v>
      </c>
      <c r="C395">
        <f>LOOKUP($L395,'7LUTipsy60_100'!$A:$A,'7LUTipsy60_100'!E:E)</f>
        <v>80</v>
      </c>
      <c r="D395">
        <f>LOOKUP($L395,'7LUTipsy60_100'!$A:$A,'7LUTipsy60_100'!F:F)</f>
        <v>151</v>
      </c>
      <c r="E395">
        <f>LOOKUP($L395,'7LUTipsy60_100'!$A:$A,'7LUTipsy60_100'!G:G)</f>
        <v>18.8</v>
      </c>
      <c r="F395">
        <f>LOOKUP($L395,'7LUTipsy60_100'!$A:$A,'7LUTipsy60_100'!H:H)</f>
        <v>0.152</v>
      </c>
      <c r="G395">
        <f>LOOKUP($L395,'7LUTipsy60_100'!$A:$A,'7LUTipsy60_100'!I:I)</f>
        <v>161.69999999999999</v>
      </c>
      <c r="H395">
        <f>LOOKUP($L395,'7LUTipsy60_100'!$A:$A,'7LUTipsy60_100'!J:J)</f>
        <v>1.89</v>
      </c>
      <c r="I395">
        <f>LOOKUP($L395,'7LUTipsy60_100'!$A:$A,'7LUTipsy60_100'!K:K)</f>
        <v>67</v>
      </c>
      <c r="J395">
        <f>LOOKUP($L395,'7LUTipsy60_100'!$A:$A,'7LUTipsy60_100'!L:L)</f>
        <v>21.9</v>
      </c>
      <c r="K395">
        <f t="shared" si="12"/>
        <v>80</v>
      </c>
      <c r="L395" t="str">
        <f t="shared" si="13"/>
        <v>IDFdk4.Sel.Pyper.F.FFEP.S.80</v>
      </c>
    </row>
    <row r="396" spans="1:12">
      <c r="A396">
        <v>396</v>
      </c>
      <c r="B396" t="s">
        <v>584</v>
      </c>
      <c r="C396">
        <f>LOOKUP($L396,'7LUTipsy60_100'!$A:$A,'7LUTipsy60_100'!E:E)</f>
        <v>80</v>
      </c>
      <c r="D396">
        <f>LOOKUP($L396,'7LUTipsy60_100'!$A:$A,'7LUTipsy60_100'!F:F)</f>
        <v>169</v>
      </c>
      <c r="E396">
        <f>LOOKUP($L396,'7LUTipsy60_100'!$A:$A,'7LUTipsy60_100'!G:G)</f>
        <v>17.7</v>
      </c>
      <c r="F396">
        <f>LOOKUP($L396,'7LUTipsy60_100'!$A:$A,'7LUTipsy60_100'!H:H)</f>
        <v>0.161</v>
      </c>
      <c r="G396">
        <f>LOOKUP($L396,'7LUTipsy60_100'!$A:$A,'7LUTipsy60_100'!I:I)</f>
        <v>176.9</v>
      </c>
      <c r="H396">
        <f>LOOKUP($L396,'7LUTipsy60_100'!$A:$A,'7LUTipsy60_100'!J:J)</f>
        <v>2.11</v>
      </c>
      <c r="I396">
        <f>LOOKUP($L396,'7LUTipsy60_100'!$A:$A,'7LUTipsy60_100'!K:K)</f>
        <v>73</v>
      </c>
      <c r="J396">
        <f>LOOKUP($L396,'7LUTipsy60_100'!$A:$A,'7LUTipsy60_100'!L:L)</f>
        <v>24.1</v>
      </c>
      <c r="K396">
        <f t="shared" si="12"/>
        <v>80</v>
      </c>
      <c r="L396" t="str">
        <f t="shared" si="13"/>
        <v>IDFxm.CC.Pyper.B.FFEP.N.80</v>
      </c>
    </row>
    <row r="397" spans="1:12">
      <c r="A397">
        <v>397</v>
      </c>
      <c r="B397" t="s">
        <v>586</v>
      </c>
      <c r="C397">
        <f>LOOKUP($L397,'7LUTipsy60_100'!$A:$A,'7LUTipsy60_100'!E:E)</f>
        <v>80</v>
      </c>
      <c r="D397">
        <f>LOOKUP($L397,'7LUTipsy60_100'!$A:$A,'7LUTipsy60_100'!F:F)</f>
        <v>161</v>
      </c>
      <c r="E397">
        <f>LOOKUP($L397,'7LUTipsy60_100'!$A:$A,'7LUTipsy60_100'!G:G)</f>
        <v>19.2</v>
      </c>
      <c r="F397">
        <f>LOOKUP($L397,'7LUTipsy60_100'!$A:$A,'7LUTipsy60_100'!H:H)</f>
        <v>0.161</v>
      </c>
      <c r="G397">
        <f>LOOKUP($L397,'7LUTipsy60_100'!$A:$A,'7LUTipsy60_100'!I:I)</f>
        <v>166.1</v>
      </c>
      <c r="H397">
        <f>LOOKUP($L397,'7LUTipsy60_100'!$A:$A,'7LUTipsy60_100'!J:J)</f>
        <v>2.0099999999999998</v>
      </c>
      <c r="I397">
        <f>LOOKUP($L397,'7LUTipsy60_100'!$A:$A,'7LUTipsy60_100'!K:K)</f>
        <v>72</v>
      </c>
      <c r="J397">
        <f>LOOKUP($L397,'7LUTipsy60_100'!$A:$A,'7LUTipsy60_100'!L:L)</f>
        <v>22.4</v>
      </c>
      <c r="K397">
        <f t="shared" si="12"/>
        <v>80</v>
      </c>
      <c r="L397" t="str">
        <f t="shared" si="13"/>
        <v>IDFxm.Sel.Pyper.B.FFEP.S.80</v>
      </c>
    </row>
    <row r="398" spans="1:12">
      <c r="A398">
        <v>398</v>
      </c>
      <c r="B398" t="s">
        <v>585</v>
      </c>
      <c r="C398">
        <f>LOOKUP($L398,'7LUTipsy60_100'!$A:$A,'7LUTipsy60_100'!E:E)</f>
        <v>80</v>
      </c>
      <c r="D398">
        <f>LOOKUP($L398,'7LUTipsy60_100'!$A:$A,'7LUTipsy60_100'!F:F)</f>
        <v>172</v>
      </c>
      <c r="E398">
        <f>LOOKUP($L398,'7LUTipsy60_100'!$A:$A,'7LUTipsy60_100'!G:G)</f>
        <v>17.899999999999999</v>
      </c>
      <c r="F398">
        <f>LOOKUP($L398,'7LUTipsy60_100'!$A:$A,'7LUTipsy60_100'!H:H)</f>
        <v>0.16300000000000001</v>
      </c>
      <c r="G398">
        <f>LOOKUP($L398,'7LUTipsy60_100'!$A:$A,'7LUTipsy60_100'!I:I)</f>
        <v>177.7</v>
      </c>
      <c r="H398">
        <f>LOOKUP($L398,'7LUTipsy60_100'!$A:$A,'7LUTipsy60_100'!J:J)</f>
        <v>2.14</v>
      </c>
      <c r="I398">
        <f>LOOKUP($L398,'7LUTipsy60_100'!$A:$A,'7LUTipsy60_100'!K:K)</f>
        <v>74</v>
      </c>
      <c r="J398">
        <f>LOOKUP($L398,'7LUTipsy60_100'!$A:$A,'7LUTipsy60_100'!L:L)</f>
        <v>24.2</v>
      </c>
      <c r="K398">
        <f t="shared" si="12"/>
        <v>80</v>
      </c>
      <c r="L398" t="str">
        <f t="shared" si="13"/>
        <v>IDFxm.CC.Pyper.D.FFEP.N.80</v>
      </c>
    </row>
    <row r="399" spans="1:12">
      <c r="A399">
        <v>399</v>
      </c>
      <c r="B399" t="s">
        <v>587</v>
      </c>
      <c r="C399">
        <f>LOOKUP($L399,'7LUTipsy60_100'!$A:$A,'7LUTipsy60_100'!E:E)</f>
        <v>80</v>
      </c>
      <c r="D399">
        <f>LOOKUP($L399,'7LUTipsy60_100'!$A:$A,'7LUTipsy60_100'!F:F)</f>
        <v>118</v>
      </c>
      <c r="E399">
        <f>LOOKUP($L399,'7LUTipsy60_100'!$A:$A,'7LUTipsy60_100'!G:G)</f>
        <v>15.2</v>
      </c>
      <c r="F399">
        <f>LOOKUP($L399,'7LUTipsy60_100'!$A:$A,'7LUTipsy60_100'!H:H)</f>
        <v>0.11600000000000001</v>
      </c>
      <c r="G399">
        <f>LOOKUP($L399,'7LUTipsy60_100'!$A:$A,'7LUTipsy60_100'!I:I)</f>
        <v>157.4</v>
      </c>
      <c r="H399">
        <f>LOOKUP($L399,'7LUTipsy60_100'!$A:$A,'7LUTipsy60_100'!J:J)</f>
        <v>1.48</v>
      </c>
      <c r="I399">
        <f>LOOKUP($L399,'7LUTipsy60_100'!$A:$A,'7LUTipsy60_100'!K:K)</f>
        <v>50</v>
      </c>
      <c r="J399">
        <f>LOOKUP($L399,'7LUTipsy60_100'!$A:$A,'7LUTipsy60_100'!L:L)</f>
        <v>22.1</v>
      </c>
      <c r="K399">
        <f t="shared" si="12"/>
        <v>80</v>
      </c>
      <c r="L399" t="str">
        <f t="shared" si="13"/>
        <v>SBPSxc.CC.Pyper.A.FFEP.N.80</v>
      </c>
    </row>
    <row r="400" spans="1:12">
      <c r="A400">
        <v>400</v>
      </c>
      <c r="B400" t="s">
        <v>588</v>
      </c>
      <c r="C400">
        <f>LOOKUP($L400,'7LUTipsy60_100'!$A:$A,'7LUTipsy60_100'!E:E)</f>
        <v>80</v>
      </c>
      <c r="D400">
        <f>LOOKUP($L400,'7LUTipsy60_100'!$A:$A,'7LUTipsy60_100'!F:F)</f>
        <v>143</v>
      </c>
      <c r="E400">
        <f>LOOKUP($L400,'7LUTipsy60_100'!$A:$A,'7LUTipsy60_100'!G:G)</f>
        <v>16.2</v>
      </c>
      <c r="F400">
        <f>LOOKUP($L400,'7LUTipsy60_100'!$A:$A,'7LUTipsy60_100'!H:H)</f>
        <v>0.13400000000000001</v>
      </c>
      <c r="G400">
        <f>LOOKUP($L400,'7LUTipsy60_100'!$A:$A,'7LUTipsy60_100'!I:I)</f>
        <v>165.5</v>
      </c>
      <c r="H400">
        <f>LOOKUP($L400,'7LUTipsy60_100'!$A:$A,'7LUTipsy60_100'!J:J)</f>
        <v>1.79</v>
      </c>
      <c r="I400">
        <f>LOOKUP($L400,'7LUTipsy60_100'!$A:$A,'7LUTipsy60_100'!K:K)</f>
        <v>60</v>
      </c>
      <c r="J400">
        <f>LOOKUP($L400,'7LUTipsy60_100'!$A:$A,'7LUTipsy60_100'!L:L)</f>
        <v>23.3</v>
      </c>
      <c r="K400">
        <f t="shared" si="12"/>
        <v>80</v>
      </c>
      <c r="L400" t="str">
        <f t="shared" si="13"/>
        <v>SBPSxc.CC.Pyper.B.FFEP.N.80</v>
      </c>
    </row>
    <row r="401" spans="1:12">
      <c r="A401">
        <v>401</v>
      </c>
      <c r="B401" t="s">
        <v>589</v>
      </c>
      <c r="C401">
        <f>LOOKUP($L401,'7LUTipsy60_100'!$A:$A,'7LUTipsy60_100'!E:E)</f>
        <v>80</v>
      </c>
      <c r="D401">
        <f>LOOKUP($L401,'7LUTipsy60_100'!$A:$A,'7LUTipsy60_100'!F:F)</f>
        <v>126</v>
      </c>
      <c r="E401">
        <f>LOOKUP($L401,'7LUTipsy60_100'!$A:$A,'7LUTipsy60_100'!G:G)</f>
        <v>15.5</v>
      </c>
      <c r="F401">
        <f>LOOKUP($L401,'7LUTipsy60_100'!$A:$A,'7LUTipsy60_100'!H:H)</f>
        <v>0.122</v>
      </c>
      <c r="G401">
        <f>LOOKUP($L401,'7LUTipsy60_100'!$A:$A,'7LUTipsy60_100'!I:I)</f>
        <v>159.9</v>
      </c>
      <c r="H401">
        <f>LOOKUP($L401,'7LUTipsy60_100'!$A:$A,'7LUTipsy60_100'!J:J)</f>
        <v>1.58</v>
      </c>
      <c r="I401">
        <f>LOOKUP($L401,'7LUTipsy60_100'!$A:$A,'7LUTipsy60_100'!K:K)</f>
        <v>54</v>
      </c>
      <c r="J401">
        <f>LOOKUP($L401,'7LUTipsy60_100'!$A:$A,'7LUTipsy60_100'!L:L)</f>
        <v>22.5</v>
      </c>
      <c r="K401">
        <f t="shared" si="12"/>
        <v>80</v>
      </c>
      <c r="L401" t="str">
        <f t="shared" si="13"/>
        <v>SBPSxc.CC.Pyper.C.FFEP.N.80</v>
      </c>
    </row>
    <row r="402" spans="1:12">
      <c r="A402">
        <v>402</v>
      </c>
      <c r="B402" t="s">
        <v>590</v>
      </c>
      <c r="C402">
        <f>LOOKUP($L402,'7LUTipsy60_100'!$A:$A,'7LUTipsy60_100'!E:E)</f>
        <v>80</v>
      </c>
      <c r="D402">
        <f>LOOKUP($L402,'7LUTipsy60_100'!$A:$A,'7LUTipsy60_100'!F:F)</f>
        <v>163</v>
      </c>
      <c r="E402">
        <f>LOOKUP($L402,'7LUTipsy60_100'!$A:$A,'7LUTipsy60_100'!G:G)</f>
        <v>17</v>
      </c>
      <c r="F402">
        <f>LOOKUP($L402,'7LUTipsy60_100'!$A:$A,'7LUTipsy60_100'!H:H)</f>
        <v>0.15</v>
      </c>
      <c r="G402">
        <f>LOOKUP($L402,'7LUTipsy60_100'!$A:$A,'7LUTipsy60_100'!I:I)</f>
        <v>173.5</v>
      </c>
      <c r="H402">
        <f>LOOKUP($L402,'7LUTipsy60_100'!$A:$A,'7LUTipsy60_100'!J:J)</f>
        <v>2.0299999999999998</v>
      </c>
      <c r="I402">
        <f>LOOKUP($L402,'7LUTipsy60_100'!$A:$A,'7LUTipsy60_100'!K:K)</f>
        <v>69</v>
      </c>
      <c r="J402">
        <f>LOOKUP($L402,'7LUTipsy60_100'!$A:$A,'7LUTipsy60_100'!L:L)</f>
        <v>24.1</v>
      </c>
      <c r="K402">
        <f t="shared" si="12"/>
        <v>80</v>
      </c>
      <c r="L402" t="str">
        <f t="shared" si="13"/>
        <v>SBPSxc.CC.Pyper.D.FFEP.N.80</v>
      </c>
    </row>
    <row r="403" spans="1:12">
      <c r="A403">
        <v>403</v>
      </c>
      <c r="B403" t="s">
        <v>591</v>
      </c>
      <c r="C403">
        <f>LOOKUP($L403,'7LUTipsy60_100'!$A:$A,'7LUTipsy60_100'!E:E)</f>
        <v>80</v>
      </c>
      <c r="D403">
        <f>LOOKUP($L403,'7LUTipsy60_100'!$A:$A,'7LUTipsy60_100'!F:F)</f>
        <v>149</v>
      </c>
      <c r="E403">
        <f>LOOKUP($L403,'7LUTipsy60_100'!$A:$A,'7LUTipsy60_100'!G:G)</f>
        <v>16.399999999999999</v>
      </c>
      <c r="F403">
        <f>LOOKUP($L403,'7LUTipsy60_100'!$A:$A,'7LUTipsy60_100'!H:H)</f>
        <v>0.13900000000000001</v>
      </c>
      <c r="G403">
        <f>LOOKUP($L403,'7LUTipsy60_100'!$A:$A,'7LUTipsy60_100'!I:I)</f>
        <v>168</v>
      </c>
      <c r="H403">
        <f>LOOKUP($L403,'7LUTipsy60_100'!$A:$A,'7LUTipsy60_100'!J:J)</f>
        <v>1.86</v>
      </c>
      <c r="I403">
        <f>LOOKUP($L403,'7LUTipsy60_100'!$A:$A,'7LUTipsy60_100'!K:K)</f>
        <v>63</v>
      </c>
      <c r="J403">
        <f>LOOKUP($L403,'7LUTipsy60_100'!$A:$A,'7LUTipsy60_100'!L:L)</f>
        <v>23.6</v>
      </c>
      <c r="K403">
        <f t="shared" si="12"/>
        <v>80</v>
      </c>
      <c r="L403" t="str">
        <f t="shared" si="13"/>
        <v>SBPSxc.CC.Pyper.E.FFEP.N.80</v>
      </c>
    </row>
    <row r="404" spans="1:12">
      <c r="A404">
        <v>404</v>
      </c>
      <c r="B404" t="s">
        <v>592</v>
      </c>
      <c r="C404">
        <f>LOOKUP($L404,'7LUTipsy60_100'!$A:$A,'7LUTipsy60_100'!E:E)</f>
        <v>80</v>
      </c>
      <c r="D404">
        <f>LOOKUP($L404,'7LUTipsy60_100'!$A:$A,'7LUTipsy60_100'!F:F)</f>
        <v>146</v>
      </c>
      <c r="E404">
        <f>LOOKUP($L404,'7LUTipsy60_100'!$A:$A,'7LUTipsy60_100'!G:G)</f>
        <v>16.3</v>
      </c>
      <c r="F404">
        <f>LOOKUP($L404,'7LUTipsy60_100'!$A:$A,'7LUTipsy60_100'!H:H)</f>
        <v>0.13600000000000001</v>
      </c>
      <c r="G404">
        <f>LOOKUP($L404,'7LUTipsy60_100'!$A:$A,'7LUTipsy60_100'!I:I)</f>
        <v>166.8</v>
      </c>
      <c r="H404">
        <f>LOOKUP($L404,'7LUTipsy60_100'!$A:$A,'7LUTipsy60_100'!J:J)</f>
        <v>1.82</v>
      </c>
      <c r="I404">
        <f>LOOKUP($L404,'7LUTipsy60_100'!$A:$A,'7LUTipsy60_100'!K:K)</f>
        <v>62</v>
      </c>
      <c r="J404">
        <f>LOOKUP($L404,'7LUTipsy60_100'!$A:$A,'7LUTipsy60_100'!L:L)</f>
        <v>23.4</v>
      </c>
      <c r="K404">
        <f t="shared" si="12"/>
        <v>80</v>
      </c>
      <c r="L404" t="str">
        <f t="shared" si="13"/>
        <v>SBPSxc.CC.Pyper.F.FFEP.N.80</v>
      </c>
    </row>
    <row r="405" spans="1:12">
      <c r="A405">
        <v>405</v>
      </c>
      <c r="B405" t="s">
        <v>593</v>
      </c>
      <c r="C405">
        <f>LOOKUP($L405,'7LUTipsy60_100'!$A:$A,'7LUTipsy60_100'!E:E)</f>
        <v>100</v>
      </c>
      <c r="D405">
        <f>LOOKUP($L405,'7LUTipsy60_100'!$A:$A,'7LUTipsy60_100'!F:F)</f>
        <v>87</v>
      </c>
      <c r="E405">
        <f>LOOKUP($L405,'7LUTipsy60_100'!$A:$A,'7LUTipsy60_100'!G:G)</f>
        <v>13.5</v>
      </c>
      <c r="F405">
        <f>LOOKUP($L405,'7LUTipsy60_100'!$A:$A,'7LUTipsy60_100'!H:H)</f>
        <v>0.09</v>
      </c>
      <c r="G405">
        <f>LOOKUP($L405,'7LUTipsy60_100'!$A:$A,'7LUTipsy60_100'!I:I)</f>
        <v>135.6</v>
      </c>
      <c r="H405">
        <f>LOOKUP($L405,'7LUTipsy60_100'!$A:$A,'7LUTipsy60_100'!J:J)</f>
        <v>0.87</v>
      </c>
      <c r="I405">
        <f>LOOKUP($L405,'7LUTipsy60_100'!$A:$A,'7LUTipsy60_100'!K:K)</f>
        <v>33</v>
      </c>
      <c r="J405">
        <f>LOOKUP($L405,'7LUTipsy60_100'!$A:$A,'7LUTipsy60_100'!L:L)</f>
        <v>18.100000000000001</v>
      </c>
      <c r="K405">
        <f t="shared" si="12"/>
        <v>100</v>
      </c>
      <c r="L405" t="str">
        <f t="shared" si="13"/>
        <v>ZRepressedPine.CC.Pyper.C.FFEP.ThFert.100</v>
      </c>
    </row>
    <row r="406" spans="1:12">
      <c r="A406">
        <v>406</v>
      </c>
      <c r="B406" t="s">
        <v>594</v>
      </c>
      <c r="C406">
        <f>LOOKUP($L406,'7LUTipsy60_100'!$A:$A,'7LUTipsy60_100'!E:E)</f>
        <v>100</v>
      </c>
      <c r="D406">
        <f>LOOKUP($L406,'7LUTipsy60_100'!$A:$A,'7LUTipsy60_100'!F:F)</f>
        <v>89</v>
      </c>
      <c r="E406">
        <f>LOOKUP($L406,'7LUTipsy60_100'!$A:$A,'7LUTipsy60_100'!G:G)</f>
        <v>13.6</v>
      </c>
      <c r="F406">
        <f>LOOKUP($L406,'7LUTipsy60_100'!$A:$A,'7LUTipsy60_100'!H:H)</f>
        <v>9.0999999999999998E-2</v>
      </c>
      <c r="G406">
        <f>LOOKUP($L406,'7LUTipsy60_100'!$A:$A,'7LUTipsy60_100'!I:I)</f>
        <v>136.6</v>
      </c>
      <c r="H406">
        <f>LOOKUP($L406,'7LUTipsy60_100'!$A:$A,'7LUTipsy60_100'!J:J)</f>
        <v>0.89</v>
      </c>
      <c r="I406">
        <f>LOOKUP($L406,'7LUTipsy60_100'!$A:$A,'7LUTipsy60_100'!K:K)</f>
        <v>34</v>
      </c>
      <c r="J406">
        <f>LOOKUP($L406,'7LUTipsy60_100'!$A:$A,'7LUTipsy60_100'!L:L)</f>
        <v>18.2</v>
      </c>
      <c r="K406">
        <f t="shared" si="12"/>
        <v>100</v>
      </c>
      <c r="L406" t="str">
        <f t="shared" si="13"/>
        <v>ZRepressedPine.CC.Pyper.F.FFEP.ThFert.100</v>
      </c>
    </row>
  </sheetData>
  <phoneticPr fontId="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25"/>
  <sheetViews>
    <sheetView workbookViewId="0">
      <selection activeCell="C40" sqref="C40"/>
    </sheetView>
  </sheetViews>
  <sheetFormatPr defaultRowHeight="12.75"/>
  <cols>
    <col min="3" max="3" width="33.7109375" customWidth="1"/>
  </cols>
  <sheetData>
    <row r="1" spans="1:12">
      <c r="A1" t="str">
        <f t="shared" ref="A1:A64" si="0">C1&amp;"."&amp;E1</f>
        <v>ESSFwc3.CC.BlackCreek.C.FFEP.P.100</v>
      </c>
      <c r="B1">
        <v>320</v>
      </c>
      <c r="C1" t="str">
        <f>LOOKUP(B1,TipsyOutputs!A:A,TipsyOutputs!B:B)</f>
        <v>ESSFwc3.CC.BlackCreek.C.FFEP.P</v>
      </c>
      <c r="D1">
        <v>0</v>
      </c>
      <c r="E1">
        <v>100</v>
      </c>
      <c r="F1">
        <v>331</v>
      </c>
      <c r="G1">
        <v>23.9</v>
      </c>
      <c r="H1">
        <v>0.28899999999999998</v>
      </c>
      <c r="I1">
        <v>209.5</v>
      </c>
      <c r="J1">
        <v>3.31</v>
      </c>
      <c r="K1">
        <v>158</v>
      </c>
      <c r="L1">
        <v>30.4</v>
      </c>
    </row>
    <row r="2" spans="1:12">
      <c r="A2" t="str">
        <f t="shared" si="0"/>
        <v>ESSFwc3.CC.BlackCreek.C.FFEP.P.60</v>
      </c>
      <c r="B2">
        <v>320</v>
      </c>
      <c r="C2" t="str">
        <f>LOOKUP(B2,TipsyOutputs!A:A,TipsyOutputs!B:B)</f>
        <v>ESSFwc3.CC.BlackCreek.C.FFEP.P</v>
      </c>
      <c r="D2">
        <v>0</v>
      </c>
      <c r="E2">
        <v>60</v>
      </c>
      <c r="F2">
        <v>131</v>
      </c>
      <c r="G2">
        <v>15.8</v>
      </c>
      <c r="H2">
        <v>0.11799999999999999</v>
      </c>
      <c r="I2">
        <v>148</v>
      </c>
      <c r="J2">
        <v>2.1800000000000002</v>
      </c>
      <c r="K2">
        <v>54</v>
      </c>
      <c r="L2">
        <v>21.9</v>
      </c>
    </row>
    <row r="3" spans="1:12">
      <c r="A3" t="str">
        <f t="shared" si="0"/>
        <v>ESSFwc3.CC.BlackCreek.C.FFEP.P.70</v>
      </c>
      <c r="B3">
        <v>320</v>
      </c>
      <c r="C3" t="str">
        <f>LOOKUP(B3,TipsyOutputs!A:A,TipsyOutputs!B:B)</f>
        <v>ESSFwc3.CC.BlackCreek.C.FFEP.P</v>
      </c>
      <c r="D3">
        <v>0</v>
      </c>
      <c r="E3">
        <v>70</v>
      </c>
      <c r="F3">
        <v>193</v>
      </c>
      <c r="G3">
        <v>18.2</v>
      </c>
      <c r="H3">
        <v>0.159</v>
      </c>
      <c r="I3">
        <v>169.4</v>
      </c>
      <c r="J3">
        <v>2.76</v>
      </c>
      <c r="K3">
        <v>78</v>
      </c>
      <c r="L3">
        <v>24.6</v>
      </c>
    </row>
    <row r="4" spans="1:12">
      <c r="A4" t="str">
        <f t="shared" si="0"/>
        <v>ESSFwc3.CC.BlackCreek.C.FFEP.P.80</v>
      </c>
      <c r="B4">
        <v>320</v>
      </c>
      <c r="C4" t="str">
        <f>LOOKUP(B4,TipsyOutputs!A:A,TipsyOutputs!B:B)</f>
        <v>ESSFwc3.CC.BlackCreek.C.FFEP.P</v>
      </c>
      <c r="D4">
        <v>0</v>
      </c>
      <c r="E4">
        <v>80</v>
      </c>
      <c r="F4">
        <v>243</v>
      </c>
      <c r="G4">
        <v>20.399999999999999</v>
      </c>
      <c r="H4">
        <v>0.19700000000000001</v>
      </c>
      <c r="I4">
        <v>184.5</v>
      </c>
      <c r="J4">
        <v>3.03</v>
      </c>
      <c r="K4">
        <v>103</v>
      </c>
      <c r="L4">
        <v>26.6</v>
      </c>
    </row>
    <row r="5" spans="1:12">
      <c r="A5" t="str">
        <f t="shared" si="0"/>
        <v>ESSFwc3.CC.BlackCreek.C.FFEP.P.90</v>
      </c>
      <c r="B5">
        <v>320</v>
      </c>
      <c r="C5" t="str">
        <f>LOOKUP(B5,TipsyOutputs!A:A,TipsyOutputs!B:B)</f>
        <v>ESSFwc3.CC.BlackCreek.C.FFEP.P</v>
      </c>
      <c r="D5">
        <v>0</v>
      </c>
      <c r="E5">
        <v>90</v>
      </c>
      <c r="F5">
        <v>288</v>
      </c>
      <c r="G5">
        <v>22.3</v>
      </c>
      <c r="H5">
        <v>0.23899999999999999</v>
      </c>
      <c r="I5">
        <v>197.5</v>
      </c>
      <c r="J5">
        <v>3.2</v>
      </c>
      <c r="K5">
        <v>129</v>
      </c>
      <c r="L5">
        <v>28.5</v>
      </c>
    </row>
    <row r="6" spans="1:12">
      <c r="A6" t="str">
        <f t="shared" si="0"/>
        <v>ESSFwc3.CC.BlackCreek.C.NoMgmt.N.100</v>
      </c>
      <c r="B6">
        <v>32</v>
      </c>
      <c r="C6" t="str">
        <f>LOOKUP(B6,TipsyOutputs!A:A,TipsyOutputs!B:B)</f>
        <v>ESSFwc3.CC.BlackCreek.C.NoMgmt.N</v>
      </c>
      <c r="D6">
        <v>0</v>
      </c>
      <c r="E6">
        <v>100</v>
      </c>
      <c r="F6">
        <v>101</v>
      </c>
      <c r="G6">
        <v>17.100000000000001</v>
      </c>
      <c r="H6">
        <v>0.188</v>
      </c>
      <c r="I6">
        <v>190.5</v>
      </c>
      <c r="J6">
        <v>1.01</v>
      </c>
      <c r="K6">
        <v>73</v>
      </c>
      <c r="L6">
        <v>26.3</v>
      </c>
    </row>
    <row r="7" spans="1:12">
      <c r="A7" t="str">
        <f t="shared" si="0"/>
        <v>ESSFwc3.CC.BlackCreek.C.NoMgmt.N.60</v>
      </c>
      <c r="B7">
        <v>32</v>
      </c>
      <c r="C7" t="str">
        <f>LOOKUP(B7,TipsyOutputs!A:A,TipsyOutputs!B:B)</f>
        <v>ESSFwc3.CC.BlackCreek.C.NoMgmt.N</v>
      </c>
      <c r="D7">
        <v>0</v>
      </c>
      <c r="E7">
        <v>60</v>
      </c>
      <c r="F7">
        <v>4</v>
      </c>
      <c r="G7">
        <v>8.6</v>
      </c>
      <c r="H7">
        <v>5.7000000000000002E-2</v>
      </c>
      <c r="I7">
        <v>101.5</v>
      </c>
      <c r="J7">
        <v>0.06</v>
      </c>
      <c r="K7">
        <v>4</v>
      </c>
      <c r="L7">
        <v>14</v>
      </c>
    </row>
    <row r="8" spans="1:12">
      <c r="A8" t="str">
        <f t="shared" si="0"/>
        <v>ESSFwc3.CC.BlackCreek.C.NoMgmt.N.70</v>
      </c>
      <c r="B8">
        <v>32</v>
      </c>
      <c r="C8" t="str">
        <f>LOOKUP(B8,TipsyOutputs!A:A,TipsyOutputs!B:B)</f>
        <v>ESSFwc3.CC.BlackCreek.C.NoMgmt.N</v>
      </c>
      <c r="D8">
        <v>0</v>
      </c>
      <c r="E8">
        <v>70</v>
      </c>
      <c r="F8">
        <v>14</v>
      </c>
      <c r="G8">
        <v>11</v>
      </c>
      <c r="H8">
        <v>7.0999999999999994E-2</v>
      </c>
      <c r="I8">
        <v>122.1</v>
      </c>
      <c r="J8">
        <v>0.2</v>
      </c>
      <c r="K8">
        <v>13</v>
      </c>
      <c r="L8">
        <v>16.100000000000001</v>
      </c>
    </row>
    <row r="9" spans="1:12">
      <c r="A9" t="str">
        <f t="shared" si="0"/>
        <v>ESSFwc3.CC.BlackCreek.C.NoMgmt.N.80</v>
      </c>
      <c r="B9">
        <v>32</v>
      </c>
      <c r="C9" t="str">
        <f>LOOKUP(B9,TipsyOutputs!A:A,TipsyOutputs!B:B)</f>
        <v>ESSFwc3.CC.BlackCreek.C.NoMgmt.N</v>
      </c>
      <c r="D9">
        <v>0</v>
      </c>
      <c r="E9">
        <v>80</v>
      </c>
      <c r="F9">
        <v>38</v>
      </c>
      <c r="G9">
        <v>13.2</v>
      </c>
      <c r="H9">
        <v>9.7000000000000003E-2</v>
      </c>
      <c r="I9">
        <v>148.9</v>
      </c>
      <c r="J9">
        <v>0.47</v>
      </c>
      <c r="K9">
        <v>31</v>
      </c>
      <c r="L9">
        <v>19.600000000000001</v>
      </c>
    </row>
    <row r="10" spans="1:12">
      <c r="A10" t="str">
        <f t="shared" si="0"/>
        <v>ESSFwc3.CC.BlackCreek.C.NoMgmt.N.90</v>
      </c>
      <c r="B10">
        <v>32</v>
      </c>
      <c r="C10" t="str">
        <f>LOOKUP(B10,TipsyOutputs!A:A,TipsyOutputs!B:B)</f>
        <v>ESSFwc3.CC.BlackCreek.C.NoMgmt.N</v>
      </c>
      <c r="D10">
        <v>0</v>
      </c>
      <c r="E10">
        <v>90</v>
      </c>
      <c r="F10">
        <v>67</v>
      </c>
      <c r="G10">
        <v>15.2</v>
      </c>
      <c r="H10">
        <v>0.13600000000000001</v>
      </c>
      <c r="I10">
        <v>170.8</v>
      </c>
      <c r="J10">
        <v>0.75</v>
      </c>
      <c r="K10">
        <v>50</v>
      </c>
      <c r="L10">
        <v>23.2</v>
      </c>
    </row>
    <row r="11" spans="1:12">
      <c r="A11" t="str">
        <f t="shared" si="0"/>
        <v>ESSFwc3.CC.BlackCreek.C.Reg.P.100</v>
      </c>
      <c r="B11">
        <v>164</v>
      </c>
      <c r="C11" t="str">
        <f>LOOKUP(B11,TipsyOutputs!A:A,TipsyOutputs!B:B)</f>
        <v>ESSFwc3.CC.BlackCreek.C.Reg.P</v>
      </c>
      <c r="D11">
        <v>0</v>
      </c>
      <c r="E11">
        <v>100</v>
      </c>
      <c r="F11">
        <v>256</v>
      </c>
      <c r="G11">
        <v>20.3</v>
      </c>
      <c r="H11">
        <v>0.216</v>
      </c>
      <c r="I11">
        <v>195.6</v>
      </c>
      <c r="J11">
        <v>2.56</v>
      </c>
      <c r="K11">
        <v>110</v>
      </c>
      <c r="L11">
        <v>27.7</v>
      </c>
    </row>
    <row r="12" spans="1:12">
      <c r="A12" t="str">
        <f t="shared" si="0"/>
        <v>ESSFwc3.CC.BlackCreek.C.Reg.P.60</v>
      </c>
      <c r="B12">
        <v>164</v>
      </c>
      <c r="C12" t="str">
        <f>LOOKUP(B12,TipsyOutputs!A:A,TipsyOutputs!B:B)</f>
        <v>ESSFwc3.CC.BlackCreek.C.Reg.P</v>
      </c>
      <c r="D12">
        <v>0</v>
      </c>
      <c r="E12">
        <v>60</v>
      </c>
      <c r="F12">
        <v>92</v>
      </c>
      <c r="G12">
        <v>13.7</v>
      </c>
      <c r="H12">
        <v>9.8000000000000004E-2</v>
      </c>
      <c r="I12">
        <v>145.69999999999999</v>
      </c>
      <c r="J12">
        <v>1.54</v>
      </c>
      <c r="K12">
        <v>40</v>
      </c>
      <c r="L12">
        <v>20.6</v>
      </c>
    </row>
    <row r="13" spans="1:12">
      <c r="A13" t="str">
        <f t="shared" si="0"/>
        <v>ESSFwc3.CC.BlackCreek.C.Reg.P.70</v>
      </c>
      <c r="B13">
        <v>164</v>
      </c>
      <c r="C13" t="str">
        <f>LOOKUP(B13,TipsyOutputs!A:A,TipsyOutputs!B:B)</f>
        <v>ESSFwc3.CC.BlackCreek.C.Reg.P</v>
      </c>
      <c r="D13">
        <v>0</v>
      </c>
      <c r="E13">
        <v>70</v>
      </c>
      <c r="F13">
        <v>141</v>
      </c>
      <c r="G13">
        <v>15.6</v>
      </c>
      <c r="H13">
        <v>0.127</v>
      </c>
      <c r="I13">
        <v>161</v>
      </c>
      <c r="J13">
        <v>2.0099999999999998</v>
      </c>
      <c r="K13">
        <v>58</v>
      </c>
      <c r="L13">
        <v>23.1</v>
      </c>
    </row>
    <row r="14" spans="1:12">
      <c r="A14" t="str">
        <f t="shared" si="0"/>
        <v>ESSFwc3.CC.BlackCreek.C.Reg.P.80</v>
      </c>
      <c r="B14">
        <v>164</v>
      </c>
      <c r="C14" t="str">
        <f>LOOKUP(B14,TipsyOutputs!A:A,TipsyOutputs!B:B)</f>
        <v>ESSFwc3.CC.BlackCreek.C.Reg.P</v>
      </c>
      <c r="D14">
        <v>0</v>
      </c>
      <c r="E14">
        <v>80</v>
      </c>
      <c r="F14">
        <v>186</v>
      </c>
      <c r="G14">
        <v>17.399999999999999</v>
      </c>
      <c r="H14">
        <v>0.16</v>
      </c>
      <c r="I14">
        <v>175.4</v>
      </c>
      <c r="J14">
        <v>2.33</v>
      </c>
      <c r="K14">
        <v>77</v>
      </c>
      <c r="L14">
        <v>25</v>
      </c>
    </row>
    <row r="15" spans="1:12">
      <c r="A15" t="str">
        <f t="shared" si="0"/>
        <v>ESSFwc3.CC.BlackCreek.C.Reg.P.90</v>
      </c>
      <c r="B15">
        <v>164</v>
      </c>
      <c r="C15" t="str">
        <f>LOOKUP(B15,TipsyOutputs!A:A,TipsyOutputs!B:B)</f>
        <v>ESSFwc3.CC.BlackCreek.C.Reg.P</v>
      </c>
      <c r="D15">
        <v>0</v>
      </c>
      <c r="E15">
        <v>90</v>
      </c>
      <c r="F15">
        <v>224</v>
      </c>
      <c r="G15">
        <v>18.899999999999999</v>
      </c>
      <c r="H15">
        <v>0.189</v>
      </c>
      <c r="I15">
        <v>186.3</v>
      </c>
      <c r="J15">
        <v>2.4900000000000002</v>
      </c>
      <c r="K15">
        <v>94</v>
      </c>
      <c r="L15">
        <v>26.5</v>
      </c>
    </row>
    <row r="16" spans="1:12">
      <c r="A16" t="str">
        <f t="shared" si="0"/>
        <v>ESSFwc3.CC.BlackCreek.D.FFEP.P.100</v>
      </c>
      <c r="B16">
        <v>321</v>
      </c>
      <c r="C16" t="str">
        <f>LOOKUP(B16,TipsyOutputs!A:A,TipsyOutputs!B:B)</f>
        <v>ESSFwc3.CC.BlackCreek.D.FFEP.P</v>
      </c>
      <c r="D16">
        <v>0</v>
      </c>
      <c r="E16">
        <v>100</v>
      </c>
      <c r="F16">
        <v>297</v>
      </c>
      <c r="G16">
        <v>22.6</v>
      </c>
      <c r="H16">
        <v>0.25</v>
      </c>
      <c r="I16">
        <v>200.5</v>
      </c>
      <c r="J16">
        <v>2.97</v>
      </c>
      <c r="K16">
        <v>135</v>
      </c>
      <c r="L16">
        <v>28.9</v>
      </c>
    </row>
    <row r="17" spans="1:12">
      <c r="A17" t="str">
        <f t="shared" si="0"/>
        <v>ESSFwc3.CC.BlackCreek.D.FFEP.P.60</v>
      </c>
      <c r="B17">
        <v>321</v>
      </c>
      <c r="C17" t="str">
        <f>LOOKUP(B17,TipsyOutputs!A:A,TipsyOutputs!B:B)</f>
        <v>ESSFwc3.CC.BlackCreek.D.FFEP.P</v>
      </c>
      <c r="D17">
        <v>0</v>
      </c>
      <c r="E17">
        <v>60</v>
      </c>
      <c r="F17">
        <v>105</v>
      </c>
      <c r="G17">
        <v>14.7</v>
      </c>
      <c r="H17">
        <v>0.104</v>
      </c>
      <c r="I17">
        <v>139.19999999999999</v>
      </c>
      <c r="J17">
        <v>1.76</v>
      </c>
      <c r="K17">
        <v>45</v>
      </c>
      <c r="L17">
        <v>20.7</v>
      </c>
    </row>
    <row r="18" spans="1:12">
      <c r="A18" t="str">
        <f t="shared" si="0"/>
        <v>ESSFwc3.CC.BlackCreek.D.FFEP.P.70</v>
      </c>
      <c r="B18">
        <v>321</v>
      </c>
      <c r="C18" t="str">
        <f>LOOKUP(B18,TipsyOutputs!A:A,TipsyOutputs!B:B)</f>
        <v>ESSFwc3.CC.BlackCreek.D.FFEP.P</v>
      </c>
      <c r="D18">
        <v>0</v>
      </c>
      <c r="E18">
        <v>70</v>
      </c>
      <c r="F18">
        <v>162</v>
      </c>
      <c r="G18">
        <v>17</v>
      </c>
      <c r="H18">
        <v>0.13900000000000001</v>
      </c>
      <c r="I18">
        <v>159.9</v>
      </c>
      <c r="J18">
        <v>2.3199999999999998</v>
      </c>
      <c r="K18">
        <v>66</v>
      </c>
      <c r="L18">
        <v>23.3</v>
      </c>
    </row>
    <row r="19" spans="1:12">
      <c r="A19" t="str">
        <f t="shared" si="0"/>
        <v>ESSFwc3.CC.BlackCreek.D.FFEP.P.80</v>
      </c>
      <c r="B19">
        <v>321</v>
      </c>
      <c r="C19" t="str">
        <f>LOOKUP(B19,TipsyOutputs!A:A,TipsyOutputs!B:B)</f>
        <v>ESSFwc3.CC.BlackCreek.D.FFEP.P</v>
      </c>
      <c r="D19">
        <v>0</v>
      </c>
      <c r="E19">
        <v>80</v>
      </c>
      <c r="F19">
        <v>214</v>
      </c>
      <c r="G19">
        <v>19.100000000000001</v>
      </c>
      <c r="H19">
        <v>0.17499999999999999</v>
      </c>
      <c r="I19">
        <v>176.3</v>
      </c>
      <c r="J19">
        <v>2.67</v>
      </c>
      <c r="K19">
        <v>88</v>
      </c>
      <c r="L19">
        <v>25.4</v>
      </c>
    </row>
    <row r="20" spans="1:12">
      <c r="A20" t="str">
        <f t="shared" si="0"/>
        <v>ESSFwc3.CC.BlackCreek.D.FFEP.P.90</v>
      </c>
      <c r="B20">
        <v>321</v>
      </c>
      <c r="C20" t="str">
        <f>LOOKUP(B20,TipsyOutputs!A:A,TipsyOutputs!B:B)</f>
        <v>ESSFwc3.CC.BlackCreek.D.FFEP.P</v>
      </c>
      <c r="D20">
        <v>0</v>
      </c>
      <c r="E20">
        <v>90</v>
      </c>
      <c r="F20">
        <v>256</v>
      </c>
      <c r="G20">
        <v>21</v>
      </c>
      <c r="H20">
        <v>0.21</v>
      </c>
      <c r="I20">
        <v>188.8</v>
      </c>
      <c r="J20">
        <v>2.85</v>
      </c>
      <c r="K20">
        <v>111</v>
      </c>
      <c r="L20">
        <v>27.2</v>
      </c>
    </row>
    <row r="21" spans="1:12">
      <c r="A21" t="str">
        <f t="shared" si="0"/>
        <v>ESSFwc3.CC.BlackCreek.D.NoMgmt.N.100</v>
      </c>
      <c r="B21">
        <v>33</v>
      </c>
      <c r="C21" t="str">
        <f>LOOKUP(B21,TipsyOutputs!A:A,TipsyOutputs!B:B)</f>
        <v>ESSFwc3.CC.BlackCreek.D.NoMgmt.N</v>
      </c>
      <c r="D21">
        <v>0</v>
      </c>
      <c r="E21">
        <v>100</v>
      </c>
      <c r="F21">
        <v>139</v>
      </c>
      <c r="G21">
        <v>18.899999999999999</v>
      </c>
      <c r="H21">
        <v>0.251</v>
      </c>
      <c r="I21">
        <v>207.9</v>
      </c>
      <c r="J21">
        <v>1.39</v>
      </c>
      <c r="K21">
        <v>100</v>
      </c>
      <c r="L21">
        <v>29.1</v>
      </c>
    </row>
    <row r="22" spans="1:12">
      <c r="A22" t="str">
        <f t="shared" si="0"/>
        <v>ESSFwc3.CC.BlackCreek.D.NoMgmt.N.60</v>
      </c>
      <c r="B22">
        <v>33</v>
      </c>
      <c r="C22" t="str">
        <f>LOOKUP(B22,TipsyOutputs!A:A,TipsyOutputs!B:B)</f>
        <v>ESSFwc3.CC.BlackCreek.D.NoMgmt.N</v>
      </c>
      <c r="D22">
        <v>0</v>
      </c>
      <c r="E22">
        <v>60</v>
      </c>
      <c r="F22">
        <v>8</v>
      </c>
      <c r="G22">
        <v>9.9</v>
      </c>
      <c r="H22">
        <v>6.4000000000000001E-2</v>
      </c>
      <c r="I22">
        <v>112.8</v>
      </c>
      <c r="J22">
        <v>0.13</v>
      </c>
      <c r="K22">
        <v>7</v>
      </c>
      <c r="L22">
        <v>14.9</v>
      </c>
    </row>
    <row r="23" spans="1:12">
      <c r="A23" t="str">
        <f t="shared" si="0"/>
        <v>ESSFwc3.CC.BlackCreek.D.NoMgmt.N.70</v>
      </c>
      <c r="B23">
        <v>33</v>
      </c>
      <c r="C23" t="str">
        <f>LOOKUP(B23,TipsyOutputs!A:A,TipsyOutputs!B:B)</f>
        <v>ESSFwc3.CC.BlackCreek.D.NoMgmt.N</v>
      </c>
      <c r="D23">
        <v>0</v>
      </c>
      <c r="E23">
        <v>70</v>
      </c>
      <c r="F23">
        <v>29</v>
      </c>
      <c r="G23">
        <v>12.5</v>
      </c>
      <c r="H23">
        <v>8.5000000000000006E-2</v>
      </c>
      <c r="I23">
        <v>138.30000000000001</v>
      </c>
      <c r="J23">
        <v>0.41</v>
      </c>
      <c r="K23">
        <v>25</v>
      </c>
      <c r="L23">
        <v>18.3</v>
      </c>
    </row>
    <row r="24" spans="1:12">
      <c r="A24" t="str">
        <f t="shared" si="0"/>
        <v>ESSFwc3.CC.BlackCreek.D.NoMgmt.N.80</v>
      </c>
      <c r="B24">
        <v>33</v>
      </c>
      <c r="C24" t="str">
        <f>LOOKUP(B24,TipsyOutputs!A:A,TipsyOutputs!B:B)</f>
        <v>ESSFwc3.CC.BlackCreek.D.NoMgmt.N</v>
      </c>
      <c r="D24">
        <v>0</v>
      </c>
      <c r="E24">
        <v>80</v>
      </c>
      <c r="F24">
        <v>62</v>
      </c>
      <c r="G24">
        <v>14.9</v>
      </c>
      <c r="H24">
        <v>0.128</v>
      </c>
      <c r="I24">
        <v>167.7</v>
      </c>
      <c r="J24">
        <v>0.78</v>
      </c>
      <c r="K24">
        <v>46</v>
      </c>
      <c r="L24">
        <v>22.6</v>
      </c>
    </row>
    <row r="25" spans="1:12">
      <c r="A25" t="str">
        <f t="shared" si="0"/>
        <v>ESSFwc3.CC.BlackCreek.D.NoMgmt.N.90</v>
      </c>
      <c r="B25">
        <v>33</v>
      </c>
      <c r="C25" t="str">
        <f>LOOKUP(B25,TipsyOutputs!A:A,TipsyOutputs!B:B)</f>
        <v>ESSFwc3.CC.BlackCreek.D.NoMgmt.N</v>
      </c>
      <c r="D25">
        <v>0</v>
      </c>
      <c r="E25">
        <v>90</v>
      </c>
      <c r="F25">
        <v>100</v>
      </c>
      <c r="G25">
        <v>17</v>
      </c>
      <c r="H25">
        <v>0.186</v>
      </c>
      <c r="I25">
        <v>189.8</v>
      </c>
      <c r="J25">
        <v>1.1100000000000001</v>
      </c>
      <c r="K25">
        <v>72</v>
      </c>
      <c r="L25">
        <v>26.2</v>
      </c>
    </row>
    <row r="26" spans="1:12">
      <c r="A26" t="str">
        <f t="shared" si="0"/>
        <v>ESSFwc3.CC.BlackCreek.D.Reg.P.100</v>
      </c>
      <c r="B26">
        <v>165</v>
      </c>
      <c r="C26" t="str">
        <f>LOOKUP(B26,TipsyOutputs!A:A,TipsyOutputs!B:B)</f>
        <v>ESSFwc3.CC.BlackCreek.D.Reg.P</v>
      </c>
      <c r="D26">
        <v>0</v>
      </c>
      <c r="E26">
        <v>100</v>
      </c>
      <c r="F26">
        <v>223</v>
      </c>
      <c r="G26">
        <v>19</v>
      </c>
      <c r="H26">
        <v>0.189</v>
      </c>
      <c r="I26">
        <v>186.2</v>
      </c>
      <c r="J26">
        <v>2.23</v>
      </c>
      <c r="K26">
        <v>94</v>
      </c>
      <c r="L26">
        <v>26.5</v>
      </c>
    </row>
    <row r="27" spans="1:12">
      <c r="A27" t="str">
        <f t="shared" si="0"/>
        <v>ESSFwc3.CC.BlackCreek.D.Reg.P.60</v>
      </c>
      <c r="B27">
        <v>165</v>
      </c>
      <c r="C27" t="str">
        <f>LOOKUP(B27,TipsyOutputs!A:A,TipsyOutputs!B:B)</f>
        <v>ESSFwc3.CC.BlackCreek.D.Reg.P</v>
      </c>
      <c r="D27">
        <v>0</v>
      </c>
      <c r="E27">
        <v>60</v>
      </c>
      <c r="F27">
        <v>66</v>
      </c>
      <c r="G27">
        <v>12.6</v>
      </c>
      <c r="H27">
        <v>8.2000000000000003E-2</v>
      </c>
      <c r="I27">
        <v>132.30000000000001</v>
      </c>
      <c r="J27">
        <v>1.1000000000000001</v>
      </c>
      <c r="K27">
        <v>31</v>
      </c>
      <c r="L27">
        <v>19.100000000000001</v>
      </c>
    </row>
    <row r="28" spans="1:12">
      <c r="A28" t="str">
        <f t="shared" si="0"/>
        <v>ESSFwc3.CC.BlackCreek.D.Reg.P.70</v>
      </c>
      <c r="B28">
        <v>165</v>
      </c>
      <c r="C28" t="str">
        <f>LOOKUP(B28,TipsyOutputs!A:A,TipsyOutputs!B:B)</f>
        <v>ESSFwc3.CC.BlackCreek.D.Reg.P</v>
      </c>
      <c r="D28">
        <v>0</v>
      </c>
      <c r="E28">
        <v>70</v>
      </c>
      <c r="F28">
        <v>110</v>
      </c>
      <c r="G28">
        <v>14.4</v>
      </c>
      <c r="H28">
        <v>0.108</v>
      </c>
      <c r="I28">
        <v>151.69999999999999</v>
      </c>
      <c r="J28">
        <v>1.57</v>
      </c>
      <c r="K28">
        <v>47</v>
      </c>
      <c r="L28">
        <v>21.7</v>
      </c>
    </row>
    <row r="29" spans="1:12">
      <c r="A29" t="str">
        <f t="shared" si="0"/>
        <v>ESSFwc3.CC.BlackCreek.D.Reg.P.80</v>
      </c>
      <c r="B29">
        <v>165</v>
      </c>
      <c r="C29" t="str">
        <f>LOOKUP(B29,TipsyOutputs!A:A,TipsyOutputs!B:B)</f>
        <v>ESSFwc3.CC.BlackCreek.D.Reg.P</v>
      </c>
      <c r="D29">
        <v>0</v>
      </c>
      <c r="E29">
        <v>80</v>
      </c>
      <c r="F29">
        <v>152</v>
      </c>
      <c r="G29">
        <v>16.100000000000001</v>
      </c>
      <c r="H29">
        <v>0.13500000000000001</v>
      </c>
      <c r="I29">
        <v>164.3</v>
      </c>
      <c r="J29">
        <v>1.9</v>
      </c>
      <c r="K29">
        <v>63</v>
      </c>
      <c r="L29">
        <v>23.7</v>
      </c>
    </row>
    <row r="30" spans="1:12">
      <c r="A30" t="str">
        <f t="shared" si="0"/>
        <v>ESSFwc3.CC.BlackCreek.D.Reg.P.90</v>
      </c>
      <c r="B30">
        <v>165</v>
      </c>
      <c r="C30" t="str">
        <f>LOOKUP(B30,TipsyOutputs!A:A,TipsyOutputs!B:B)</f>
        <v>ESSFwc3.CC.BlackCreek.D.Reg.P</v>
      </c>
      <c r="D30">
        <v>0</v>
      </c>
      <c r="E30">
        <v>90</v>
      </c>
      <c r="F30">
        <v>192</v>
      </c>
      <c r="G30">
        <v>17.600000000000001</v>
      </c>
      <c r="H30">
        <v>0.16400000000000001</v>
      </c>
      <c r="I30">
        <v>176.9</v>
      </c>
      <c r="J30">
        <v>2.13</v>
      </c>
      <c r="K30">
        <v>79</v>
      </c>
      <c r="L30">
        <v>25.3</v>
      </c>
    </row>
    <row r="31" spans="1:12">
      <c r="A31" t="str">
        <f t="shared" si="0"/>
        <v>ESSFwc3.CC.BlackCreek.E.FFEP.P.100</v>
      </c>
      <c r="B31">
        <v>322</v>
      </c>
      <c r="C31" t="str">
        <f>LOOKUP(B31,TipsyOutputs!A:A,TipsyOutputs!B:B)</f>
        <v>ESSFwc3.CC.BlackCreek.E.FFEP.P</v>
      </c>
      <c r="D31">
        <v>0</v>
      </c>
      <c r="E31">
        <v>100</v>
      </c>
      <c r="F31">
        <v>355</v>
      </c>
      <c r="G31">
        <v>25</v>
      </c>
      <c r="H31">
        <v>0.32300000000000001</v>
      </c>
      <c r="I31">
        <v>216.1</v>
      </c>
      <c r="J31">
        <v>3.55</v>
      </c>
      <c r="K31">
        <v>175</v>
      </c>
      <c r="L31">
        <v>31.4</v>
      </c>
    </row>
    <row r="32" spans="1:12">
      <c r="A32" t="str">
        <f t="shared" si="0"/>
        <v>ESSFwc3.CC.BlackCreek.E.FFEP.P.60</v>
      </c>
      <c r="B32">
        <v>322</v>
      </c>
      <c r="C32" t="str">
        <f>LOOKUP(B32,TipsyOutputs!A:A,TipsyOutputs!B:B)</f>
        <v>ESSFwc3.CC.BlackCreek.E.FFEP.P</v>
      </c>
      <c r="D32">
        <v>0</v>
      </c>
      <c r="E32">
        <v>60</v>
      </c>
      <c r="F32">
        <v>156</v>
      </c>
      <c r="G32">
        <v>16.8</v>
      </c>
      <c r="H32">
        <v>0.13500000000000001</v>
      </c>
      <c r="I32">
        <v>157.5</v>
      </c>
      <c r="J32">
        <v>2.61</v>
      </c>
      <c r="K32">
        <v>63</v>
      </c>
      <c r="L32">
        <v>23</v>
      </c>
    </row>
    <row r="33" spans="1:12">
      <c r="A33" t="str">
        <f t="shared" si="0"/>
        <v>ESSFwc3.CC.BlackCreek.E.FFEP.P.70</v>
      </c>
      <c r="B33">
        <v>322</v>
      </c>
      <c r="C33" t="str">
        <f>LOOKUP(B33,TipsyOutputs!A:A,TipsyOutputs!B:B)</f>
        <v>ESSFwc3.CC.BlackCreek.E.FFEP.P</v>
      </c>
      <c r="D33">
        <v>0</v>
      </c>
      <c r="E33">
        <v>70</v>
      </c>
      <c r="F33">
        <v>218</v>
      </c>
      <c r="G33">
        <v>19.3</v>
      </c>
      <c r="H33">
        <v>0.17699999999999999</v>
      </c>
      <c r="I33">
        <v>177.3</v>
      </c>
      <c r="J33">
        <v>3.11</v>
      </c>
      <c r="K33">
        <v>90</v>
      </c>
      <c r="L33">
        <v>25.6</v>
      </c>
    </row>
    <row r="34" spans="1:12">
      <c r="A34" t="str">
        <f t="shared" si="0"/>
        <v>ESSFwc3.CC.BlackCreek.E.FFEP.P.80</v>
      </c>
      <c r="B34">
        <v>322</v>
      </c>
      <c r="C34" t="str">
        <f>LOOKUP(B34,TipsyOutputs!A:A,TipsyOutputs!B:B)</f>
        <v>ESSFwc3.CC.BlackCreek.E.FFEP.P</v>
      </c>
      <c r="D34">
        <v>0</v>
      </c>
      <c r="E34">
        <v>80</v>
      </c>
      <c r="F34">
        <v>269</v>
      </c>
      <c r="G34">
        <v>21.5</v>
      </c>
      <c r="H34">
        <v>0.219</v>
      </c>
      <c r="I34">
        <v>191.7</v>
      </c>
      <c r="J34">
        <v>3.36</v>
      </c>
      <c r="K34">
        <v>117</v>
      </c>
      <c r="L34">
        <v>27.7</v>
      </c>
    </row>
    <row r="35" spans="1:12">
      <c r="A35" t="str">
        <f t="shared" si="0"/>
        <v>ESSFwc3.CC.BlackCreek.E.FFEP.P.90</v>
      </c>
      <c r="B35">
        <v>322</v>
      </c>
      <c r="C35" t="str">
        <f>LOOKUP(B35,TipsyOutputs!A:A,TipsyOutputs!B:B)</f>
        <v>ESSFwc3.CC.BlackCreek.E.FFEP.P</v>
      </c>
      <c r="D35">
        <v>0</v>
      </c>
      <c r="E35">
        <v>90</v>
      </c>
      <c r="F35">
        <v>318</v>
      </c>
      <c r="G35">
        <v>23.4</v>
      </c>
      <c r="H35">
        <v>0.27200000000000002</v>
      </c>
      <c r="I35">
        <v>205.7</v>
      </c>
      <c r="J35">
        <v>3.53</v>
      </c>
      <c r="K35">
        <v>148</v>
      </c>
      <c r="L35">
        <v>29.8</v>
      </c>
    </row>
    <row r="36" spans="1:12">
      <c r="A36" t="str">
        <f t="shared" si="0"/>
        <v>ESSFwc3.CC.BlackCreek.E.NoMgmt.N.100</v>
      </c>
      <c r="B36">
        <v>34</v>
      </c>
      <c r="C36" t="str">
        <f>LOOKUP(B36,TipsyOutputs!A:A,TipsyOutputs!B:B)</f>
        <v>ESSFwc3.CC.BlackCreek.E.NoMgmt.N</v>
      </c>
      <c r="D36">
        <v>0</v>
      </c>
      <c r="E36">
        <v>100</v>
      </c>
      <c r="F36">
        <v>151</v>
      </c>
      <c r="G36">
        <v>19.5</v>
      </c>
      <c r="H36">
        <v>0.27100000000000002</v>
      </c>
      <c r="I36">
        <v>212.3</v>
      </c>
      <c r="J36">
        <v>1.51</v>
      </c>
      <c r="K36">
        <v>108</v>
      </c>
      <c r="L36">
        <v>29.9</v>
      </c>
    </row>
    <row r="37" spans="1:12">
      <c r="A37" t="str">
        <f t="shared" si="0"/>
        <v>ESSFwc3.CC.BlackCreek.E.NoMgmt.N.60</v>
      </c>
      <c r="B37">
        <v>34</v>
      </c>
      <c r="C37" t="str">
        <f>LOOKUP(B37,TipsyOutputs!A:A,TipsyOutputs!B:B)</f>
        <v>ESSFwc3.CC.BlackCreek.E.NoMgmt.N</v>
      </c>
      <c r="D37">
        <v>0</v>
      </c>
      <c r="E37">
        <v>60</v>
      </c>
      <c r="F37">
        <v>9</v>
      </c>
      <c r="G37">
        <v>10.199999999999999</v>
      </c>
      <c r="H37">
        <v>6.7000000000000004E-2</v>
      </c>
      <c r="I37">
        <v>116.9</v>
      </c>
      <c r="J37">
        <v>0.16</v>
      </c>
      <c r="K37">
        <v>9</v>
      </c>
      <c r="L37">
        <v>15.2</v>
      </c>
    </row>
    <row r="38" spans="1:12">
      <c r="A38" t="str">
        <f t="shared" si="0"/>
        <v>ESSFwc3.CC.BlackCreek.E.NoMgmt.N.70</v>
      </c>
      <c r="B38">
        <v>34</v>
      </c>
      <c r="C38" t="str">
        <f>LOOKUP(B38,TipsyOutputs!A:A,TipsyOutputs!B:B)</f>
        <v>ESSFwc3.CC.BlackCreek.E.NoMgmt.N</v>
      </c>
      <c r="D38">
        <v>0</v>
      </c>
      <c r="E38">
        <v>70</v>
      </c>
      <c r="F38">
        <v>35</v>
      </c>
      <c r="G38">
        <v>12.9</v>
      </c>
      <c r="H38">
        <v>9.4E-2</v>
      </c>
      <c r="I38">
        <v>146.4</v>
      </c>
      <c r="J38">
        <v>0.5</v>
      </c>
      <c r="K38">
        <v>29</v>
      </c>
      <c r="L38">
        <v>19.100000000000001</v>
      </c>
    </row>
    <row r="39" spans="1:12">
      <c r="A39" t="str">
        <f t="shared" si="0"/>
        <v>ESSFwc3.CC.BlackCreek.E.NoMgmt.N.80</v>
      </c>
      <c r="B39">
        <v>34</v>
      </c>
      <c r="C39" t="str">
        <f>LOOKUP(B39,TipsyOutputs!A:A,TipsyOutputs!B:B)</f>
        <v>ESSFwc3.CC.BlackCreek.E.NoMgmt.N</v>
      </c>
      <c r="D39">
        <v>0</v>
      </c>
      <c r="E39">
        <v>80</v>
      </c>
      <c r="F39">
        <v>70</v>
      </c>
      <c r="G39">
        <v>15.4</v>
      </c>
      <c r="H39">
        <v>0.14000000000000001</v>
      </c>
      <c r="I39">
        <v>172.8</v>
      </c>
      <c r="J39">
        <v>0.88</v>
      </c>
      <c r="K39">
        <v>52</v>
      </c>
      <c r="L39">
        <v>23.4</v>
      </c>
    </row>
    <row r="40" spans="1:12">
      <c r="A40" t="str">
        <f t="shared" si="0"/>
        <v>ESSFwc3.CC.BlackCreek.E.NoMgmt.N.90</v>
      </c>
      <c r="B40">
        <v>34</v>
      </c>
      <c r="C40" t="str">
        <f>LOOKUP(B40,TipsyOutputs!A:A,TipsyOutputs!B:B)</f>
        <v>ESSFwc3.CC.BlackCreek.E.NoMgmt.N</v>
      </c>
      <c r="D40">
        <v>0</v>
      </c>
      <c r="E40">
        <v>90</v>
      </c>
      <c r="F40">
        <v>111</v>
      </c>
      <c r="G40">
        <v>17.5</v>
      </c>
      <c r="H40">
        <v>0.20300000000000001</v>
      </c>
      <c r="I40">
        <v>195</v>
      </c>
      <c r="J40">
        <v>1.23</v>
      </c>
      <c r="K40">
        <v>80</v>
      </c>
      <c r="L40">
        <v>27.1</v>
      </c>
    </row>
    <row r="41" spans="1:12">
      <c r="A41" t="str">
        <f t="shared" si="0"/>
        <v>ESSFwc3.CC.BlackCreek.E.Reg.P.100</v>
      </c>
      <c r="B41">
        <v>166</v>
      </c>
      <c r="C41" t="str">
        <f>LOOKUP(B41,TipsyOutputs!A:A,TipsyOutputs!B:B)</f>
        <v>ESSFwc3.CC.BlackCreek.E.Reg.P</v>
      </c>
      <c r="D41">
        <v>0</v>
      </c>
      <c r="E41">
        <v>100</v>
      </c>
      <c r="F41">
        <v>282</v>
      </c>
      <c r="G41">
        <v>21.2</v>
      </c>
      <c r="H41">
        <v>0.23799999999999999</v>
      </c>
      <c r="I41">
        <v>201.9</v>
      </c>
      <c r="J41">
        <v>2.82</v>
      </c>
      <c r="K41">
        <v>123</v>
      </c>
      <c r="L41">
        <v>28.7</v>
      </c>
    </row>
    <row r="42" spans="1:12">
      <c r="A42" t="str">
        <f t="shared" si="0"/>
        <v>ESSFwc3.CC.BlackCreek.E.Reg.P.60</v>
      </c>
      <c r="B42">
        <v>166</v>
      </c>
      <c r="C42" t="str">
        <f>LOOKUP(B42,TipsyOutputs!A:A,TipsyOutputs!B:B)</f>
        <v>ESSFwc3.CC.BlackCreek.E.Reg.P</v>
      </c>
      <c r="D42">
        <v>0</v>
      </c>
      <c r="E42">
        <v>60</v>
      </c>
      <c r="F42">
        <v>112</v>
      </c>
      <c r="G42">
        <v>14.5</v>
      </c>
      <c r="H42">
        <v>0.109</v>
      </c>
      <c r="I42">
        <v>152.69999999999999</v>
      </c>
      <c r="J42">
        <v>1.87</v>
      </c>
      <c r="K42">
        <v>47</v>
      </c>
      <c r="L42">
        <v>21.7</v>
      </c>
    </row>
    <row r="43" spans="1:12">
      <c r="A43" t="str">
        <f t="shared" si="0"/>
        <v>ESSFwc3.CC.BlackCreek.E.Reg.P.70</v>
      </c>
      <c r="B43">
        <v>166</v>
      </c>
      <c r="C43" t="str">
        <f>LOOKUP(B43,TipsyOutputs!A:A,TipsyOutputs!B:B)</f>
        <v>ESSFwc3.CC.BlackCreek.E.Reg.P</v>
      </c>
      <c r="D43">
        <v>0</v>
      </c>
      <c r="E43">
        <v>70</v>
      </c>
      <c r="F43">
        <v>164</v>
      </c>
      <c r="G43">
        <v>16.5</v>
      </c>
      <c r="H43">
        <v>0.14299999999999999</v>
      </c>
      <c r="I43">
        <v>168.8</v>
      </c>
      <c r="J43">
        <v>2.34</v>
      </c>
      <c r="K43">
        <v>67</v>
      </c>
      <c r="L43">
        <v>24.1</v>
      </c>
    </row>
    <row r="44" spans="1:12">
      <c r="A44" t="str">
        <f t="shared" si="0"/>
        <v>ESSFwc3.CC.BlackCreek.E.Reg.P.80</v>
      </c>
      <c r="B44">
        <v>166</v>
      </c>
      <c r="C44" t="str">
        <f>LOOKUP(B44,TipsyOutputs!A:A,TipsyOutputs!B:B)</f>
        <v>ESSFwc3.CC.BlackCreek.E.Reg.P</v>
      </c>
      <c r="D44">
        <v>0</v>
      </c>
      <c r="E44">
        <v>80</v>
      </c>
      <c r="F44">
        <v>211</v>
      </c>
      <c r="G44">
        <v>18.3</v>
      </c>
      <c r="H44">
        <v>0.17799999999999999</v>
      </c>
      <c r="I44">
        <v>182.3</v>
      </c>
      <c r="J44">
        <v>2.63</v>
      </c>
      <c r="K44">
        <v>87</v>
      </c>
      <c r="L44">
        <v>26</v>
      </c>
    </row>
    <row r="45" spans="1:12">
      <c r="A45" t="str">
        <f t="shared" si="0"/>
        <v>ESSFwc3.CC.BlackCreek.E.Reg.P.90</v>
      </c>
      <c r="B45">
        <v>166</v>
      </c>
      <c r="C45" t="str">
        <f>LOOKUP(B45,TipsyOutputs!A:A,TipsyOutputs!B:B)</f>
        <v>ESSFwc3.CC.BlackCreek.E.Reg.P</v>
      </c>
      <c r="D45">
        <v>0</v>
      </c>
      <c r="E45">
        <v>90</v>
      </c>
      <c r="F45">
        <v>248</v>
      </c>
      <c r="G45">
        <v>19.899999999999999</v>
      </c>
      <c r="H45">
        <v>0.20799999999999999</v>
      </c>
      <c r="I45">
        <v>193.1</v>
      </c>
      <c r="J45">
        <v>2.75</v>
      </c>
      <c r="K45">
        <v>105</v>
      </c>
      <c r="L45">
        <v>27.4</v>
      </c>
    </row>
    <row r="46" spans="1:12">
      <c r="A46" t="str">
        <f t="shared" si="0"/>
        <v>ESSFwc3.CC.Horsefly.B.FFEP.P.100</v>
      </c>
      <c r="B46">
        <v>351</v>
      </c>
      <c r="C46" t="str">
        <f>LOOKUP(B46,TipsyOutputs!A:A,TipsyOutputs!B:B)</f>
        <v>ESSFwc3.CC.Horsefly.B.FFEP.P</v>
      </c>
      <c r="D46">
        <v>0</v>
      </c>
      <c r="E46">
        <v>100</v>
      </c>
      <c r="F46">
        <v>366</v>
      </c>
      <c r="G46">
        <v>25.6</v>
      </c>
      <c r="H46">
        <v>0.34</v>
      </c>
      <c r="I46">
        <v>219</v>
      </c>
      <c r="J46">
        <v>3.66</v>
      </c>
      <c r="K46">
        <v>184</v>
      </c>
      <c r="L46">
        <v>31.9</v>
      </c>
    </row>
    <row r="47" spans="1:12">
      <c r="A47" t="str">
        <f t="shared" si="0"/>
        <v>ESSFwc3.CC.Horsefly.B.FFEP.P.60</v>
      </c>
      <c r="B47">
        <v>351</v>
      </c>
      <c r="C47" t="str">
        <f>LOOKUP(B47,TipsyOutputs!A:A,TipsyOutputs!B:B)</f>
        <v>ESSFwc3.CC.Horsefly.B.FFEP.P</v>
      </c>
      <c r="D47">
        <v>0</v>
      </c>
      <c r="E47">
        <v>60</v>
      </c>
      <c r="F47">
        <v>168</v>
      </c>
      <c r="G47">
        <v>17.2</v>
      </c>
      <c r="H47">
        <v>0.14199999999999999</v>
      </c>
      <c r="I47">
        <v>161.5</v>
      </c>
      <c r="J47">
        <v>2.8</v>
      </c>
      <c r="K47">
        <v>68</v>
      </c>
      <c r="L47">
        <v>23.5</v>
      </c>
    </row>
    <row r="48" spans="1:12">
      <c r="A48" t="str">
        <f t="shared" si="0"/>
        <v>ESSFwc3.CC.Horsefly.B.FFEP.P.70</v>
      </c>
      <c r="B48">
        <v>351</v>
      </c>
      <c r="C48" t="str">
        <f>LOOKUP(B48,TipsyOutputs!A:A,TipsyOutputs!B:B)</f>
        <v>ESSFwc3.CC.Horsefly.B.FFEP.P</v>
      </c>
      <c r="D48">
        <v>0</v>
      </c>
      <c r="E48">
        <v>70</v>
      </c>
      <c r="F48">
        <v>229</v>
      </c>
      <c r="G48">
        <v>19.7</v>
      </c>
      <c r="H48">
        <v>0.185</v>
      </c>
      <c r="I48">
        <v>180.2</v>
      </c>
      <c r="J48">
        <v>3.27</v>
      </c>
      <c r="K48">
        <v>95</v>
      </c>
      <c r="L48">
        <v>26</v>
      </c>
    </row>
    <row r="49" spans="1:12">
      <c r="A49" t="str">
        <f t="shared" si="0"/>
        <v>ESSFwc3.CC.Horsefly.B.FFEP.P.80</v>
      </c>
      <c r="B49">
        <v>351</v>
      </c>
      <c r="C49" t="str">
        <f>LOOKUP(B49,TipsyOutputs!A:A,TipsyOutputs!B:B)</f>
        <v>ESSFwc3.CC.Horsefly.B.FFEP.P</v>
      </c>
      <c r="D49">
        <v>0</v>
      </c>
      <c r="E49">
        <v>80</v>
      </c>
      <c r="F49">
        <v>280</v>
      </c>
      <c r="G49">
        <v>21.9</v>
      </c>
      <c r="H49">
        <v>0.23</v>
      </c>
      <c r="I49">
        <v>194.8</v>
      </c>
      <c r="J49">
        <v>3.5</v>
      </c>
      <c r="K49">
        <v>123</v>
      </c>
      <c r="L49">
        <v>28.1</v>
      </c>
    </row>
    <row r="50" spans="1:12">
      <c r="A50" t="str">
        <f t="shared" si="0"/>
        <v>ESSFwc3.CC.Horsefly.B.FFEP.P.90</v>
      </c>
      <c r="B50">
        <v>351</v>
      </c>
      <c r="C50" t="str">
        <f>LOOKUP(B50,TipsyOutputs!A:A,TipsyOutputs!B:B)</f>
        <v>ESSFwc3.CC.Horsefly.B.FFEP.P</v>
      </c>
      <c r="D50">
        <v>0</v>
      </c>
      <c r="E50">
        <v>90</v>
      </c>
      <c r="F50">
        <v>331</v>
      </c>
      <c r="G50">
        <v>23.9</v>
      </c>
      <c r="H50">
        <v>0.28699999999999998</v>
      </c>
      <c r="I50">
        <v>209</v>
      </c>
      <c r="J50">
        <v>3.68</v>
      </c>
      <c r="K50">
        <v>157</v>
      </c>
      <c r="L50">
        <v>30.3</v>
      </c>
    </row>
    <row r="51" spans="1:12">
      <c r="A51" t="str">
        <f t="shared" si="0"/>
        <v>ESSFwc3.CC.Horsefly.B.NoMgmt.N.100</v>
      </c>
      <c r="B51">
        <v>63</v>
      </c>
      <c r="C51" t="str">
        <f>LOOKUP(B51,TipsyOutputs!A:A,TipsyOutputs!B:B)</f>
        <v>ESSFwc3.CC.Horsefly.B.NoMgmt.N</v>
      </c>
      <c r="D51">
        <v>0</v>
      </c>
      <c r="E51">
        <v>100</v>
      </c>
      <c r="F51">
        <v>99</v>
      </c>
      <c r="G51">
        <v>17</v>
      </c>
      <c r="H51">
        <v>0.184</v>
      </c>
      <c r="I51">
        <v>189.3</v>
      </c>
      <c r="J51">
        <v>0.99</v>
      </c>
      <c r="K51">
        <v>72</v>
      </c>
      <c r="L51">
        <v>26.1</v>
      </c>
    </row>
    <row r="52" spans="1:12">
      <c r="A52" t="str">
        <f t="shared" si="0"/>
        <v>ESSFwc3.CC.Horsefly.B.NoMgmt.N.60</v>
      </c>
      <c r="B52">
        <v>63</v>
      </c>
      <c r="C52" t="str">
        <f>LOOKUP(B52,TipsyOutputs!A:A,TipsyOutputs!B:B)</f>
        <v>ESSFwc3.CC.Horsefly.B.NoMgmt.N</v>
      </c>
      <c r="D52">
        <v>0</v>
      </c>
      <c r="E52">
        <v>60</v>
      </c>
      <c r="F52">
        <v>3</v>
      </c>
      <c r="G52">
        <v>8.5</v>
      </c>
      <c r="H52">
        <v>5.7000000000000002E-2</v>
      </c>
      <c r="I52">
        <v>101</v>
      </c>
      <c r="J52">
        <v>0.06</v>
      </c>
      <c r="K52">
        <v>3</v>
      </c>
      <c r="L52">
        <v>13.7</v>
      </c>
    </row>
    <row r="53" spans="1:12">
      <c r="A53" t="str">
        <f t="shared" si="0"/>
        <v>ESSFwc3.CC.Horsefly.B.NoMgmt.N.70</v>
      </c>
      <c r="B53">
        <v>63</v>
      </c>
      <c r="C53" t="str">
        <f>LOOKUP(B53,TipsyOutputs!A:A,TipsyOutputs!B:B)</f>
        <v>ESSFwc3.CC.Horsefly.B.NoMgmt.N</v>
      </c>
      <c r="D53">
        <v>0</v>
      </c>
      <c r="E53">
        <v>70</v>
      </c>
      <c r="F53">
        <v>14</v>
      </c>
      <c r="G53">
        <v>10.9</v>
      </c>
      <c r="H53">
        <v>7.0000000000000007E-2</v>
      </c>
      <c r="I53">
        <v>120.8</v>
      </c>
      <c r="J53">
        <v>0.19</v>
      </c>
      <c r="K53">
        <v>13</v>
      </c>
      <c r="L53">
        <v>16</v>
      </c>
    </row>
    <row r="54" spans="1:12">
      <c r="A54" t="str">
        <f t="shared" si="0"/>
        <v>ESSFwc3.CC.Horsefly.B.NoMgmt.N.80</v>
      </c>
      <c r="B54">
        <v>63</v>
      </c>
      <c r="C54" t="str">
        <f>LOOKUP(B54,TipsyOutputs!A:A,TipsyOutputs!B:B)</f>
        <v>ESSFwc3.CC.Horsefly.B.NoMgmt.N</v>
      </c>
      <c r="D54">
        <v>0</v>
      </c>
      <c r="E54">
        <v>80</v>
      </c>
      <c r="F54">
        <v>37</v>
      </c>
      <c r="G54">
        <v>13.1</v>
      </c>
      <c r="H54">
        <v>9.5000000000000001E-2</v>
      </c>
      <c r="I54">
        <v>147.6</v>
      </c>
      <c r="J54">
        <v>0.46</v>
      </c>
      <c r="K54">
        <v>30</v>
      </c>
      <c r="L54">
        <v>19.5</v>
      </c>
    </row>
    <row r="55" spans="1:12">
      <c r="A55" t="str">
        <f t="shared" si="0"/>
        <v>ESSFwc3.CC.Horsefly.B.NoMgmt.N.90</v>
      </c>
      <c r="B55">
        <v>63</v>
      </c>
      <c r="C55" t="str">
        <f>LOOKUP(B55,TipsyOutputs!A:A,TipsyOutputs!B:B)</f>
        <v>ESSFwc3.CC.Horsefly.B.NoMgmt.N</v>
      </c>
      <c r="D55">
        <v>0</v>
      </c>
      <c r="E55">
        <v>90</v>
      </c>
      <c r="F55">
        <v>66</v>
      </c>
      <c r="G55">
        <v>15.1</v>
      </c>
      <c r="H55">
        <v>0.13300000000000001</v>
      </c>
      <c r="I55">
        <v>169.7</v>
      </c>
      <c r="J55">
        <v>0.73</v>
      </c>
      <c r="K55">
        <v>49</v>
      </c>
      <c r="L55">
        <v>23.1</v>
      </c>
    </row>
    <row r="56" spans="1:12">
      <c r="A56" t="str">
        <f t="shared" si="0"/>
        <v>ESSFwc3.CC.Horsefly.B.Reg.P.100</v>
      </c>
      <c r="B56">
        <v>206</v>
      </c>
      <c r="C56" t="str">
        <f>LOOKUP(B56,TipsyOutputs!A:A,TipsyOutputs!B:B)</f>
        <v>ESSFwc3.CC.Horsefly.B.Reg.P</v>
      </c>
      <c r="D56">
        <v>0</v>
      </c>
      <c r="E56">
        <v>100</v>
      </c>
      <c r="F56">
        <v>297</v>
      </c>
      <c r="G56">
        <v>21.8</v>
      </c>
      <c r="H56">
        <v>0.253</v>
      </c>
      <c r="I56">
        <v>205.3</v>
      </c>
      <c r="J56">
        <v>2.97</v>
      </c>
      <c r="K56">
        <v>132</v>
      </c>
      <c r="L56">
        <v>29.2</v>
      </c>
    </row>
    <row r="57" spans="1:12">
      <c r="A57" t="str">
        <f t="shared" si="0"/>
        <v>ESSFwc3.CC.Horsefly.B.Reg.P.60</v>
      </c>
      <c r="B57">
        <v>206</v>
      </c>
      <c r="C57" t="str">
        <f>LOOKUP(B57,TipsyOutputs!A:A,TipsyOutputs!B:B)</f>
        <v>ESSFwc3.CC.Horsefly.B.Reg.P</v>
      </c>
      <c r="D57">
        <v>0</v>
      </c>
      <c r="E57">
        <v>60</v>
      </c>
      <c r="F57">
        <v>125</v>
      </c>
      <c r="G57">
        <v>15</v>
      </c>
      <c r="H57">
        <v>0.11799999999999999</v>
      </c>
      <c r="I57">
        <v>156.9</v>
      </c>
      <c r="J57">
        <v>2.08</v>
      </c>
      <c r="K57">
        <v>52</v>
      </c>
      <c r="L57">
        <v>22.3</v>
      </c>
    </row>
    <row r="58" spans="1:12">
      <c r="A58" t="str">
        <f t="shared" si="0"/>
        <v>ESSFwc3.CC.Horsefly.B.Reg.P.70</v>
      </c>
      <c r="B58">
        <v>206</v>
      </c>
      <c r="C58" t="str">
        <f>LOOKUP(B58,TipsyOutputs!A:A,TipsyOutputs!B:B)</f>
        <v>ESSFwc3.CC.Horsefly.B.Reg.P</v>
      </c>
      <c r="D58">
        <v>0</v>
      </c>
      <c r="E58">
        <v>70</v>
      </c>
      <c r="F58">
        <v>178</v>
      </c>
      <c r="G58">
        <v>17.100000000000001</v>
      </c>
      <c r="H58">
        <v>0.154</v>
      </c>
      <c r="I58">
        <v>173.3</v>
      </c>
      <c r="J58">
        <v>2.54</v>
      </c>
      <c r="K58">
        <v>73</v>
      </c>
      <c r="L58">
        <v>24.7</v>
      </c>
    </row>
    <row r="59" spans="1:12">
      <c r="A59" t="str">
        <f t="shared" si="0"/>
        <v>ESSFwc3.CC.Horsefly.B.Reg.P.80</v>
      </c>
      <c r="B59">
        <v>206</v>
      </c>
      <c r="C59" t="str">
        <f>LOOKUP(B59,TipsyOutputs!A:A,TipsyOutputs!B:B)</f>
        <v>ESSFwc3.CC.Horsefly.B.Reg.P</v>
      </c>
      <c r="D59">
        <v>0</v>
      </c>
      <c r="E59">
        <v>80</v>
      </c>
      <c r="F59">
        <v>224</v>
      </c>
      <c r="G59">
        <v>18.899999999999999</v>
      </c>
      <c r="H59">
        <v>0.188</v>
      </c>
      <c r="I59">
        <v>186.3</v>
      </c>
      <c r="J59">
        <v>2.8</v>
      </c>
      <c r="K59">
        <v>93</v>
      </c>
      <c r="L59">
        <v>26.5</v>
      </c>
    </row>
    <row r="60" spans="1:12">
      <c r="A60" t="str">
        <f t="shared" si="0"/>
        <v>ESSFwc3.CC.Horsefly.B.Reg.P.90</v>
      </c>
      <c r="B60">
        <v>206</v>
      </c>
      <c r="C60" t="str">
        <f>LOOKUP(B60,TipsyOutputs!A:A,TipsyOutputs!B:B)</f>
        <v>ESSFwc3.CC.Horsefly.B.Reg.P</v>
      </c>
      <c r="D60">
        <v>0</v>
      </c>
      <c r="E60">
        <v>90</v>
      </c>
      <c r="F60">
        <v>262</v>
      </c>
      <c r="G60">
        <v>20.399999999999999</v>
      </c>
      <c r="H60">
        <v>0.219</v>
      </c>
      <c r="I60">
        <v>196.8</v>
      </c>
      <c r="J60">
        <v>2.91</v>
      </c>
      <c r="K60">
        <v>112</v>
      </c>
      <c r="L60">
        <v>27.9</v>
      </c>
    </row>
    <row r="61" spans="1:12">
      <c r="A61" t="str">
        <f t="shared" si="0"/>
        <v>ESSFwc3.CC.Horsefly.D.FFEP.P.100</v>
      </c>
      <c r="B61">
        <v>352</v>
      </c>
      <c r="C61" t="str">
        <f>LOOKUP(B61,TipsyOutputs!A:A,TipsyOutputs!B:B)</f>
        <v>ESSFwc3.CC.Horsefly.D.FFEP.P</v>
      </c>
      <c r="D61">
        <v>0</v>
      </c>
      <c r="E61">
        <v>100</v>
      </c>
      <c r="F61">
        <v>366</v>
      </c>
      <c r="G61">
        <v>25.6</v>
      </c>
      <c r="H61">
        <v>0.34</v>
      </c>
      <c r="I61">
        <v>219</v>
      </c>
      <c r="J61">
        <v>3.66</v>
      </c>
      <c r="K61">
        <v>184</v>
      </c>
      <c r="L61">
        <v>31.9</v>
      </c>
    </row>
    <row r="62" spans="1:12">
      <c r="A62" t="str">
        <f t="shared" si="0"/>
        <v>ESSFwc3.CC.Horsefly.D.FFEP.P.60</v>
      </c>
      <c r="B62">
        <v>352</v>
      </c>
      <c r="C62" t="str">
        <f>LOOKUP(B62,TipsyOutputs!A:A,TipsyOutputs!B:B)</f>
        <v>ESSFwc3.CC.Horsefly.D.FFEP.P</v>
      </c>
      <c r="D62">
        <v>0</v>
      </c>
      <c r="E62">
        <v>60</v>
      </c>
      <c r="F62">
        <v>168</v>
      </c>
      <c r="G62">
        <v>17.2</v>
      </c>
      <c r="H62">
        <v>0.14199999999999999</v>
      </c>
      <c r="I62">
        <v>161.5</v>
      </c>
      <c r="J62">
        <v>2.8</v>
      </c>
      <c r="K62">
        <v>68</v>
      </c>
      <c r="L62">
        <v>23.5</v>
      </c>
    </row>
    <row r="63" spans="1:12">
      <c r="A63" t="str">
        <f t="shared" si="0"/>
        <v>ESSFwc3.CC.Horsefly.D.FFEP.P.70</v>
      </c>
      <c r="B63">
        <v>352</v>
      </c>
      <c r="C63" t="str">
        <f>LOOKUP(B63,TipsyOutputs!A:A,TipsyOutputs!B:B)</f>
        <v>ESSFwc3.CC.Horsefly.D.FFEP.P</v>
      </c>
      <c r="D63">
        <v>0</v>
      </c>
      <c r="E63">
        <v>70</v>
      </c>
      <c r="F63">
        <v>229</v>
      </c>
      <c r="G63">
        <v>19.7</v>
      </c>
      <c r="H63">
        <v>0.185</v>
      </c>
      <c r="I63">
        <v>180.2</v>
      </c>
      <c r="J63">
        <v>3.27</v>
      </c>
      <c r="K63">
        <v>95</v>
      </c>
      <c r="L63">
        <v>26</v>
      </c>
    </row>
    <row r="64" spans="1:12">
      <c r="A64" t="str">
        <f t="shared" si="0"/>
        <v>ESSFwc3.CC.Horsefly.D.FFEP.P.80</v>
      </c>
      <c r="B64">
        <v>352</v>
      </c>
      <c r="C64" t="str">
        <f>LOOKUP(B64,TipsyOutputs!A:A,TipsyOutputs!B:B)</f>
        <v>ESSFwc3.CC.Horsefly.D.FFEP.P</v>
      </c>
      <c r="D64">
        <v>0</v>
      </c>
      <c r="E64">
        <v>80</v>
      </c>
      <c r="F64">
        <v>280</v>
      </c>
      <c r="G64">
        <v>21.9</v>
      </c>
      <c r="H64">
        <v>0.23</v>
      </c>
      <c r="I64">
        <v>194.8</v>
      </c>
      <c r="J64">
        <v>3.5</v>
      </c>
      <c r="K64">
        <v>123</v>
      </c>
      <c r="L64">
        <v>28.1</v>
      </c>
    </row>
    <row r="65" spans="1:12">
      <c r="A65" t="str">
        <f t="shared" ref="A65:A128" si="1">C65&amp;"."&amp;E65</f>
        <v>ESSFwc3.CC.Horsefly.D.FFEP.P.90</v>
      </c>
      <c r="B65">
        <v>352</v>
      </c>
      <c r="C65" t="str">
        <f>LOOKUP(B65,TipsyOutputs!A:A,TipsyOutputs!B:B)</f>
        <v>ESSFwc3.CC.Horsefly.D.FFEP.P</v>
      </c>
      <c r="D65">
        <v>0</v>
      </c>
      <c r="E65">
        <v>90</v>
      </c>
      <c r="F65">
        <v>331</v>
      </c>
      <c r="G65">
        <v>23.9</v>
      </c>
      <c r="H65">
        <v>0.28699999999999998</v>
      </c>
      <c r="I65">
        <v>209</v>
      </c>
      <c r="J65">
        <v>3.68</v>
      </c>
      <c r="K65">
        <v>157</v>
      </c>
      <c r="L65">
        <v>30.3</v>
      </c>
    </row>
    <row r="66" spans="1:12">
      <c r="A66" t="str">
        <f t="shared" si="1"/>
        <v>ESSFwc3.CC.Horsefly.D.NoMgmt.N.100</v>
      </c>
      <c r="B66">
        <v>64</v>
      </c>
      <c r="C66" t="str">
        <f>LOOKUP(B66,TipsyOutputs!A:A,TipsyOutputs!B:B)</f>
        <v>ESSFwc3.CC.Horsefly.D.NoMgmt.N</v>
      </c>
      <c r="D66">
        <v>0</v>
      </c>
      <c r="E66">
        <v>100</v>
      </c>
      <c r="F66">
        <v>44</v>
      </c>
      <c r="G66">
        <v>13.7</v>
      </c>
      <c r="H66">
        <v>0.10199999999999999</v>
      </c>
      <c r="I66">
        <v>153.1</v>
      </c>
      <c r="J66">
        <v>0.44</v>
      </c>
      <c r="K66">
        <v>35</v>
      </c>
      <c r="L66">
        <v>20.7</v>
      </c>
    </row>
    <row r="67" spans="1:12">
      <c r="A67" t="str">
        <f t="shared" si="1"/>
        <v>ESSFwc3.CC.Horsefly.D.NoMgmt.N.60</v>
      </c>
      <c r="B67">
        <v>64</v>
      </c>
      <c r="C67" t="str">
        <f>LOOKUP(B67,TipsyOutputs!A:A,TipsyOutputs!B:B)</f>
        <v>ESSFwc3.CC.Horsefly.D.NoMgmt.N</v>
      </c>
      <c r="D67">
        <v>0</v>
      </c>
      <c r="E67">
        <v>60</v>
      </c>
      <c r="F67">
        <v>1</v>
      </c>
      <c r="G67">
        <v>6.4</v>
      </c>
      <c r="H67">
        <v>4.2999999999999997E-2</v>
      </c>
      <c r="I67">
        <v>55.1</v>
      </c>
      <c r="J67">
        <v>0.01</v>
      </c>
      <c r="K67">
        <v>0</v>
      </c>
      <c r="L67">
        <v>0</v>
      </c>
    </row>
    <row r="68" spans="1:12">
      <c r="A68" t="str">
        <f t="shared" si="1"/>
        <v>ESSFwc3.CC.Horsefly.D.NoMgmt.N.70</v>
      </c>
      <c r="B68">
        <v>64</v>
      </c>
      <c r="C68" t="str">
        <f>LOOKUP(B68,TipsyOutputs!A:A,TipsyOutputs!B:B)</f>
        <v>ESSFwc3.CC.Horsefly.D.NoMgmt.N</v>
      </c>
      <c r="D68">
        <v>0</v>
      </c>
      <c r="E68">
        <v>70</v>
      </c>
      <c r="F68">
        <v>3</v>
      </c>
      <c r="G68">
        <v>8.4</v>
      </c>
      <c r="H68">
        <v>5.0999999999999997E-2</v>
      </c>
      <c r="I68">
        <v>85.9</v>
      </c>
      <c r="J68">
        <v>0.04</v>
      </c>
      <c r="K68">
        <v>3</v>
      </c>
      <c r="L68">
        <v>13.2</v>
      </c>
    </row>
    <row r="69" spans="1:12">
      <c r="A69" t="str">
        <f t="shared" si="1"/>
        <v>ESSFwc3.CC.Horsefly.D.NoMgmt.N.80</v>
      </c>
      <c r="B69">
        <v>64</v>
      </c>
      <c r="C69" t="str">
        <f>LOOKUP(B69,TipsyOutputs!A:A,TipsyOutputs!B:B)</f>
        <v>ESSFwc3.CC.Horsefly.D.NoMgmt.N</v>
      </c>
      <c r="D69">
        <v>0</v>
      </c>
      <c r="E69">
        <v>80</v>
      </c>
      <c r="F69">
        <v>9</v>
      </c>
      <c r="G69">
        <v>10.3</v>
      </c>
      <c r="H69">
        <v>5.8999999999999997E-2</v>
      </c>
      <c r="I69">
        <v>101.9</v>
      </c>
      <c r="J69">
        <v>0.11</v>
      </c>
      <c r="K69">
        <v>9</v>
      </c>
      <c r="L69">
        <v>15.2</v>
      </c>
    </row>
    <row r="70" spans="1:12">
      <c r="A70" t="str">
        <f t="shared" si="1"/>
        <v>ESSFwc3.CC.Horsefly.D.NoMgmt.N.90</v>
      </c>
      <c r="B70">
        <v>64</v>
      </c>
      <c r="C70" t="str">
        <f>LOOKUP(B70,TipsyOutputs!A:A,TipsyOutputs!B:B)</f>
        <v>ESSFwc3.CC.Horsefly.D.NoMgmt.N</v>
      </c>
      <c r="D70">
        <v>0</v>
      </c>
      <c r="E70">
        <v>90</v>
      </c>
      <c r="F70">
        <v>24</v>
      </c>
      <c r="G70">
        <v>12.1</v>
      </c>
      <c r="H70">
        <v>7.6999999999999999E-2</v>
      </c>
      <c r="I70">
        <v>129.19999999999999</v>
      </c>
      <c r="J70">
        <v>0.26</v>
      </c>
      <c r="K70">
        <v>22</v>
      </c>
      <c r="L70">
        <v>17.600000000000001</v>
      </c>
    </row>
    <row r="71" spans="1:12">
      <c r="A71" t="str">
        <f t="shared" si="1"/>
        <v>ESSFwc3.CC.Horsefly.D.Reg.P.100</v>
      </c>
      <c r="B71">
        <v>207</v>
      </c>
      <c r="C71" t="str">
        <f>LOOKUP(B71,TipsyOutputs!A:A,TipsyOutputs!B:B)</f>
        <v>ESSFwc3.CC.Horsefly.D.Reg.P</v>
      </c>
      <c r="D71">
        <v>0</v>
      </c>
      <c r="E71">
        <v>100</v>
      </c>
      <c r="F71">
        <v>297</v>
      </c>
      <c r="G71">
        <v>21.8</v>
      </c>
      <c r="H71">
        <v>0.253</v>
      </c>
      <c r="I71">
        <v>205.3</v>
      </c>
      <c r="J71">
        <v>2.97</v>
      </c>
      <c r="K71">
        <v>132</v>
      </c>
      <c r="L71">
        <v>29.2</v>
      </c>
    </row>
    <row r="72" spans="1:12">
      <c r="A72" t="str">
        <f t="shared" si="1"/>
        <v>ESSFwc3.CC.Horsefly.D.Reg.P.60</v>
      </c>
      <c r="B72">
        <v>207</v>
      </c>
      <c r="C72" t="str">
        <f>LOOKUP(B72,TipsyOutputs!A:A,TipsyOutputs!B:B)</f>
        <v>ESSFwc3.CC.Horsefly.D.Reg.P</v>
      </c>
      <c r="D72">
        <v>0</v>
      </c>
      <c r="E72">
        <v>60</v>
      </c>
      <c r="F72">
        <v>125</v>
      </c>
      <c r="G72">
        <v>15</v>
      </c>
      <c r="H72">
        <v>0.11799999999999999</v>
      </c>
      <c r="I72">
        <v>156.9</v>
      </c>
      <c r="J72">
        <v>2.08</v>
      </c>
      <c r="K72">
        <v>52</v>
      </c>
      <c r="L72">
        <v>22.3</v>
      </c>
    </row>
    <row r="73" spans="1:12">
      <c r="A73" t="str">
        <f t="shared" si="1"/>
        <v>ESSFwc3.CC.Horsefly.D.Reg.P.70</v>
      </c>
      <c r="B73">
        <v>207</v>
      </c>
      <c r="C73" t="str">
        <f>LOOKUP(B73,TipsyOutputs!A:A,TipsyOutputs!B:B)</f>
        <v>ESSFwc3.CC.Horsefly.D.Reg.P</v>
      </c>
      <c r="D73">
        <v>0</v>
      </c>
      <c r="E73">
        <v>70</v>
      </c>
      <c r="F73">
        <v>178</v>
      </c>
      <c r="G73">
        <v>17.100000000000001</v>
      </c>
      <c r="H73">
        <v>0.154</v>
      </c>
      <c r="I73">
        <v>173.3</v>
      </c>
      <c r="J73">
        <v>2.54</v>
      </c>
      <c r="K73">
        <v>73</v>
      </c>
      <c r="L73">
        <v>24.7</v>
      </c>
    </row>
    <row r="74" spans="1:12">
      <c r="A74" t="str">
        <f t="shared" si="1"/>
        <v>ESSFwc3.CC.Horsefly.D.Reg.P.80</v>
      </c>
      <c r="B74">
        <v>207</v>
      </c>
      <c r="C74" t="str">
        <f>LOOKUP(B74,TipsyOutputs!A:A,TipsyOutputs!B:B)</f>
        <v>ESSFwc3.CC.Horsefly.D.Reg.P</v>
      </c>
      <c r="D74">
        <v>0</v>
      </c>
      <c r="E74">
        <v>80</v>
      </c>
      <c r="F74">
        <v>224</v>
      </c>
      <c r="G74">
        <v>18.899999999999999</v>
      </c>
      <c r="H74">
        <v>0.188</v>
      </c>
      <c r="I74">
        <v>186.3</v>
      </c>
      <c r="J74">
        <v>2.8</v>
      </c>
      <c r="K74">
        <v>93</v>
      </c>
      <c r="L74">
        <v>26.5</v>
      </c>
    </row>
    <row r="75" spans="1:12">
      <c r="A75" t="str">
        <f t="shared" si="1"/>
        <v>ESSFwc3.CC.Horsefly.D.Reg.P.90</v>
      </c>
      <c r="B75">
        <v>207</v>
      </c>
      <c r="C75" t="str">
        <f>LOOKUP(B75,TipsyOutputs!A:A,TipsyOutputs!B:B)</f>
        <v>ESSFwc3.CC.Horsefly.D.Reg.P</v>
      </c>
      <c r="D75">
        <v>0</v>
      </c>
      <c r="E75">
        <v>90</v>
      </c>
      <c r="F75">
        <v>262</v>
      </c>
      <c r="G75">
        <v>20.399999999999999</v>
      </c>
      <c r="H75">
        <v>0.219</v>
      </c>
      <c r="I75">
        <v>196.8</v>
      </c>
      <c r="J75">
        <v>2.91</v>
      </c>
      <c r="K75">
        <v>112</v>
      </c>
      <c r="L75">
        <v>27.9</v>
      </c>
    </row>
    <row r="76" spans="1:12">
      <c r="A76" t="str">
        <f t="shared" si="1"/>
        <v>ESSFwc3.CC.Horsefly.E.FFEP.P.100</v>
      </c>
      <c r="B76">
        <v>353</v>
      </c>
      <c r="C76" t="str">
        <f>LOOKUP(B76,TipsyOutputs!A:A,TipsyOutputs!B:B)</f>
        <v>ESSFwc3.CC.Horsefly.E.FFEP.P</v>
      </c>
      <c r="D76">
        <v>0</v>
      </c>
      <c r="E76">
        <v>100</v>
      </c>
      <c r="F76">
        <v>352</v>
      </c>
      <c r="G76">
        <v>24.9</v>
      </c>
      <c r="H76">
        <v>0.31900000000000001</v>
      </c>
      <c r="I76">
        <v>215.4</v>
      </c>
      <c r="J76">
        <v>3.52</v>
      </c>
      <c r="K76">
        <v>173</v>
      </c>
      <c r="L76">
        <v>31.3</v>
      </c>
    </row>
    <row r="77" spans="1:12">
      <c r="A77" t="str">
        <f t="shared" si="1"/>
        <v>ESSFwc3.CC.Horsefly.E.FFEP.P.60</v>
      </c>
      <c r="B77">
        <v>353</v>
      </c>
      <c r="C77" t="str">
        <f>LOOKUP(B77,TipsyOutputs!A:A,TipsyOutputs!B:B)</f>
        <v>ESSFwc3.CC.Horsefly.E.FFEP.P</v>
      </c>
      <c r="D77">
        <v>0</v>
      </c>
      <c r="E77">
        <v>60</v>
      </c>
      <c r="F77">
        <v>154</v>
      </c>
      <c r="G77">
        <v>16.7</v>
      </c>
      <c r="H77">
        <v>0.13300000000000001</v>
      </c>
      <c r="I77">
        <v>156.4</v>
      </c>
      <c r="J77">
        <v>2.56</v>
      </c>
      <c r="K77">
        <v>62</v>
      </c>
      <c r="L77">
        <v>22.9</v>
      </c>
    </row>
    <row r="78" spans="1:12">
      <c r="A78" t="str">
        <f t="shared" si="1"/>
        <v>ESSFwc3.CC.Horsefly.E.FFEP.P.70</v>
      </c>
      <c r="B78">
        <v>353</v>
      </c>
      <c r="C78" t="str">
        <f>LOOKUP(B78,TipsyOutputs!A:A,TipsyOutputs!B:B)</f>
        <v>ESSFwc3.CC.Horsefly.E.FFEP.P</v>
      </c>
      <c r="D78">
        <v>0</v>
      </c>
      <c r="E78">
        <v>70</v>
      </c>
      <c r="F78">
        <v>215</v>
      </c>
      <c r="G78">
        <v>19.100000000000001</v>
      </c>
      <c r="H78">
        <v>0.17499999999999999</v>
      </c>
      <c r="I78">
        <v>176.5</v>
      </c>
      <c r="J78">
        <v>3.07</v>
      </c>
      <c r="K78">
        <v>88</v>
      </c>
      <c r="L78">
        <v>25.5</v>
      </c>
    </row>
    <row r="79" spans="1:12">
      <c r="A79" t="str">
        <f t="shared" si="1"/>
        <v>ESSFwc3.CC.Horsefly.E.FFEP.P.80</v>
      </c>
      <c r="B79">
        <v>353</v>
      </c>
      <c r="C79" t="str">
        <f>LOOKUP(B79,TipsyOutputs!A:A,TipsyOutputs!B:B)</f>
        <v>ESSFwc3.CC.Horsefly.E.FFEP.P</v>
      </c>
      <c r="D79">
        <v>0</v>
      </c>
      <c r="E79">
        <v>80</v>
      </c>
      <c r="F79">
        <v>266</v>
      </c>
      <c r="G79">
        <v>21.3</v>
      </c>
      <c r="H79">
        <v>0.217</v>
      </c>
      <c r="I79">
        <v>191</v>
      </c>
      <c r="J79">
        <v>3.32</v>
      </c>
      <c r="K79">
        <v>115</v>
      </c>
      <c r="L79">
        <v>27.5</v>
      </c>
    </row>
    <row r="80" spans="1:12">
      <c r="A80" t="str">
        <f t="shared" si="1"/>
        <v>ESSFwc3.CC.Horsefly.E.FFEP.P.90</v>
      </c>
      <c r="B80">
        <v>353</v>
      </c>
      <c r="C80" t="str">
        <f>LOOKUP(B80,TipsyOutputs!A:A,TipsyOutputs!B:B)</f>
        <v>ESSFwc3.CC.Horsefly.E.FFEP.P</v>
      </c>
      <c r="D80">
        <v>0</v>
      </c>
      <c r="E80">
        <v>90</v>
      </c>
      <c r="F80">
        <v>315</v>
      </c>
      <c r="G80">
        <v>23.2</v>
      </c>
      <c r="H80">
        <v>0.26800000000000002</v>
      </c>
      <c r="I80">
        <v>204.8</v>
      </c>
      <c r="J80">
        <v>3.5</v>
      </c>
      <c r="K80">
        <v>146</v>
      </c>
      <c r="L80">
        <v>29.6</v>
      </c>
    </row>
    <row r="81" spans="1:12">
      <c r="A81" t="str">
        <f t="shared" si="1"/>
        <v>ESSFwc3.CC.Horsefly.E.NoMgmt.N.100</v>
      </c>
      <c r="B81">
        <v>65</v>
      </c>
      <c r="C81" t="str">
        <f>LOOKUP(B81,TipsyOutputs!A:A,TipsyOutputs!B:B)</f>
        <v>ESSFwc3.CC.Horsefly.E.NoMgmt.N</v>
      </c>
      <c r="D81">
        <v>0</v>
      </c>
      <c r="E81">
        <v>100</v>
      </c>
      <c r="F81">
        <v>119</v>
      </c>
      <c r="G81">
        <v>18</v>
      </c>
      <c r="H81">
        <v>0.217</v>
      </c>
      <c r="I81">
        <v>198.5</v>
      </c>
      <c r="J81">
        <v>1.19</v>
      </c>
      <c r="K81">
        <v>86</v>
      </c>
      <c r="L81">
        <v>27.8</v>
      </c>
    </row>
    <row r="82" spans="1:12">
      <c r="A82" t="str">
        <f t="shared" si="1"/>
        <v>ESSFwc3.CC.Horsefly.E.NoMgmt.N.60</v>
      </c>
      <c r="B82">
        <v>65</v>
      </c>
      <c r="C82" t="str">
        <f>LOOKUP(B82,TipsyOutputs!A:A,TipsyOutputs!B:B)</f>
        <v>ESSFwc3.CC.Horsefly.E.NoMgmt.N</v>
      </c>
      <c r="D82">
        <v>0</v>
      </c>
      <c r="E82">
        <v>60</v>
      </c>
      <c r="F82">
        <v>5</v>
      </c>
      <c r="G82">
        <v>9.1999999999999993</v>
      </c>
      <c r="H82">
        <v>6.0999999999999999E-2</v>
      </c>
      <c r="I82">
        <v>107.5</v>
      </c>
      <c r="J82">
        <v>0.09</v>
      </c>
      <c r="K82">
        <v>5</v>
      </c>
      <c r="L82">
        <v>14.5</v>
      </c>
    </row>
    <row r="83" spans="1:12">
      <c r="A83" t="str">
        <f t="shared" si="1"/>
        <v>ESSFwc3.CC.Horsefly.E.NoMgmt.N.70</v>
      </c>
      <c r="B83">
        <v>65</v>
      </c>
      <c r="C83" t="str">
        <f>LOOKUP(B83,TipsyOutputs!A:A,TipsyOutputs!B:B)</f>
        <v>ESSFwc3.CC.Horsefly.E.NoMgmt.N</v>
      </c>
      <c r="D83">
        <v>0</v>
      </c>
      <c r="E83">
        <v>70</v>
      </c>
      <c r="F83">
        <v>21</v>
      </c>
      <c r="G83">
        <v>11.7</v>
      </c>
      <c r="H83">
        <v>7.6999999999999999E-2</v>
      </c>
      <c r="I83">
        <v>129.4</v>
      </c>
      <c r="J83">
        <v>0.3</v>
      </c>
      <c r="K83">
        <v>19</v>
      </c>
      <c r="L83">
        <v>17.100000000000001</v>
      </c>
    </row>
    <row r="84" spans="1:12">
      <c r="A84" t="str">
        <f t="shared" si="1"/>
        <v>ESSFwc3.CC.Horsefly.E.NoMgmt.N.80</v>
      </c>
      <c r="B84">
        <v>65</v>
      </c>
      <c r="C84" t="str">
        <f>LOOKUP(B84,TipsyOutputs!A:A,TipsyOutputs!B:B)</f>
        <v>ESSFwc3.CC.Horsefly.E.NoMgmt.N</v>
      </c>
      <c r="D84">
        <v>0</v>
      </c>
      <c r="E84">
        <v>80</v>
      </c>
      <c r="F84">
        <v>49</v>
      </c>
      <c r="G84">
        <v>14</v>
      </c>
      <c r="H84">
        <v>0.108</v>
      </c>
      <c r="I84">
        <v>156.9</v>
      </c>
      <c r="J84">
        <v>0.61</v>
      </c>
      <c r="K84">
        <v>37</v>
      </c>
      <c r="L84">
        <v>21.1</v>
      </c>
    </row>
    <row r="85" spans="1:12">
      <c r="A85" t="str">
        <f t="shared" si="1"/>
        <v>ESSFwc3.CC.Horsefly.E.NoMgmt.N.90</v>
      </c>
      <c r="B85">
        <v>65</v>
      </c>
      <c r="C85" t="str">
        <f>LOOKUP(B85,TipsyOutputs!A:A,TipsyOutputs!B:B)</f>
        <v>ESSFwc3.CC.Horsefly.E.NoMgmt.N</v>
      </c>
      <c r="D85">
        <v>0</v>
      </c>
      <c r="E85">
        <v>90</v>
      </c>
      <c r="F85">
        <v>81</v>
      </c>
      <c r="G85">
        <v>16.100000000000001</v>
      </c>
      <c r="H85">
        <v>0.155</v>
      </c>
      <c r="I85">
        <v>177.8</v>
      </c>
      <c r="J85">
        <v>0.9</v>
      </c>
      <c r="K85">
        <v>59</v>
      </c>
      <c r="L85">
        <v>24.6</v>
      </c>
    </row>
    <row r="86" spans="1:12">
      <c r="A86" t="str">
        <f t="shared" si="1"/>
        <v>ESSFwc3.CC.Horsefly.E.Reg.P.100</v>
      </c>
      <c r="B86">
        <v>208</v>
      </c>
      <c r="C86" t="str">
        <f>LOOKUP(B86,TipsyOutputs!A:A,TipsyOutputs!B:B)</f>
        <v>ESSFwc3.CC.Horsefly.E.Reg.P</v>
      </c>
      <c r="D86">
        <v>0</v>
      </c>
      <c r="E86">
        <v>100</v>
      </c>
      <c r="F86">
        <v>278</v>
      </c>
      <c r="G86">
        <v>21.1</v>
      </c>
      <c r="H86">
        <v>0.23499999999999999</v>
      </c>
      <c r="I86">
        <v>201.1</v>
      </c>
      <c r="J86">
        <v>2.78</v>
      </c>
      <c r="K86">
        <v>122</v>
      </c>
      <c r="L86">
        <v>28.5</v>
      </c>
    </row>
    <row r="87" spans="1:12">
      <c r="A87" t="str">
        <f t="shared" si="1"/>
        <v>ESSFwc3.CC.Horsefly.E.Reg.P.60</v>
      </c>
      <c r="B87">
        <v>208</v>
      </c>
      <c r="C87" t="str">
        <f>LOOKUP(B87,TipsyOutputs!A:A,TipsyOutputs!B:B)</f>
        <v>ESSFwc3.CC.Horsefly.E.Reg.P</v>
      </c>
      <c r="D87">
        <v>0</v>
      </c>
      <c r="E87">
        <v>60</v>
      </c>
      <c r="F87">
        <v>110</v>
      </c>
      <c r="G87">
        <v>14.4</v>
      </c>
      <c r="H87">
        <v>0.108</v>
      </c>
      <c r="I87">
        <v>151.9</v>
      </c>
      <c r="J87">
        <v>1.83</v>
      </c>
      <c r="K87">
        <v>47</v>
      </c>
      <c r="L87">
        <v>21.6</v>
      </c>
    </row>
    <row r="88" spans="1:12">
      <c r="A88" t="str">
        <f t="shared" si="1"/>
        <v>ESSFwc3.CC.Horsefly.E.Reg.P.70</v>
      </c>
      <c r="B88">
        <v>208</v>
      </c>
      <c r="C88" t="str">
        <f>LOOKUP(B88,TipsyOutputs!A:A,TipsyOutputs!B:B)</f>
        <v>ESSFwc3.CC.Horsefly.E.Reg.P</v>
      </c>
      <c r="D88">
        <v>0</v>
      </c>
      <c r="E88">
        <v>70</v>
      </c>
      <c r="F88">
        <v>161</v>
      </c>
      <c r="G88">
        <v>16.399999999999999</v>
      </c>
      <c r="H88">
        <v>0.14099999999999999</v>
      </c>
      <c r="I88">
        <v>167.7</v>
      </c>
      <c r="J88">
        <v>2.2999999999999998</v>
      </c>
      <c r="K88">
        <v>66</v>
      </c>
      <c r="L88">
        <v>24</v>
      </c>
    </row>
    <row r="89" spans="1:12">
      <c r="A89" t="str">
        <f t="shared" si="1"/>
        <v>ESSFwc3.CC.Horsefly.E.Reg.P.80</v>
      </c>
      <c r="B89">
        <v>208</v>
      </c>
      <c r="C89" t="str">
        <f>LOOKUP(B89,TipsyOutputs!A:A,TipsyOutputs!B:B)</f>
        <v>ESSFwc3.CC.Horsefly.E.Reg.P</v>
      </c>
      <c r="D89">
        <v>0</v>
      </c>
      <c r="E89">
        <v>80</v>
      </c>
      <c r="F89">
        <v>208</v>
      </c>
      <c r="G89">
        <v>18.2</v>
      </c>
      <c r="H89">
        <v>0.17499999999999999</v>
      </c>
      <c r="I89">
        <v>181.3</v>
      </c>
      <c r="J89">
        <v>2.6</v>
      </c>
      <c r="K89">
        <v>86</v>
      </c>
      <c r="L89">
        <v>25.9</v>
      </c>
    </row>
    <row r="90" spans="1:12">
      <c r="A90" t="str">
        <f t="shared" si="1"/>
        <v>ESSFwc3.CC.Horsefly.E.Reg.P.90</v>
      </c>
      <c r="B90">
        <v>208</v>
      </c>
      <c r="C90" t="str">
        <f>LOOKUP(B90,TipsyOutputs!A:A,TipsyOutputs!B:B)</f>
        <v>ESSFwc3.CC.Horsefly.E.Reg.P</v>
      </c>
      <c r="D90">
        <v>0</v>
      </c>
      <c r="E90">
        <v>90</v>
      </c>
      <c r="F90">
        <v>245</v>
      </c>
      <c r="G90">
        <v>19.8</v>
      </c>
      <c r="H90">
        <v>0.20499999999999999</v>
      </c>
      <c r="I90">
        <v>192.3</v>
      </c>
      <c r="J90">
        <v>2.72</v>
      </c>
      <c r="K90">
        <v>104</v>
      </c>
      <c r="L90">
        <v>27.3</v>
      </c>
    </row>
    <row r="91" spans="1:12">
      <c r="A91" t="str">
        <f t="shared" si="1"/>
        <v>ESSFwc3.CC.Horsefly.F.FFEP.P.100</v>
      </c>
      <c r="B91">
        <v>354</v>
      </c>
      <c r="C91" t="str">
        <f>LOOKUP(B91,TipsyOutputs!A:A,TipsyOutputs!B:B)</f>
        <v>ESSFwc3.CC.Horsefly.F.FFEP.P</v>
      </c>
      <c r="D91">
        <v>0</v>
      </c>
      <c r="E91">
        <v>100</v>
      </c>
      <c r="F91">
        <v>352</v>
      </c>
      <c r="G91">
        <v>24.9</v>
      </c>
      <c r="H91">
        <v>0.31900000000000001</v>
      </c>
      <c r="I91">
        <v>215.4</v>
      </c>
      <c r="J91">
        <v>3.52</v>
      </c>
      <c r="K91">
        <v>173</v>
      </c>
      <c r="L91">
        <v>31.3</v>
      </c>
    </row>
    <row r="92" spans="1:12">
      <c r="A92" t="str">
        <f t="shared" si="1"/>
        <v>ESSFwc3.CC.Horsefly.F.FFEP.P.60</v>
      </c>
      <c r="B92">
        <v>354</v>
      </c>
      <c r="C92" t="str">
        <f>LOOKUP(B92,TipsyOutputs!A:A,TipsyOutputs!B:B)</f>
        <v>ESSFwc3.CC.Horsefly.F.FFEP.P</v>
      </c>
      <c r="D92">
        <v>0</v>
      </c>
      <c r="E92">
        <v>60</v>
      </c>
      <c r="F92">
        <v>154</v>
      </c>
      <c r="G92">
        <v>16.7</v>
      </c>
      <c r="H92">
        <v>0.13300000000000001</v>
      </c>
      <c r="I92">
        <v>156.4</v>
      </c>
      <c r="J92">
        <v>2.56</v>
      </c>
      <c r="K92">
        <v>62</v>
      </c>
      <c r="L92">
        <v>22.9</v>
      </c>
    </row>
    <row r="93" spans="1:12">
      <c r="A93" t="str">
        <f t="shared" si="1"/>
        <v>ESSFwc3.CC.Horsefly.F.FFEP.P.70</v>
      </c>
      <c r="B93">
        <v>354</v>
      </c>
      <c r="C93" t="str">
        <f>LOOKUP(B93,TipsyOutputs!A:A,TipsyOutputs!B:B)</f>
        <v>ESSFwc3.CC.Horsefly.F.FFEP.P</v>
      </c>
      <c r="D93">
        <v>0</v>
      </c>
      <c r="E93">
        <v>70</v>
      </c>
      <c r="F93">
        <v>215</v>
      </c>
      <c r="G93">
        <v>19.100000000000001</v>
      </c>
      <c r="H93">
        <v>0.17499999999999999</v>
      </c>
      <c r="I93">
        <v>176.5</v>
      </c>
      <c r="J93">
        <v>3.07</v>
      </c>
      <c r="K93">
        <v>88</v>
      </c>
      <c r="L93">
        <v>25.5</v>
      </c>
    </row>
    <row r="94" spans="1:12">
      <c r="A94" t="str">
        <f t="shared" si="1"/>
        <v>ESSFwc3.CC.Horsefly.F.FFEP.P.80</v>
      </c>
      <c r="B94">
        <v>354</v>
      </c>
      <c r="C94" t="str">
        <f>LOOKUP(B94,TipsyOutputs!A:A,TipsyOutputs!B:B)</f>
        <v>ESSFwc3.CC.Horsefly.F.FFEP.P</v>
      </c>
      <c r="D94">
        <v>0</v>
      </c>
      <c r="E94">
        <v>80</v>
      </c>
      <c r="F94">
        <v>266</v>
      </c>
      <c r="G94">
        <v>21.3</v>
      </c>
      <c r="H94">
        <v>0.217</v>
      </c>
      <c r="I94">
        <v>191</v>
      </c>
      <c r="J94">
        <v>3.32</v>
      </c>
      <c r="K94">
        <v>115</v>
      </c>
      <c r="L94">
        <v>27.5</v>
      </c>
    </row>
    <row r="95" spans="1:12">
      <c r="A95" t="str">
        <f t="shared" si="1"/>
        <v>ESSFwc3.CC.Horsefly.F.FFEP.P.90</v>
      </c>
      <c r="B95">
        <v>354</v>
      </c>
      <c r="C95" t="str">
        <f>LOOKUP(B95,TipsyOutputs!A:A,TipsyOutputs!B:B)</f>
        <v>ESSFwc3.CC.Horsefly.F.FFEP.P</v>
      </c>
      <c r="D95">
        <v>0</v>
      </c>
      <c r="E95">
        <v>90</v>
      </c>
      <c r="F95">
        <v>315</v>
      </c>
      <c r="G95">
        <v>23.2</v>
      </c>
      <c r="H95">
        <v>0.26800000000000002</v>
      </c>
      <c r="I95">
        <v>204.8</v>
      </c>
      <c r="J95">
        <v>3.5</v>
      </c>
      <c r="K95">
        <v>146</v>
      </c>
      <c r="L95">
        <v>29.6</v>
      </c>
    </row>
    <row r="96" spans="1:12">
      <c r="A96" t="str">
        <f t="shared" si="1"/>
        <v>ESSFwc3.CC.Horsefly.F.NoMgmt.N.100</v>
      </c>
      <c r="B96">
        <v>66</v>
      </c>
      <c r="C96" t="str">
        <f>LOOKUP(B96,TipsyOutputs!A:A,TipsyOutputs!B:B)</f>
        <v>ESSFwc3.CC.Horsefly.F.NoMgmt.N</v>
      </c>
      <c r="D96">
        <v>0</v>
      </c>
      <c r="E96">
        <v>100</v>
      </c>
      <c r="F96">
        <v>94</v>
      </c>
      <c r="G96">
        <v>16.7</v>
      </c>
      <c r="H96">
        <v>0.17699999999999999</v>
      </c>
      <c r="I96">
        <v>186.7</v>
      </c>
      <c r="J96">
        <v>0.94</v>
      </c>
      <c r="K96">
        <v>68</v>
      </c>
      <c r="L96">
        <v>25.8</v>
      </c>
    </row>
    <row r="97" spans="1:12">
      <c r="A97" t="str">
        <f t="shared" si="1"/>
        <v>ESSFwc3.CC.Horsefly.F.NoMgmt.N.60</v>
      </c>
      <c r="B97">
        <v>66</v>
      </c>
      <c r="C97" t="str">
        <f>LOOKUP(B97,TipsyOutputs!A:A,TipsyOutputs!B:B)</f>
        <v>ESSFwc3.CC.Horsefly.F.NoMgmt.N</v>
      </c>
      <c r="D97">
        <v>0</v>
      </c>
      <c r="E97">
        <v>60</v>
      </c>
      <c r="F97">
        <v>3</v>
      </c>
      <c r="G97">
        <v>8.4</v>
      </c>
      <c r="H97">
        <v>5.6000000000000001E-2</v>
      </c>
      <c r="I97">
        <v>99.8</v>
      </c>
      <c r="J97">
        <v>0.05</v>
      </c>
      <c r="K97">
        <v>3</v>
      </c>
      <c r="L97">
        <v>13.2</v>
      </c>
    </row>
    <row r="98" spans="1:12">
      <c r="A98" t="str">
        <f t="shared" si="1"/>
        <v>ESSFwc3.CC.Horsefly.F.NoMgmt.N.70</v>
      </c>
      <c r="B98">
        <v>66</v>
      </c>
      <c r="C98" t="str">
        <f>LOOKUP(B98,TipsyOutputs!A:A,TipsyOutputs!B:B)</f>
        <v>ESSFwc3.CC.Horsefly.F.NoMgmt.N</v>
      </c>
      <c r="D98">
        <v>0</v>
      </c>
      <c r="E98">
        <v>70</v>
      </c>
      <c r="F98">
        <v>12</v>
      </c>
      <c r="G98">
        <v>10.7</v>
      </c>
      <c r="H98">
        <v>6.8000000000000005E-2</v>
      </c>
      <c r="I98">
        <v>117.6</v>
      </c>
      <c r="J98">
        <v>0.17</v>
      </c>
      <c r="K98">
        <v>12</v>
      </c>
      <c r="L98">
        <v>15.7</v>
      </c>
    </row>
    <row r="99" spans="1:12">
      <c r="A99" t="str">
        <f t="shared" si="1"/>
        <v>ESSFwc3.CC.Horsefly.F.NoMgmt.N.80</v>
      </c>
      <c r="B99">
        <v>66</v>
      </c>
      <c r="C99" t="str">
        <f>LOOKUP(B99,TipsyOutputs!A:A,TipsyOutputs!B:B)</f>
        <v>ESSFwc3.CC.Horsefly.F.NoMgmt.N</v>
      </c>
      <c r="D99">
        <v>0</v>
      </c>
      <c r="E99">
        <v>80</v>
      </c>
      <c r="F99">
        <v>34</v>
      </c>
      <c r="G99">
        <v>12.9</v>
      </c>
      <c r="H99">
        <v>9.1999999999999998E-2</v>
      </c>
      <c r="I99">
        <v>144.69999999999999</v>
      </c>
      <c r="J99">
        <v>0.42</v>
      </c>
      <c r="K99">
        <v>29</v>
      </c>
      <c r="L99">
        <v>19.100000000000001</v>
      </c>
    </row>
    <row r="100" spans="1:12">
      <c r="A100" t="str">
        <f t="shared" si="1"/>
        <v>ESSFwc3.CC.Horsefly.F.NoMgmt.N.90</v>
      </c>
      <c r="B100">
        <v>66</v>
      </c>
      <c r="C100" t="str">
        <f>LOOKUP(B100,TipsyOutputs!A:A,TipsyOutputs!B:B)</f>
        <v>ESSFwc3.CC.Horsefly.F.NoMgmt.N</v>
      </c>
      <c r="D100">
        <v>0</v>
      </c>
      <c r="E100">
        <v>90</v>
      </c>
      <c r="F100">
        <v>62</v>
      </c>
      <c r="G100">
        <v>14.9</v>
      </c>
      <c r="H100">
        <v>0.128</v>
      </c>
      <c r="I100">
        <v>167.4</v>
      </c>
      <c r="J100">
        <v>0.69</v>
      </c>
      <c r="K100">
        <v>47</v>
      </c>
      <c r="L100">
        <v>22.7</v>
      </c>
    </row>
    <row r="101" spans="1:12">
      <c r="A101" t="str">
        <f t="shared" si="1"/>
        <v>ESSFwc3.CC.Horsefly.F.Reg.P.100</v>
      </c>
      <c r="B101">
        <v>209</v>
      </c>
      <c r="C101" t="str">
        <f>LOOKUP(B101,TipsyOutputs!A:A,TipsyOutputs!B:B)</f>
        <v>ESSFwc3.CC.Horsefly.F.Reg.P</v>
      </c>
      <c r="D101">
        <v>0</v>
      </c>
      <c r="E101">
        <v>100</v>
      </c>
      <c r="F101">
        <v>278</v>
      </c>
      <c r="G101">
        <v>21.1</v>
      </c>
      <c r="H101">
        <v>0.23499999999999999</v>
      </c>
      <c r="I101">
        <v>201.1</v>
      </c>
      <c r="J101">
        <v>2.78</v>
      </c>
      <c r="K101">
        <v>122</v>
      </c>
      <c r="L101">
        <v>28.5</v>
      </c>
    </row>
    <row r="102" spans="1:12">
      <c r="A102" t="str">
        <f t="shared" si="1"/>
        <v>ESSFwc3.CC.Horsefly.F.Reg.P.60</v>
      </c>
      <c r="B102">
        <v>209</v>
      </c>
      <c r="C102" t="str">
        <f>LOOKUP(B102,TipsyOutputs!A:A,TipsyOutputs!B:B)</f>
        <v>ESSFwc3.CC.Horsefly.F.Reg.P</v>
      </c>
      <c r="D102">
        <v>0</v>
      </c>
      <c r="E102">
        <v>60</v>
      </c>
      <c r="F102">
        <v>110</v>
      </c>
      <c r="G102">
        <v>14.4</v>
      </c>
      <c r="H102">
        <v>0.108</v>
      </c>
      <c r="I102">
        <v>151.9</v>
      </c>
      <c r="J102">
        <v>1.83</v>
      </c>
      <c r="K102">
        <v>47</v>
      </c>
      <c r="L102">
        <v>21.6</v>
      </c>
    </row>
    <row r="103" spans="1:12">
      <c r="A103" t="str">
        <f t="shared" si="1"/>
        <v>ESSFwc3.CC.Horsefly.F.Reg.P.70</v>
      </c>
      <c r="B103">
        <v>209</v>
      </c>
      <c r="C103" t="str">
        <f>LOOKUP(B103,TipsyOutputs!A:A,TipsyOutputs!B:B)</f>
        <v>ESSFwc3.CC.Horsefly.F.Reg.P</v>
      </c>
      <c r="D103">
        <v>0</v>
      </c>
      <c r="E103">
        <v>70</v>
      </c>
      <c r="F103">
        <v>161</v>
      </c>
      <c r="G103">
        <v>16.399999999999999</v>
      </c>
      <c r="H103">
        <v>0.14099999999999999</v>
      </c>
      <c r="I103">
        <v>167.7</v>
      </c>
      <c r="J103">
        <v>2.2999999999999998</v>
      </c>
      <c r="K103">
        <v>66</v>
      </c>
      <c r="L103">
        <v>24</v>
      </c>
    </row>
    <row r="104" spans="1:12">
      <c r="A104" t="str">
        <f t="shared" si="1"/>
        <v>ESSFwc3.CC.Horsefly.F.Reg.P.80</v>
      </c>
      <c r="B104">
        <v>209</v>
      </c>
      <c r="C104" t="str">
        <f>LOOKUP(B104,TipsyOutputs!A:A,TipsyOutputs!B:B)</f>
        <v>ESSFwc3.CC.Horsefly.F.Reg.P</v>
      </c>
      <c r="D104">
        <v>0</v>
      </c>
      <c r="E104">
        <v>80</v>
      </c>
      <c r="F104">
        <v>208</v>
      </c>
      <c r="G104">
        <v>18.2</v>
      </c>
      <c r="H104">
        <v>0.17499999999999999</v>
      </c>
      <c r="I104">
        <v>181.3</v>
      </c>
      <c r="J104">
        <v>2.6</v>
      </c>
      <c r="K104">
        <v>86</v>
      </c>
      <c r="L104">
        <v>25.9</v>
      </c>
    </row>
    <row r="105" spans="1:12">
      <c r="A105" t="str">
        <f t="shared" si="1"/>
        <v>ESSFwc3.CC.Horsefly.F.Reg.P.90</v>
      </c>
      <c r="B105">
        <v>209</v>
      </c>
      <c r="C105" t="str">
        <f>LOOKUP(B105,TipsyOutputs!A:A,TipsyOutputs!B:B)</f>
        <v>ESSFwc3.CC.Horsefly.F.Reg.P</v>
      </c>
      <c r="D105">
        <v>0</v>
      </c>
      <c r="E105">
        <v>90</v>
      </c>
      <c r="F105">
        <v>245</v>
      </c>
      <c r="G105">
        <v>19.8</v>
      </c>
      <c r="H105">
        <v>0.20499999999999999</v>
      </c>
      <c r="I105">
        <v>192.3</v>
      </c>
      <c r="J105">
        <v>2.72</v>
      </c>
      <c r="K105">
        <v>104</v>
      </c>
      <c r="L105">
        <v>27.3</v>
      </c>
    </row>
    <row r="106" spans="1:12">
      <c r="A106" t="str">
        <f t="shared" si="1"/>
        <v>ESSFwk1.CC.BlackCreek.B.FFEP.P.100</v>
      </c>
      <c r="B106">
        <v>323</v>
      </c>
      <c r="C106" t="str">
        <f>LOOKUP(B106,TipsyOutputs!A:A,TipsyOutputs!B:B)</f>
        <v>ESSFwk1.CC.BlackCreek.B.FFEP.P</v>
      </c>
      <c r="D106">
        <v>0</v>
      </c>
      <c r="E106">
        <v>100</v>
      </c>
      <c r="F106">
        <v>381</v>
      </c>
      <c r="G106">
        <v>26.4</v>
      </c>
      <c r="H106">
        <v>0.371</v>
      </c>
      <c r="I106">
        <v>224.6</v>
      </c>
      <c r="J106">
        <v>3.81</v>
      </c>
      <c r="K106">
        <v>198</v>
      </c>
      <c r="L106">
        <v>32.700000000000003</v>
      </c>
    </row>
    <row r="107" spans="1:12">
      <c r="A107" t="str">
        <f t="shared" si="1"/>
        <v>ESSFwk1.CC.BlackCreek.B.FFEP.P.60</v>
      </c>
      <c r="B107">
        <v>323</v>
      </c>
      <c r="C107" t="str">
        <f>LOOKUP(B107,TipsyOutputs!A:A,TipsyOutputs!B:B)</f>
        <v>ESSFwk1.CC.BlackCreek.B.FFEP.P</v>
      </c>
      <c r="D107">
        <v>0</v>
      </c>
      <c r="E107">
        <v>60</v>
      </c>
      <c r="F107">
        <v>188</v>
      </c>
      <c r="G107">
        <v>18</v>
      </c>
      <c r="H107">
        <v>0.155</v>
      </c>
      <c r="I107">
        <v>167.3</v>
      </c>
      <c r="J107">
        <v>3.13</v>
      </c>
      <c r="K107">
        <v>75</v>
      </c>
      <c r="L107">
        <v>24.3</v>
      </c>
    </row>
    <row r="108" spans="1:12">
      <c r="A108" t="str">
        <f t="shared" si="1"/>
        <v>ESSFwk1.CC.BlackCreek.B.FFEP.P.70</v>
      </c>
      <c r="B108">
        <v>323</v>
      </c>
      <c r="C108" t="str">
        <f>LOOKUP(B108,TipsyOutputs!A:A,TipsyOutputs!B:B)</f>
        <v>ESSFwk1.CC.BlackCreek.B.FFEP.P</v>
      </c>
      <c r="D108">
        <v>0</v>
      </c>
      <c r="E108">
        <v>70</v>
      </c>
      <c r="F108">
        <v>248</v>
      </c>
      <c r="G108">
        <v>20.5</v>
      </c>
      <c r="H108">
        <v>0.2</v>
      </c>
      <c r="I108">
        <v>185.7</v>
      </c>
      <c r="J108">
        <v>3.54</v>
      </c>
      <c r="K108">
        <v>105</v>
      </c>
      <c r="L108">
        <v>26.8</v>
      </c>
    </row>
    <row r="109" spans="1:12">
      <c r="A109" t="str">
        <f t="shared" si="1"/>
        <v>ESSFwk1.CC.BlackCreek.B.FFEP.P.80</v>
      </c>
      <c r="B109">
        <v>323</v>
      </c>
      <c r="C109" t="str">
        <f>LOOKUP(B109,TipsyOutputs!A:A,TipsyOutputs!B:B)</f>
        <v>ESSFwk1.CC.BlackCreek.B.FFEP.P</v>
      </c>
      <c r="D109">
        <v>0</v>
      </c>
      <c r="E109">
        <v>80</v>
      </c>
      <c r="F109">
        <v>303</v>
      </c>
      <c r="G109">
        <v>22.8</v>
      </c>
      <c r="H109">
        <v>0.254</v>
      </c>
      <c r="I109">
        <v>201.4</v>
      </c>
      <c r="J109">
        <v>3.79</v>
      </c>
      <c r="K109">
        <v>138</v>
      </c>
      <c r="L109">
        <v>29.1</v>
      </c>
    </row>
    <row r="110" spans="1:12">
      <c r="A110" t="str">
        <f t="shared" si="1"/>
        <v>ESSFwk1.CC.BlackCreek.B.FFEP.P.90</v>
      </c>
      <c r="B110">
        <v>323</v>
      </c>
      <c r="C110" t="str">
        <f>LOOKUP(B110,TipsyOutputs!A:A,TipsyOutputs!B:B)</f>
        <v>ESSFwk1.CC.BlackCreek.B.FFEP.P</v>
      </c>
      <c r="D110">
        <v>0</v>
      </c>
      <c r="E110">
        <v>90</v>
      </c>
      <c r="F110">
        <v>350</v>
      </c>
      <c r="G110">
        <v>24.7</v>
      </c>
      <c r="H110">
        <v>0.313</v>
      </c>
      <c r="I110">
        <v>214.3</v>
      </c>
      <c r="J110">
        <v>3.89</v>
      </c>
      <c r="K110">
        <v>170</v>
      </c>
      <c r="L110">
        <v>31.1</v>
      </c>
    </row>
    <row r="111" spans="1:12">
      <c r="A111" t="str">
        <f t="shared" si="1"/>
        <v>ESSFwk1.CC.BlackCreek.B.NoMgmt.N.100</v>
      </c>
      <c r="B111">
        <v>35</v>
      </c>
      <c r="C111" t="str">
        <f>LOOKUP(B111,TipsyOutputs!A:A,TipsyOutputs!B:B)</f>
        <v>ESSFwk1.CC.BlackCreek.B.NoMgmt.N</v>
      </c>
      <c r="D111">
        <v>0</v>
      </c>
      <c r="E111">
        <v>100</v>
      </c>
      <c r="F111">
        <v>236</v>
      </c>
      <c r="G111">
        <v>23</v>
      </c>
      <c r="H111">
        <v>0.42799999999999999</v>
      </c>
      <c r="I111">
        <v>235.3</v>
      </c>
      <c r="J111">
        <v>2.36</v>
      </c>
      <c r="K111">
        <v>169</v>
      </c>
      <c r="L111">
        <v>34.4</v>
      </c>
    </row>
    <row r="112" spans="1:12">
      <c r="A112" t="str">
        <f t="shared" si="1"/>
        <v>ESSFwk1.CC.BlackCreek.B.NoMgmt.N.60</v>
      </c>
      <c r="B112">
        <v>35</v>
      </c>
      <c r="C112" t="str">
        <f>LOOKUP(B112,TipsyOutputs!A:A,TipsyOutputs!B:B)</f>
        <v>ESSFwk1.CC.BlackCreek.B.NoMgmt.N</v>
      </c>
      <c r="D112">
        <v>0</v>
      </c>
      <c r="E112">
        <v>60</v>
      </c>
      <c r="F112">
        <v>47</v>
      </c>
      <c r="G112">
        <v>13.6</v>
      </c>
      <c r="H112">
        <v>0.11600000000000001</v>
      </c>
      <c r="I112">
        <v>162.4</v>
      </c>
      <c r="J112">
        <v>0.78</v>
      </c>
      <c r="K112">
        <v>36</v>
      </c>
      <c r="L112">
        <v>20.5</v>
      </c>
    </row>
    <row r="113" spans="1:12">
      <c r="A113" t="str">
        <f t="shared" si="1"/>
        <v>ESSFwk1.CC.BlackCreek.B.NoMgmt.N.70</v>
      </c>
      <c r="B113">
        <v>35</v>
      </c>
      <c r="C113" t="str">
        <f>LOOKUP(B113,TipsyOutputs!A:A,TipsyOutputs!B:B)</f>
        <v>ESSFwk1.CC.BlackCreek.B.NoMgmt.N</v>
      </c>
      <c r="D113">
        <v>0</v>
      </c>
      <c r="E113">
        <v>70</v>
      </c>
      <c r="F113">
        <v>91</v>
      </c>
      <c r="G113">
        <v>16.5</v>
      </c>
      <c r="H113">
        <v>0.17299999999999999</v>
      </c>
      <c r="I113">
        <v>186</v>
      </c>
      <c r="J113">
        <v>1.31</v>
      </c>
      <c r="K113">
        <v>65</v>
      </c>
      <c r="L113">
        <v>25.4</v>
      </c>
    </row>
    <row r="114" spans="1:12">
      <c r="A114" t="str">
        <f t="shared" si="1"/>
        <v>ESSFwk1.CC.BlackCreek.B.NoMgmt.N.80</v>
      </c>
      <c r="B114">
        <v>35</v>
      </c>
      <c r="C114" t="str">
        <f>LOOKUP(B114,TipsyOutputs!A:A,TipsyOutputs!B:B)</f>
        <v>ESSFwk1.CC.BlackCreek.B.NoMgmt.N</v>
      </c>
      <c r="D114">
        <v>0</v>
      </c>
      <c r="E114">
        <v>80</v>
      </c>
      <c r="F114">
        <v>143</v>
      </c>
      <c r="G114">
        <v>19</v>
      </c>
      <c r="H114">
        <v>0.25600000000000001</v>
      </c>
      <c r="I114">
        <v>208.8</v>
      </c>
      <c r="J114">
        <v>1.78</v>
      </c>
      <c r="K114">
        <v>100</v>
      </c>
      <c r="L114">
        <v>29.2</v>
      </c>
    </row>
    <row r="115" spans="1:12">
      <c r="A115" t="str">
        <f t="shared" si="1"/>
        <v>ESSFwk1.CC.BlackCreek.B.NoMgmt.N.90</v>
      </c>
      <c r="B115">
        <v>35</v>
      </c>
      <c r="C115" t="str">
        <f>LOOKUP(B115,TipsyOutputs!A:A,TipsyOutputs!B:B)</f>
        <v>ESSFwk1.CC.BlackCreek.B.NoMgmt.N</v>
      </c>
      <c r="D115">
        <v>0</v>
      </c>
      <c r="E115">
        <v>90</v>
      </c>
      <c r="F115">
        <v>190</v>
      </c>
      <c r="G115">
        <v>21.2</v>
      </c>
      <c r="H115">
        <v>0.34100000000000003</v>
      </c>
      <c r="I115">
        <v>224.6</v>
      </c>
      <c r="J115">
        <v>2.11</v>
      </c>
      <c r="K115">
        <v>135</v>
      </c>
      <c r="L115">
        <v>32</v>
      </c>
    </row>
    <row r="116" spans="1:12">
      <c r="A116" t="str">
        <f t="shared" si="1"/>
        <v>ESSFwk1.CC.BlackCreek.B.Reg.P.100</v>
      </c>
      <c r="B116">
        <v>167</v>
      </c>
      <c r="C116" t="str">
        <f>LOOKUP(B116,TipsyOutputs!A:A,TipsyOutputs!B:B)</f>
        <v>ESSFwk1.CC.BlackCreek.B.Reg.P</v>
      </c>
      <c r="D116">
        <v>0</v>
      </c>
      <c r="E116">
        <v>100</v>
      </c>
      <c r="F116">
        <v>348</v>
      </c>
      <c r="G116">
        <v>23.6</v>
      </c>
      <c r="H116">
        <v>0.30399999999999999</v>
      </c>
      <c r="I116">
        <v>215.4</v>
      </c>
      <c r="J116">
        <v>3.48</v>
      </c>
      <c r="K116">
        <v>161</v>
      </c>
      <c r="L116">
        <v>30.9</v>
      </c>
    </row>
    <row r="117" spans="1:12">
      <c r="A117" t="str">
        <f t="shared" si="1"/>
        <v>ESSFwk1.CC.BlackCreek.B.Reg.P.60</v>
      </c>
      <c r="B117">
        <v>167</v>
      </c>
      <c r="C117" t="str">
        <f>LOOKUP(B117,TipsyOutputs!A:A,TipsyOutputs!B:B)</f>
        <v>ESSFwk1.CC.BlackCreek.B.Reg.P</v>
      </c>
      <c r="D117">
        <v>0</v>
      </c>
      <c r="E117">
        <v>60</v>
      </c>
      <c r="F117">
        <v>168</v>
      </c>
      <c r="G117">
        <v>16.600000000000001</v>
      </c>
      <c r="H117">
        <v>0.14399999999999999</v>
      </c>
      <c r="I117">
        <v>169</v>
      </c>
      <c r="J117">
        <v>2.81</v>
      </c>
      <c r="K117">
        <v>68</v>
      </c>
      <c r="L117">
        <v>24</v>
      </c>
    </row>
    <row r="118" spans="1:12">
      <c r="A118" t="str">
        <f t="shared" si="1"/>
        <v>ESSFwk1.CC.BlackCreek.B.Reg.P.70</v>
      </c>
      <c r="B118">
        <v>167</v>
      </c>
      <c r="C118" t="str">
        <f>LOOKUP(B118,TipsyOutputs!A:A,TipsyOutputs!B:B)</f>
        <v>ESSFwk1.CC.BlackCreek.B.Reg.P</v>
      </c>
      <c r="D118">
        <v>0</v>
      </c>
      <c r="E118">
        <v>70</v>
      </c>
      <c r="F118">
        <v>225</v>
      </c>
      <c r="G118">
        <v>18.8</v>
      </c>
      <c r="H118">
        <v>0.185</v>
      </c>
      <c r="I118">
        <v>185.4</v>
      </c>
      <c r="J118">
        <v>3.21</v>
      </c>
      <c r="K118">
        <v>92</v>
      </c>
      <c r="L118">
        <v>26.2</v>
      </c>
    </row>
    <row r="119" spans="1:12">
      <c r="A119" t="str">
        <f t="shared" si="1"/>
        <v>ESSFwk1.CC.BlackCreek.B.Reg.P.80</v>
      </c>
      <c r="B119">
        <v>167</v>
      </c>
      <c r="C119" t="str">
        <f>LOOKUP(B119,TipsyOutputs!A:A,TipsyOutputs!B:B)</f>
        <v>ESSFwk1.CC.BlackCreek.B.Reg.P</v>
      </c>
      <c r="D119">
        <v>0</v>
      </c>
      <c r="E119">
        <v>80</v>
      </c>
      <c r="F119">
        <v>271</v>
      </c>
      <c r="G119">
        <v>20.7</v>
      </c>
      <c r="H119">
        <v>0.222</v>
      </c>
      <c r="I119">
        <v>197.5</v>
      </c>
      <c r="J119">
        <v>3.38</v>
      </c>
      <c r="K119">
        <v>115</v>
      </c>
      <c r="L119">
        <v>27.9</v>
      </c>
    </row>
    <row r="120" spans="1:12">
      <c r="A120" t="str">
        <f t="shared" si="1"/>
        <v>ESSFwk1.CC.BlackCreek.B.Reg.P.90</v>
      </c>
      <c r="B120">
        <v>167</v>
      </c>
      <c r="C120" t="str">
        <f>LOOKUP(B120,TipsyOutputs!A:A,TipsyOutputs!B:B)</f>
        <v>ESSFwk1.CC.BlackCreek.B.Reg.P</v>
      </c>
      <c r="D120">
        <v>0</v>
      </c>
      <c r="E120">
        <v>90</v>
      </c>
      <c r="F120">
        <v>313</v>
      </c>
      <c r="G120">
        <v>22.3</v>
      </c>
      <c r="H120">
        <v>0.26300000000000001</v>
      </c>
      <c r="I120">
        <v>207.4</v>
      </c>
      <c r="J120">
        <v>3.48</v>
      </c>
      <c r="K120">
        <v>139</v>
      </c>
      <c r="L120">
        <v>29.5</v>
      </c>
    </row>
    <row r="121" spans="1:12">
      <c r="A121" t="str">
        <f t="shared" si="1"/>
        <v>ESSFwk1.CC.BlackCreek.C.FFEP.P.100</v>
      </c>
      <c r="B121">
        <v>324</v>
      </c>
      <c r="C121" t="str">
        <f>LOOKUP(B121,TipsyOutputs!A:A,TipsyOutputs!B:B)</f>
        <v>ESSFwk1.CC.BlackCreek.C.FFEP.P</v>
      </c>
      <c r="D121">
        <v>0</v>
      </c>
      <c r="E121">
        <v>100</v>
      </c>
      <c r="F121">
        <v>363</v>
      </c>
      <c r="G121">
        <v>25.4</v>
      </c>
      <c r="H121">
        <v>0.33500000000000002</v>
      </c>
      <c r="I121">
        <v>218.3</v>
      </c>
      <c r="J121">
        <v>3.63</v>
      </c>
      <c r="K121">
        <v>181</v>
      </c>
      <c r="L121">
        <v>31.8</v>
      </c>
    </row>
    <row r="122" spans="1:12">
      <c r="A122" t="str">
        <f t="shared" si="1"/>
        <v>ESSFwk1.CC.BlackCreek.C.FFEP.P.60</v>
      </c>
      <c r="B122">
        <v>324</v>
      </c>
      <c r="C122" t="str">
        <f>LOOKUP(B122,TipsyOutputs!A:A,TipsyOutputs!B:B)</f>
        <v>ESSFwk1.CC.BlackCreek.C.FFEP.P</v>
      </c>
      <c r="D122">
        <v>0</v>
      </c>
      <c r="E122">
        <v>60</v>
      </c>
      <c r="F122">
        <v>165</v>
      </c>
      <c r="G122">
        <v>17.100000000000001</v>
      </c>
      <c r="H122">
        <v>0.14000000000000001</v>
      </c>
      <c r="I122">
        <v>160.5</v>
      </c>
      <c r="J122">
        <v>2.75</v>
      </c>
      <c r="K122">
        <v>66</v>
      </c>
      <c r="L122">
        <v>23.4</v>
      </c>
    </row>
    <row r="123" spans="1:12">
      <c r="A123" t="str">
        <f t="shared" si="1"/>
        <v>ESSFwk1.CC.BlackCreek.C.FFEP.P.70</v>
      </c>
      <c r="B123">
        <v>324</v>
      </c>
      <c r="C123" t="str">
        <f>LOOKUP(B123,TipsyOutputs!A:A,TipsyOutputs!B:B)</f>
        <v>ESSFwk1.CC.BlackCreek.C.FFEP.P</v>
      </c>
      <c r="D123">
        <v>0</v>
      </c>
      <c r="E123">
        <v>70</v>
      </c>
      <c r="F123">
        <v>226</v>
      </c>
      <c r="G123">
        <v>19.600000000000001</v>
      </c>
      <c r="H123">
        <v>0.183</v>
      </c>
      <c r="I123">
        <v>179.5</v>
      </c>
      <c r="J123">
        <v>3.23</v>
      </c>
      <c r="K123">
        <v>94</v>
      </c>
      <c r="L123">
        <v>25.9</v>
      </c>
    </row>
    <row r="124" spans="1:12">
      <c r="A124" t="str">
        <f t="shared" si="1"/>
        <v>ESSFwk1.CC.BlackCreek.C.FFEP.P.80</v>
      </c>
      <c r="B124">
        <v>324</v>
      </c>
      <c r="C124" t="str">
        <f>LOOKUP(B124,TipsyOutputs!A:A,TipsyOutputs!B:B)</f>
        <v>ESSFwk1.CC.BlackCreek.C.FFEP.P</v>
      </c>
      <c r="D124">
        <v>0</v>
      </c>
      <c r="E124">
        <v>80</v>
      </c>
      <c r="F124">
        <v>277</v>
      </c>
      <c r="G124">
        <v>21.8</v>
      </c>
      <c r="H124">
        <v>0.22700000000000001</v>
      </c>
      <c r="I124">
        <v>193.8</v>
      </c>
      <c r="J124">
        <v>3.46</v>
      </c>
      <c r="K124">
        <v>121</v>
      </c>
      <c r="L124">
        <v>28</v>
      </c>
    </row>
    <row r="125" spans="1:12">
      <c r="A125" t="str">
        <f t="shared" si="1"/>
        <v>ESSFwk1.CC.BlackCreek.C.FFEP.P.90</v>
      </c>
      <c r="B125">
        <v>324</v>
      </c>
      <c r="C125" t="str">
        <f>LOOKUP(B125,TipsyOutputs!A:A,TipsyOutputs!B:B)</f>
        <v>ESSFwk1.CC.BlackCreek.C.FFEP.P</v>
      </c>
      <c r="D125">
        <v>0</v>
      </c>
      <c r="E125">
        <v>90</v>
      </c>
      <c r="F125">
        <v>328</v>
      </c>
      <c r="G125">
        <v>23.7</v>
      </c>
      <c r="H125">
        <v>0.28299999999999997</v>
      </c>
      <c r="I125">
        <v>208.1</v>
      </c>
      <c r="J125">
        <v>3.65</v>
      </c>
      <c r="K125">
        <v>155</v>
      </c>
      <c r="L125">
        <v>30.2</v>
      </c>
    </row>
    <row r="126" spans="1:12">
      <c r="A126" t="str">
        <f t="shared" si="1"/>
        <v>ESSFwk1.CC.BlackCreek.C.NoMgmt.N.100</v>
      </c>
      <c r="B126">
        <v>36</v>
      </c>
      <c r="C126" t="str">
        <f>LOOKUP(B126,TipsyOutputs!A:A,TipsyOutputs!B:B)</f>
        <v>ESSFwk1.CC.BlackCreek.C.NoMgmt.N</v>
      </c>
      <c r="D126">
        <v>0</v>
      </c>
      <c r="E126">
        <v>100</v>
      </c>
      <c r="F126">
        <v>186</v>
      </c>
      <c r="G126">
        <v>21</v>
      </c>
      <c r="H126">
        <v>0.33400000000000002</v>
      </c>
      <c r="I126">
        <v>223.6</v>
      </c>
      <c r="J126">
        <v>1.86</v>
      </c>
      <c r="K126">
        <v>132</v>
      </c>
      <c r="L126">
        <v>31.9</v>
      </c>
    </row>
    <row r="127" spans="1:12">
      <c r="A127" t="str">
        <f t="shared" si="1"/>
        <v>ESSFwk1.CC.BlackCreek.C.NoMgmt.N.60</v>
      </c>
      <c r="B127">
        <v>36</v>
      </c>
      <c r="C127" t="str">
        <f>LOOKUP(B127,TipsyOutputs!A:A,TipsyOutputs!B:B)</f>
        <v>ESSFwk1.CC.BlackCreek.C.NoMgmt.N</v>
      </c>
      <c r="D127">
        <v>0</v>
      </c>
      <c r="E127">
        <v>60</v>
      </c>
      <c r="F127">
        <v>28</v>
      </c>
      <c r="G127">
        <v>12</v>
      </c>
      <c r="H127">
        <v>9.7000000000000003E-2</v>
      </c>
      <c r="I127">
        <v>149.9</v>
      </c>
      <c r="J127">
        <v>0.46</v>
      </c>
      <c r="K127">
        <v>22</v>
      </c>
      <c r="L127">
        <v>18</v>
      </c>
    </row>
    <row r="128" spans="1:12">
      <c r="A128" t="str">
        <f t="shared" si="1"/>
        <v>ESSFwk1.CC.BlackCreek.C.NoMgmt.N.70</v>
      </c>
      <c r="B128">
        <v>36</v>
      </c>
      <c r="C128" t="str">
        <f>LOOKUP(B128,TipsyOutputs!A:A,TipsyOutputs!B:B)</f>
        <v>ESSFwk1.CC.BlackCreek.C.NoMgmt.N</v>
      </c>
      <c r="D128">
        <v>0</v>
      </c>
      <c r="E128">
        <v>70</v>
      </c>
      <c r="F128">
        <v>62</v>
      </c>
      <c r="G128">
        <v>14.7</v>
      </c>
      <c r="H128">
        <v>0.13</v>
      </c>
      <c r="I128">
        <v>169.9</v>
      </c>
      <c r="J128">
        <v>0.88</v>
      </c>
      <c r="K128">
        <v>45</v>
      </c>
      <c r="L128">
        <v>22.5</v>
      </c>
    </row>
    <row r="129" spans="1:12">
      <c r="A129" t="str">
        <f t="shared" ref="A129:A192" si="2">C129&amp;"."&amp;E129</f>
        <v>ESSFwk1.CC.BlackCreek.C.NoMgmt.N.80</v>
      </c>
      <c r="B129">
        <v>36</v>
      </c>
      <c r="C129" t="str">
        <f>LOOKUP(B129,TipsyOutputs!A:A,TipsyOutputs!B:B)</f>
        <v>ESSFwk1.CC.BlackCreek.C.NoMgmt.N</v>
      </c>
      <c r="D129">
        <v>0</v>
      </c>
      <c r="E129">
        <v>80</v>
      </c>
      <c r="F129">
        <v>103</v>
      </c>
      <c r="G129">
        <v>17.100000000000001</v>
      </c>
      <c r="H129">
        <v>0.191</v>
      </c>
      <c r="I129">
        <v>191.6</v>
      </c>
      <c r="J129">
        <v>1.29</v>
      </c>
      <c r="K129">
        <v>73</v>
      </c>
      <c r="L129">
        <v>26.4</v>
      </c>
    </row>
    <row r="130" spans="1:12">
      <c r="A130" t="str">
        <f t="shared" si="2"/>
        <v>ESSFwk1.CC.BlackCreek.C.NoMgmt.N.90</v>
      </c>
      <c r="B130">
        <v>36</v>
      </c>
      <c r="C130" t="str">
        <f>LOOKUP(B130,TipsyOutputs!A:A,TipsyOutputs!B:B)</f>
        <v>ESSFwk1.CC.BlackCreek.C.NoMgmt.N</v>
      </c>
      <c r="D130">
        <v>0</v>
      </c>
      <c r="E130">
        <v>90</v>
      </c>
      <c r="F130">
        <v>146</v>
      </c>
      <c r="G130">
        <v>19.2</v>
      </c>
      <c r="H130">
        <v>0.26300000000000001</v>
      </c>
      <c r="I130">
        <v>210.4</v>
      </c>
      <c r="J130">
        <v>1.63</v>
      </c>
      <c r="K130">
        <v>103</v>
      </c>
      <c r="L130">
        <v>29.5</v>
      </c>
    </row>
    <row r="131" spans="1:12">
      <c r="A131" t="str">
        <f t="shared" si="2"/>
        <v>ESSFwk1.CC.BlackCreek.C.Reg.P.100</v>
      </c>
      <c r="B131">
        <v>168</v>
      </c>
      <c r="C131" t="str">
        <f>LOOKUP(B131,TipsyOutputs!A:A,TipsyOutputs!B:B)</f>
        <v>ESSFwk1.CC.BlackCreek.C.Reg.P</v>
      </c>
      <c r="D131">
        <v>0</v>
      </c>
      <c r="E131">
        <v>100</v>
      </c>
      <c r="F131">
        <v>326</v>
      </c>
      <c r="G131">
        <v>22.7</v>
      </c>
      <c r="H131">
        <v>0.27800000000000002</v>
      </c>
      <c r="I131">
        <v>210.3</v>
      </c>
      <c r="J131">
        <v>3.26</v>
      </c>
      <c r="K131">
        <v>147</v>
      </c>
      <c r="L131">
        <v>30</v>
      </c>
    </row>
    <row r="132" spans="1:12">
      <c r="A132" t="str">
        <f t="shared" si="2"/>
        <v>ESSFwk1.CC.BlackCreek.C.Reg.P.60</v>
      </c>
      <c r="B132">
        <v>168</v>
      </c>
      <c r="C132" t="str">
        <f>LOOKUP(B132,TipsyOutputs!A:A,TipsyOutputs!B:B)</f>
        <v>ESSFwk1.CC.BlackCreek.C.Reg.P</v>
      </c>
      <c r="D132">
        <v>0</v>
      </c>
      <c r="E132">
        <v>60</v>
      </c>
      <c r="F132">
        <v>148</v>
      </c>
      <c r="G132">
        <v>15.9</v>
      </c>
      <c r="H132">
        <v>0.13100000000000001</v>
      </c>
      <c r="I132">
        <v>162.69999999999999</v>
      </c>
      <c r="J132">
        <v>2.46</v>
      </c>
      <c r="K132">
        <v>60</v>
      </c>
      <c r="L132">
        <v>23.2</v>
      </c>
    </row>
    <row r="133" spans="1:12">
      <c r="A133" t="str">
        <f t="shared" si="2"/>
        <v>ESSFwk1.CC.BlackCreek.C.Reg.P.70</v>
      </c>
      <c r="B133">
        <v>168</v>
      </c>
      <c r="C133" t="str">
        <f>LOOKUP(B133,TipsyOutputs!A:A,TipsyOutputs!B:B)</f>
        <v>ESSFwk1.CC.BlackCreek.C.Reg.P</v>
      </c>
      <c r="D133">
        <v>0</v>
      </c>
      <c r="E133">
        <v>70</v>
      </c>
      <c r="F133">
        <v>204</v>
      </c>
      <c r="G133">
        <v>18</v>
      </c>
      <c r="H133">
        <v>0.16900000000000001</v>
      </c>
      <c r="I133">
        <v>178.7</v>
      </c>
      <c r="J133">
        <v>2.91</v>
      </c>
      <c r="K133">
        <v>83</v>
      </c>
      <c r="L133">
        <v>25.4</v>
      </c>
    </row>
    <row r="134" spans="1:12">
      <c r="A134" t="str">
        <f t="shared" si="2"/>
        <v>ESSFwk1.CC.BlackCreek.C.Reg.P.80</v>
      </c>
      <c r="B134">
        <v>168</v>
      </c>
      <c r="C134" t="str">
        <f>LOOKUP(B134,TipsyOutputs!A:A,TipsyOutputs!B:B)</f>
        <v>ESSFwk1.CC.BlackCreek.C.Reg.P</v>
      </c>
      <c r="D134">
        <v>0</v>
      </c>
      <c r="E134">
        <v>80</v>
      </c>
      <c r="F134">
        <v>248</v>
      </c>
      <c r="G134">
        <v>19.8</v>
      </c>
      <c r="H134">
        <v>0.20300000000000001</v>
      </c>
      <c r="I134">
        <v>191.6</v>
      </c>
      <c r="J134">
        <v>3.1</v>
      </c>
      <c r="K134">
        <v>104</v>
      </c>
      <c r="L134">
        <v>27.1</v>
      </c>
    </row>
    <row r="135" spans="1:12">
      <c r="A135" t="str">
        <f t="shared" si="2"/>
        <v>ESSFwk1.CC.BlackCreek.C.Reg.P.90</v>
      </c>
      <c r="B135">
        <v>168</v>
      </c>
      <c r="C135" t="str">
        <f>LOOKUP(B135,TipsyOutputs!A:A,TipsyOutputs!B:B)</f>
        <v>ESSFwk1.CC.BlackCreek.C.Reg.P</v>
      </c>
      <c r="D135">
        <v>0</v>
      </c>
      <c r="E135">
        <v>90</v>
      </c>
      <c r="F135">
        <v>287</v>
      </c>
      <c r="G135">
        <v>21.4</v>
      </c>
      <c r="H135">
        <v>0.23799999999999999</v>
      </c>
      <c r="I135">
        <v>201.6</v>
      </c>
      <c r="J135">
        <v>3.19</v>
      </c>
      <c r="K135">
        <v>124</v>
      </c>
      <c r="L135">
        <v>28.6</v>
      </c>
    </row>
    <row r="136" spans="1:12">
      <c r="A136" t="str">
        <f t="shared" si="2"/>
        <v>ESSFwk1.CC.BlackCreek.D.FFEP.P.100</v>
      </c>
      <c r="B136">
        <v>325</v>
      </c>
      <c r="C136" t="str">
        <f>LOOKUP(B136,TipsyOutputs!A:A,TipsyOutputs!B:B)</f>
        <v>ESSFwk1.CC.BlackCreek.D.FFEP.P</v>
      </c>
      <c r="D136">
        <v>0</v>
      </c>
      <c r="E136">
        <v>100</v>
      </c>
      <c r="F136">
        <v>358</v>
      </c>
      <c r="G136">
        <v>25.2</v>
      </c>
      <c r="H136">
        <v>0.32700000000000001</v>
      </c>
      <c r="I136">
        <v>216.9</v>
      </c>
      <c r="J136">
        <v>3.58</v>
      </c>
      <c r="K136">
        <v>177</v>
      </c>
      <c r="L136">
        <v>31.6</v>
      </c>
    </row>
    <row r="137" spans="1:12">
      <c r="A137" t="str">
        <f t="shared" si="2"/>
        <v>ESSFwk1.CC.BlackCreek.D.FFEP.P.60</v>
      </c>
      <c r="B137">
        <v>325</v>
      </c>
      <c r="C137" t="str">
        <f>LOOKUP(B137,TipsyOutputs!A:A,TipsyOutputs!B:B)</f>
        <v>ESSFwk1.CC.BlackCreek.D.FFEP.P</v>
      </c>
      <c r="D137">
        <v>0</v>
      </c>
      <c r="E137">
        <v>60</v>
      </c>
      <c r="F137">
        <v>159</v>
      </c>
      <c r="G137">
        <v>16.899999999999999</v>
      </c>
      <c r="H137">
        <v>0.13700000000000001</v>
      </c>
      <c r="I137">
        <v>158.5</v>
      </c>
      <c r="J137">
        <v>2.66</v>
      </c>
      <c r="K137">
        <v>64</v>
      </c>
      <c r="L137">
        <v>23.1</v>
      </c>
    </row>
    <row r="138" spans="1:12">
      <c r="A138" t="str">
        <f t="shared" si="2"/>
        <v>ESSFwk1.CC.BlackCreek.D.FFEP.P.70</v>
      </c>
      <c r="B138">
        <v>325</v>
      </c>
      <c r="C138" t="str">
        <f>LOOKUP(B138,TipsyOutputs!A:A,TipsyOutputs!B:B)</f>
        <v>ESSFwk1.CC.BlackCreek.D.FFEP.P</v>
      </c>
      <c r="D138">
        <v>0</v>
      </c>
      <c r="E138">
        <v>70</v>
      </c>
      <c r="F138">
        <v>221</v>
      </c>
      <c r="G138">
        <v>19.399999999999999</v>
      </c>
      <c r="H138">
        <v>0.17899999999999999</v>
      </c>
      <c r="I138">
        <v>178</v>
      </c>
      <c r="J138">
        <v>3.15</v>
      </c>
      <c r="K138">
        <v>91</v>
      </c>
      <c r="L138">
        <v>25.7</v>
      </c>
    </row>
    <row r="139" spans="1:12">
      <c r="A139" t="str">
        <f t="shared" si="2"/>
        <v>ESSFwk1.CC.BlackCreek.D.FFEP.P.80</v>
      </c>
      <c r="B139">
        <v>325</v>
      </c>
      <c r="C139" t="str">
        <f>LOOKUP(B139,TipsyOutputs!A:A,TipsyOutputs!B:B)</f>
        <v>ESSFwk1.CC.BlackCreek.D.FFEP.P</v>
      </c>
      <c r="D139">
        <v>0</v>
      </c>
      <c r="E139">
        <v>80</v>
      </c>
      <c r="F139">
        <v>271</v>
      </c>
      <c r="G139">
        <v>21.6</v>
      </c>
      <c r="H139">
        <v>0.222</v>
      </c>
      <c r="I139">
        <v>192.4</v>
      </c>
      <c r="J139">
        <v>3.39</v>
      </c>
      <c r="K139">
        <v>118</v>
      </c>
      <c r="L139">
        <v>27.8</v>
      </c>
    </row>
    <row r="140" spans="1:12">
      <c r="A140" t="str">
        <f t="shared" si="2"/>
        <v>ESSFwk1.CC.BlackCreek.D.FFEP.P.90</v>
      </c>
      <c r="B140">
        <v>325</v>
      </c>
      <c r="C140" t="str">
        <f>LOOKUP(B140,TipsyOutputs!A:A,TipsyOutputs!B:B)</f>
        <v>ESSFwk1.CC.BlackCreek.D.FFEP.P</v>
      </c>
      <c r="D140">
        <v>0</v>
      </c>
      <c r="E140">
        <v>90</v>
      </c>
      <c r="F140">
        <v>321</v>
      </c>
      <c r="G140">
        <v>23.5</v>
      </c>
      <c r="H140">
        <v>0.27600000000000002</v>
      </c>
      <c r="I140">
        <v>206.5</v>
      </c>
      <c r="J140">
        <v>3.57</v>
      </c>
      <c r="K140">
        <v>150</v>
      </c>
      <c r="L140">
        <v>29.9</v>
      </c>
    </row>
    <row r="141" spans="1:12">
      <c r="A141" t="str">
        <f t="shared" si="2"/>
        <v>ESSFwk1.CC.BlackCreek.D.NoMgmt.N.100</v>
      </c>
      <c r="B141">
        <v>37</v>
      </c>
      <c r="C141" t="str">
        <f>LOOKUP(B141,TipsyOutputs!A:A,TipsyOutputs!B:B)</f>
        <v>ESSFwk1.CC.BlackCreek.D.NoMgmt.N</v>
      </c>
      <c r="D141">
        <v>0</v>
      </c>
      <c r="E141">
        <v>100</v>
      </c>
      <c r="F141">
        <v>173</v>
      </c>
      <c r="G141">
        <v>20.5</v>
      </c>
      <c r="H141">
        <v>0.31</v>
      </c>
      <c r="I141">
        <v>219.6</v>
      </c>
      <c r="J141">
        <v>1.73</v>
      </c>
      <c r="K141">
        <v>123</v>
      </c>
      <c r="L141">
        <v>31.2</v>
      </c>
    </row>
    <row r="142" spans="1:12">
      <c r="A142" t="str">
        <f t="shared" si="2"/>
        <v>ESSFwk1.CC.BlackCreek.D.NoMgmt.N.60</v>
      </c>
      <c r="B142">
        <v>37</v>
      </c>
      <c r="C142" t="str">
        <f>LOOKUP(B142,TipsyOutputs!A:A,TipsyOutputs!B:B)</f>
        <v>ESSFwk1.CC.BlackCreek.D.NoMgmt.N</v>
      </c>
      <c r="D142">
        <v>0</v>
      </c>
      <c r="E142">
        <v>60</v>
      </c>
      <c r="F142">
        <v>23</v>
      </c>
      <c r="G142">
        <v>11.6</v>
      </c>
      <c r="H142">
        <v>8.7999999999999995E-2</v>
      </c>
      <c r="I142">
        <v>142.9</v>
      </c>
      <c r="J142">
        <v>0.38</v>
      </c>
      <c r="K142">
        <v>18</v>
      </c>
      <c r="L142">
        <v>17.3</v>
      </c>
    </row>
    <row r="143" spans="1:12">
      <c r="A143" t="str">
        <f t="shared" si="2"/>
        <v>ESSFwk1.CC.BlackCreek.D.NoMgmt.N.70</v>
      </c>
      <c r="B143">
        <v>37</v>
      </c>
      <c r="C143" t="str">
        <f>LOOKUP(B143,TipsyOutputs!A:A,TipsyOutputs!B:B)</f>
        <v>ESSFwk1.CC.BlackCreek.D.NoMgmt.N</v>
      </c>
      <c r="D143">
        <v>0</v>
      </c>
      <c r="E143">
        <v>70</v>
      </c>
      <c r="F143">
        <v>54</v>
      </c>
      <c r="G143">
        <v>14.2</v>
      </c>
      <c r="H143">
        <v>0.12</v>
      </c>
      <c r="I143">
        <v>164.2</v>
      </c>
      <c r="J143">
        <v>0.77</v>
      </c>
      <c r="K143">
        <v>40</v>
      </c>
      <c r="L143">
        <v>21.6</v>
      </c>
    </row>
    <row r="144" spans="1:12">
      <c r="A144" t="str">
        <f t="shared" si="2"/>
        <v>ESSFwk1.CC.BlackCreek.D.NoMgmt.N.80</v>
      </c>
      <c r="B144">
        <v>37</v>
      </c>
      <c r="C144" t="str">
        <f>LOOKUP(B144,TipsyOutputs!A:A,TipsyOutputs!B:B)</f>
        <v>ESSFwk1.CC.BlackCreek.D.NoMgmt.N</v>
      </c>
      <c r="D144">
        <v>0</v>
      </c>
      <c r="E144">
        <v>80</v>
      </c>
      <c r="F144">
        <v>92</v>
      </c>
      <c r="G144">
        <v>16.600000000000001</v>
      </c>
      <c r="H144">
        <v>0.17299999999999999</v>
      </c>
      <c r="I144">
        <v>184.9</v>
      </c>
      <c r="J144">
        <v>1.1499999999999999</v>
      </c>
      <c r="K144">
        <v>65</v>
      </c>
      <c r="L144">
        <v>25.5</v>
      </c>
    </row>
    <row r="145" spans="1:12">
      <c r="A145" t="str">
        <f t="shared" si="2"/>
        <v>ESSFwk1.CC.BlackCreek.D.NoMgmt.N.90</v>
      </c>
      <c r="B145">
        <v>37</v>
      </c>
      <c r="C145" t="str">
        <f>LOOKUP(B145,TipsyOutputs!A:A,TipsyOutputs!B:B)</f>
        <v>ESSFwk1.CC.BlackCreek.D.NoMgmt.N</v>
      </c>
      <c r="D145">
        <v>0</v>
      </c>
      <c r="E145">
        <v>90</v>
      </c>
      <c r="F145">
        <v>134</v>
      </c>
      <c r="G145">
        <v>18.600000000000001</v>
      </c>
      <c r="H145">
        <v>0.24299999999999999</v>
      </c>
      <c r="I145">
        <v>205.5</v>
      </c>
      <c r="J145">
        <v>1.49</v>
      </c>
      <c r="K145">
        <v>95</v>
      </c>
      <c r="L145">
        <v>28.8</v>
      </c>
    </row>
    <row r="146" spans="1:12">
      <c r="A146" t="str">
        <f t="shared" si="2"/>
        <v>ESSFwk1.CC.BlackCreek.D.Reg.P.100</v>
      </c>
      <c r="B146">
        <v>169</v>
      </c>
      <c r="C146" t="str">
        <f>LOOKUP(B146,TipsyOutputs!A:A,TipsyOutputs!B:B)</f>
        <v>ESSFwk1.CC.BlackCreek.D.Reg.P</v>
      </c>
      <c r="D146">
        <v>0</v>
      </c>
      <c r="E146">
        <v>100</v>
      </c>
      <c r="F146">
        <v>318</v>
      </c>
      <c r="G146">
        <v>22.5</v>
      </c>
      <c r="H146">
        <v>0.27100000000000002</v>
      </c>
      <c r="I146">
        <v>209</v>
      </c>
      <c r="J146">
        <v>3.18</v>
      </c>
      <c r="K146">
        <v>143</v>
      </c>
      <c r="L146">
        <v>29.8</v>
      </c>
    </row>
    <row r="147" spans="1:12">
      <c r="A147" t="str">
        <f t="shared" si="2"/>
        <v>ESSFwk1.CC.BlackCreek.D.Reg.P.60</v>
      </c>
      <c r="B147">
        <v>169</v>
      </c>
      <c r="C147" t="str">
        <f>LOOKUP(B147,TipsyOutputs!A:A,TipsyOutputs!B:B)</f>
        <v>ESSFwk1.CC.BlackCreek.D.Reg.P</v>
      </c>
      <c r="D147">
        <v>0</v>
      </c>
      <c r="E147">
        <v>60</v>
      </c>
      <c r="F147">
        <v>141</v>
      </c>
      <c r="G147">
        <v>15.6</v>
      </c>
      <c r="H147">
        <v>0.126</v>
      </c>
      <c r="I147">
        <v>160.19999999999999</v>
      </c>
      <c r="J147">
        <v>2.36</v>
      </c>
      <c r="K147">
        <v>57</v>
      </c>
      <c r="L147">
        <v>22.9</v>
      </c>
    </row>
    <row r="148" spans="1:12">
      <c r="A148" t="str">
        <f t="shared" si="2"/>
        <v>ESSFwk1.CC.BlackCreek.D.Reg.P.70</v>
      </c>
      <c r="B148">
        <v>169</v>
      </c>
      <c r="C148" t="str">
        <f>LOOKUP(B148,TipsyOutputs!A:A,TipsyOutputs!B:B)</f>
        <v>ESSFwk1.CC.BlackCreek.D.Reg.P</v>
      </c>
      <c r="D148">
        <v>0</v>
      </c>
      <c r="E148">
        <v>70</v>
      </c>
      <c r="F148">
        <v>197</v>
      </c>
      <c r="G148">
        <v>17.7</v>
      </c>
      <c r="H148">
        <v>0.16400000000000001</v>
      </c>
      <c r="I148">
        <v>176.9</v>
      </c>
      <c r="J148">
        <v>2.81</v>
      </c>
      <c r="K148">
        <v>80</v>
      </c>
      <c r="L148">
        <v>25.2</v>
      </c>
    </row>
    <row r="149" spans="1:12">
      <c r="A149" t="str">
        <f t="shared" si="2"/>
        <v>ESSFwk1.CC.BlackCreek.D.Reg.P.80</v>
      </c>
      <c r="B149">
        <v>169</v>
      </c>
      <c r="C149" t="str">
        <f>LOOKUP(B149,TipsyOutputs!A:A,TipsyOutputs!B:B)</f>
        <v>ESSFwk1.CC.BlackCreek.D.Reg.P</v>
      </c>
      <c r="D149">
        <v>0</v>
      </c>
      <c r="E149">
        <v>80</v>
      </c>
      <c r="F149">
        <v>242</v>
      </c>
      <c r="G149">
        <v>19.5</v>
      </c>
      <c r="H149">
        <v>0.19800000000000001</v>
      </c>
      <c r="I149">
        <v>189.8</v>
      </c>
      <c r="J149">
        <v>3.02</v>
      </c>
      <c r="K149">
        <v>100</v>
      </c>
      <c r="L149">
        <v>26.9</v>
      </c>
    </row>
    <row r="150" spans="1:12">
      <c r="A150" t="str">
        <f t="shared" si="2"/>
        <v>ESSFwk1.CC.BlackCreek.D.Reg.P.90</v>
      </c>
      <c r="B150">
        <v>169</v>
      </c>
      <c r="C150" t="str">
        <f>LOOKUP(B150,TipsyOutputs!A:A,TipsyOutputs!B:B)</f>
        <v>ESSFwk1.CC.BlackCreek.D.Reg.P</v>
      </c>
      <c r="D150">
        <v>0</v>
      </c>
      <c r="E150">
        <v>90</v>
      </c>
      <c r="F150">
        <v>280</v>
      </c>
      <c r="G150">
        <v>21.1</v>
      </c>
      <c r="H150">
        <v>0.23100000000000001</v>
      </c>
      <c r="I150">
        <v>199.9</v>
      </c>
      <c r="J150">
        <v>3.12</v>
      </c>
      <c r="K150">
        <v>121</v>
      </c>
      <c r="L150">
        <v>28.3</v>
      </c>
    </row>
    <row r="151" spans="1:12">
      <c r="A151" t="str">
        <f t="shared" si="2"/>
        <v>ESSFwk1.CC.BlackCreek.E.FFEP.P.100</v>
      </c>
      <c r="B151">
        <v>326</v>
      </c>
      <c r="C151" t="str">
        <f>LOOKUP(B151,TipsyOutputs!A:A,TipsyOutputs!B:B)</f>
        <v>ESSFwk1.CC.BlackCreek.E.FFEP.P</v>
      </c>
      <c r="D151">
        <v>0</v>
      </c>
      <c r="E151">
        <v>100</v>
      </c>
      <c r="F151">
        <v>363</v>
      </c>
      <c r="G151">
        <v>25.4</v>
      </c>
      <c r="H151">
        <v>0.33500000000000002</v>
      </c>
      <c r="I151">
        <v>218.3</v>
      </c>
      <c r="J151">
        <v>3.63</v>
      </c>
      <c r="K151">
        <v>181</v>
      </c>
      <c r="L151">
        <v>31.8</v>
      </c>
    </row>
    <row r="152" spans="1:12">
      <c r="A152" t="str">
        <f t="shared" si="2"/>
        <v>ESSFwk1.CC.BlackCreek.E.FFEP.P.60</v>
      </c>
      <c r="B152">
        <v>326</v>
      </c>
      <c r="C152" t="str">
        <f>LOOKUP(B152,TipsyOutputs!A:A,TipsyOutputs!B:B)</f>
        <v>ESSFwk1.CC.BlackCreek.E.FFEP.P</v>
      </c>
      <c r="D152">
        <v>0</v>
      </c>
      <c r="E152">
        <v>60</v>
      </c>
      <c r="F152">
        <v>165</v>
      </c>
      <c r="G152">
        <v>17.100000000000001</v>
      </c>
      <c r="H152">
        <v>0.14000000000000001</v>
      </c>
      <c r="I152">
        <v>160.5</v>
      </c>
      <c r="J152">
        <v>2.75</v>
      </c>
      <c r="K152">
        <v>66</v>
      </c>
      <c r="L152">
        <v>23.4</v>
      </c>
    </row>
    <row r="153" spans="1:12">
      <c r="A153" t="str">
        <f t="shared" si="2"/>
        <v>ESSFwk1.CC.BlackCreek.E.FFEP.P.70</v>
      </c>
      <c r="B153">
        <v>326</v>
      </c>
      <c r="C153" t="str">
        <f>LOOKUP(B153,TipsyOutputs!A:A,TipsyOutputs!B:B)</f>
        <v>ESSFwk1.CC.BlackCreek.E.FFEP.P</v>
      </c>
      <c r="D153">
        <v>0</v>
      </c>
      <c r="E153">
        <v>70</v>
      </c>
      <c r="F153">
        <v>226</v>
      </c>
      <c r="G153">
        <v>19.600000000000001</v>
      </c>
      <c r="H153">
        <v>0.183</v>
      </c>
      <c r="I153">
        <v>179.5</v>
      </c>
      <c r="J153">
        <v>3.23</v>
      </c>
      <c r="K153">
        <v>94</v>
      </c>
      <c r="L153">
        <v>25.9</v>
      </c>
    </row>
    <row r="154" spans="1:12">
      <c r="A154" t="str">
        <f t="shared" si="2"/>
        <v>ESSFwk1.CC.BlackCreek.E.FFEP.P.80</v>
      </c>
      <c r="B154">
        <v>326</v>
      </c>
      <c r="C154" t="str">
        <f>LOOKUP(B154,TipsyOutputs!A:A,TipsyOutputs!B:B)</f>
        <v>ESSFwk1.CC.BlackCreek.E.FFEP.P</v>
      </c>
      <c r="D154">
        <v>0</v>
      </c>
      <c r="E154">
        <v>80</v>
      </c>
      <c r="F154">
        <v>277</v>
      </c>
      <c r="G154">
        <v>21.8</v>
      </c>
      <c r="H154">
        <v>0.22700000000000001</v>
      </c>
      <c r="I154">
        <v>193.8</v>
      </c>
      <c r="J154">
        <v>3.46</v>
      </c>
      <c r="K154">
        <v>121</v>
      </c>
      <c r="L154">
        <v>28</v>
      </c>
    </row>
    <row r="155" spans="1:12">
      <c r="A155" t="str">
        <f t="shared" si="2"/>
        <v>ESSFwk1.CC.BlackCreek.E.FFEP.P.90</v>
      </c>
      <c r="B155">
        <v>326</v>
      </c>
      <c r="C155" t="str">
        <f>LOOKUP(B155,TipsyOutputs!A:A,TipsyOutputs!B:B)</f>
        <v>ESSFwk1.CC.BlackCreek.E.FFEP.P</v>
      </c>
      <c r="D155">
        <v>0</v>
      </c>
      <c r="E155">
        <v>90</v>
      </c>
      <c r="F155">
        <v>328</v>
      </c>
      <c r="G155">
        <v>23.7</v>
      </c>
      <c r="H155">
        <v>0.28299999999999997</v>
      </c>
      <c r="I155">
        <v>208.1</v>
      </c>
      <c r="J155">
        <v>3.65</v>
      </c>
      <c r="K155">
        <v>155</v>
      </c>
      <c r="L155">
        <v>30.2</v>
      </c>
    </row>
    <row r="156" spans="1:12">
      <c r="A156" t="str">
        <f t="shared" si="2"/>
        <v>ESSFwk1.CC.BlackCreek.E.NoMgmt.N.100</v>
      </c>
      <c r="B156">
        <v>38</v>
      </c>
      <c r="C156" t="str">
        <f>LOOKUP(B156,TipsyOutputs!A:A,TipsyOutputs!B:B)</f>
        <v>ESSFwk1.CC.BlackCreek.E.NoMgmt.N</v>
      </c>
      <c r="D156">
        <v>0</v>
      </c>
      <c r="E156">
        <v>100</v>
      </c>
      <c r="F156">
        <v>148</v>
      </c>
      <c r="G156">
        <v>19.3</v>
      </c>
      <c r="H156">
        <v>0.26700000000000002</v>
      </c>
      <c r="I156">
        <v>211.3</v>
      </c>
      <c r="J156">
        <v>1.48</v>
      </c>
      <c r="K156">
        <v>105</v>
      </c>
      <c r="L156">
        <v>29.7</v>
      </c>
    </row>
    <row r="157" spans="1:12">
      <c r="A157" t="str">
        <f t="shared" si="2"/>
        <v>ESSFwk1.CC.BlackCreek.E.NoMgmt.N.60</v>
      </c>
      <c r="B157">
        <v>38</v>
      </c>
      <c r="C157" t="str">
        <f>LOOKUP(B157,TipsyOutputs!A:A,TipsyOutputs!B:B)</f>
        <v>ESSFwk1.CC.BlackCreek.E.NoMgmt.N</v>
      </c>
      <c r="D157">
        <v>0</v>
      </c>
      <c r="E157">
        <v>60</v>
      </c>
      <c r="F157">
        <v>16</v>
      </c>
      <c r="G157">
        <v>10.6</v>
      </c>
      <c r="H157">
        <v>0.08</v>
      </c>
      <c r="I157">
        <v>135.6</v>
      </c>
      <c r="J157">
        <v>0.26</v>
      </c>
      <c r="K157">
        <v>13</v>
      </c>
      <c r="L157">
        <v>16.2</v>
      </c>
    </row>
    <row r="158" spans="1:12">
      <c r="A158" t="str">
        <f t="shared" si="2"/>
        <v>ESSFwk1.CC.BlackCreek.E.NoMgmt.N.70</v>
      </c>
      <c r="B158">
        <v>38</v>
      </c>
      <c r="C158" t="str">
        <f>LOOKUP(B158,TipsyOutputs!A:A,TipsyOutputs!B:B)</f>
        <v>ESSFwk1.CC.BlackCreek.E.NoMgmt.N</v>
      </c>
      <c r="D158">
        <v>0</v>
      </c>
      <c r="E158">
        <v>70</v>
      </c>
      <c r="F158">
        <v>40</v>
      </c>
      <c r="G158">
        <v>13.2</v>
      </c>
      <c r="H158">
        <v>0.10299999999999999</v>
      </c>
      <c r="I158">
        <v>154.19999999999999</v>
      </c>
      <c r="J158">
        <v>0.56999999999999995</v>
      </c>
      <c r="K158">
        <v>32</v>
      </c>
      <c r="L158">
        <v>19.8</v>
      </c>
    </row>
    <row r="159" spans="1:12">
      <c r="A159" t="str">
        <f t="shared" si="2"/>
        <v>ESSFwk1.CC.BlackCreek.E.NoMgmt.N.80</v>
      </c>
      <c r="B159">
        <v>38</v>
      </c>
      <c r="C159" t="str">
        <f>LOOKUP(B159,TipsyOutputs!A:A,TipsyOutputs!B:B)</f>
        <v>ESSFwk1.CC.BlackCreek.E.NoMgmt.N</v>
      </c>
      <c r="D159">
        <v>0</v>
      </c>
      <c r="E159">
        <v>80</v>
      </c>
      <c r="F159">
        <v>73</v>
      </c>
      <c r="G159">
        <v>15.5</v>
      </c>
      <c r="H159">
        <v>0.14599999999999999</v>
      </c>
      <c r="I159">
        <v>176.1</v>
      </c>
      <c r="J159">
        <v>0.92</v>
      </c>
      <c r="K159">
        <v>53</v>
      </c>
      <c r="L159">
        <v>23.8</v>
      </c>
    </row>
    <row r="160" spans="1:12">
      <c r="A160" t="str">
        <f t="shared" si="2"/>
        <v>ESSFwk1.CC.BlackCreek.E.NoMgmt.N.90</v>
      </c>
      <c r="B160">
        <v>38</v>
      </c>
      <c r="C160" t="str">
        <f>LOOKUP(B160,TipsyOutputs!A:A,TipsyOutputs!B:B)</f>
        <v>ESSFwk1.CC.BlackCreek.E.NoMgmt.N</v>
      </c>
      <c r="D160">
        <v>0</v>
      </c>
      <c r="E160">
        <v>90</v>
      </c>
      <c r="F160">
        <v>111</v>
      </c>
      <c r="G160">
        <v>17.5</v>
      </c>
      <c r="H160">
        <v>0.20399999999999999</v>
      </c>
      <c r="I160">
        <v>195.2</v>
      </c>
      <c r="J160">
        <v>1.23</v>
      </c>
      <c r="K160">
        <v>79</v>
      </c>
      <c r="L160">
        <v>27.1</v>
      </c>
    </row>
    <row r="161" spans="1:12">
      <c r="A161" t="str">
        <f t="shared" si="2"/>
        <v>ESSFwk1.CC.BlackCreek.E.Reg.P.100</v>
      </c>
      <c r="B161">
        <v>170</v>
      </c>
      <c r="C161" t="str">
        <f>LOOKUP(B161,TipsyOutputs!A:A,TipsyOutputs!B:B)</f>
        <v>ESSFwk1.CC.BlackCreek.E.Reg.P</v>
      </c>
      <c r="D161">
        <v>0</v>
      </c>
      <c r="E161">
        <v>100</v>
      </c>
      <c r="F161">
        <v>326</v>
      </c>
      <c r="G161">
        <v>22.7</v>
      </c>
      <c r="H161">
        <v>0.27800000000000002</v>
      </c>
      <c r="I161">
        <v>210.3</v>
      </c>
      <c r="J161">
        <v>3.26</v>
      </c>
      <c r="K161">
        <v>147</v>
      </c>
      <c r="L161">
        <v>30</v>
      </c>
    </row>
    <row r="162" spans="1:12">
      <c r="A162" t="str">
        <f t="shared" si="2"/>
        <v>ESSFwk1.CC.BlackCreek.E.Reg.P.60</v>
      </c>
      <c r="B162">
        <v>170</v>
      </c>
      <c r="C162" t="str">
        <f>LOOKUP(B162,TipsyOutputs!A:A,TipsyOutputs!B:B)</f>
        <v>ESSFwk1.CC.BlackCreek.E.Reg.P</v>
      </c>
      <c r="D162">
        <v>0</v>
      </c>
      <c r="E162">
        <v>60</v>
      </c>
      <c r="F162">
        <v>148</v>
      </c>
      <c r="G162">
        <v>15.9</v>
      </c>
      <c r="H162">
        <v>0.13100000000000001</v>
      </c>
      <c r="I162">
        <v>162.69999999999999</v>
      </c>
      <c r="J162">
        <v>2.46</v>
      </c>
      <c r="K162">
        <v>60</v>
      </c>
      <c r="L162">
        <v>23.2</v>
      </c>
    </row>
    <row r="163" spans="1:12">
      <c r="A163" t="str">
        <f t="shared" si="2"/>
        <v>ESSFwk1.CC.BlackCreek.E.Reg.P.70</v>
      </c>
      <c r="B163">
        <v>170</v>
      </c>
      <c r="C163" t="str">
        <f>LOOKUP(B163,TipsyOutputs!A:A,TipsyOutputs!B:B)</f>
        <v>ESSFwk1.CC.BlackCreek.E.Reg.P</v>
      </c>
      <c r="D163">
        <v>0</v>
      </c>
      <c r="E163">
        <v>70</v>
      </c>
      <c r="F163">
        <v>204</v>
      </c>
      <c r="G163">
        <v>18</v>
      </c>
      <c r="H163">
        <v>0.16900000000000001</v>
      </c>
      <c r="I163">
        <v>178.7</v>
      </c>
      <c r="J163">
        <v>2.91</v>
      </c>
      <c r="K163">
        <v>83</v>
      </c>
      <c r="L163">
        <v>25.4</v>
      </c>
    </row>
    <row r="164" spans="1:12">
      <c r="A164" t="str">
        <f t="shared" si="2"/>
        <v>ESSFwk1.CC.BlackCreek.E.Reg.P.80</v>
      </c>
      <c r="B164">
        <v>170</v>
      </c>
      <c r="C164" t="str">
        <f>LOOKUP(B164,TipsyOutputs!A:A,TipsyOutputs!B:B)</f>
        <v>ESSFwk1.CC.BlackCreek.E.Reg.P</v>
      </c>
      <c r="D164">
        <v>0</v>
      </c>
      <c r="E164">
        <v>80</v>
      </c>
      <c r="F164">
        <v>248</v>
      </c>
      <c r="G164">
        <v>19.8</v>
      </c>
      <c r="H164">
        <v>0.20300000000000001</v>
      </c>
      <c r="I164">
        <v>191.6</v>
      </c>
      <c r="J164">
        <v>3.1</v>
      </c>
      <c r="K164">
        <v>104</v>
      </c>
      <c r="L164">
        <v>27.1</v>
      </c>
    </row>
    <row r="165" spans="1:12">
      <c r="A165" t="str">
        <f t="shared" si="2"/>
        <v>ESSFwk1.CC.BlackCreek.E.Reg.P.90</v>
      </c>
      <c r="B165">
        <v>170</v>
      </c>
      <c r="C165" t="str">
        <f>LOOKUP(B165,TipsyOutputs!A:A,TipsyOutputs!B:B)</f>
        <v>ESSFwk1.CC.BlackCreek.E.Reg.P</v>
      </c>
      <c r="D165">
        <v>0</v>
      </c>
      <c r="E165">
        <v>90</v>
      </c>
      <c r="F165">
        <v>287</v>
      </c>
      <c r="G165">
        <v>21.4</v>
      </c>
      <c r="H165">
        <v>0.23799999999999999</v>
      </c>
      <c r="I165">
        <v>201.6</v>
      </c>
      <c r="J165">
        <v>3.19</v>
      </c>
      <c r="K165">
        <v>124</v>
      </c>
      <c r="L165">
        <v>28.6</v>
      </c>
    </row>
    <row r="166" spans="1:12">
      <c r="A166" t="str">
        <f t="shared" si="2"/>
        <v>ESSFwk1.CC.Horsefly.B.FFEP.P.100</v>
      </c>
      <c r="B166">
        <v>355</v>
      </c>
      <c r="C166" t="str">
        <f>LOOKUP(B166,TipsyOutputs!A:A,TipsyOutputs!B:B)</f>
        <v>ESSFwk1.CC.Horsefly.B.FFEP.P</v>
      </c>
      <c r="D166">
        <v>0</v>
      </c>
      <c r="E166">
        <v>100</v>
      </c>
      <c r="F166">
        <v>358</v>
      </c>
      <c r="G166">
        <v>25.2</v>
      </c>
      <c r="H166">
        <v>0.32700000000000001</v>
      </c>
      <c r="I166">
        <v>216.9</v>
      </c>
      <c r="J166">
        <v>3.58</v>
      </c>
      <c r="K166">
        <v>177</v>
      </c>
      <c r="L166">
        <v>31.6</v>
      </c>
    </row>
    <row r="167" spans="1:12">
      <c r="A167" t="str">
        <f t="shared" si="2"/>
        <v>ESSFwk1.CC.Horsefly.B.FFEP.P.60</v>
      </c>
      <c r="B167">
        <v>355</v>
      </c>
      <c r="C167" t="str">
        <f>LOOKUP(B167,TipsyOutputs!A:A,TipsyOutputs!B:B)</f>
        <v>ESSFwk1.CC.Horsefly.B.FFEP.P</v>
      </c>
      <c r="D167">
        <v>0</v>
      </c>
      <c r="E167">
        <v>60</v>
      </c>
      <c r="F167">
        <v>159</v>
      </c>
      <c r="G167">
        <v>16.899999999999999</v>
      </c>
      <c r="H167">
        <v>0.13700000000000001</v>
      </c>
      <c r="I167">
        <v>158.5</v>
      </c>
      <c r="J167">
        <v>2.66</v>
      </c>
      <c r="K167">
        <v>64</v>
      </c>
      <c r="L167">
        <v>23.1</v>
      </c>
    </row>
    <row r="168" spans="1:12">
      <c r="A168" t="str">
        <f t="shared" si="2"/>
        <v>ESSFwk1.CC.Horsefly.B.FFEP.P.70</v>
      </c>
      <c r="B168">
        <v>355</v>
      </c>
      <c r="C168" t="str">
        <f>LOOKUP(B168,TipsyOutputs!A:A,TipsyOutputs!B:B)</f>
        <v>ESSFwk1.CC.Horsefly.B.FFEP.P</v>
      </c>
      <c r="D168">
        <v>0</v>
      </c>
      <c r="E168">
        <v>70</v>
      </c>
      <c r="F168">
        <v>221</v>
      </c>
      <c r="G168">
        <v>19.399999999999999</v>
      </c>
      <c r="H168">
        <v>0.17899999999999999</v>
      </c>
      <c r="I168">
        <v>178</v>
      </c>
      <c r="J168">
        <v>3.15</v>
      </c>
      <c r="K168">
        <v>91</v>
      </c>
      <c r="L168">
        <v>25.7</v>
      </c>
    </row>
    <row r="169" spans="1:12">
      <c r="A169" t="str">
        <f t="shared" si="2"/>
        <v>ESSFwk1.CC.Horsefly.B.FFEP.P.80</v>
      </c>
      <c r="B169">
        <v>355</v>
      </c>
      <c r="C169" t="str">
        <f>LOOKUP(B169,TipsyOutputs!A:A,TipsyOutputs!B:B)</f>
        <v>ESSFwk1.CC.Horsefly.B.FFEP.P</v>
      </c>
      <c r="D169">
        <v>0</v>
      </c>
      <c r="E169">
        <v>80</v>
      </c>
      <c r="F169">
        <v>271</v>
      </c>
      <c r="G169">
        <v>21.6</v>
      </c>
      <c r="H169">
        <v>0.222</v>
      </c>
      <c r="I169">
        <v>192.4</v>
      </c>
      <c r="J169">
        <v>3.39</v>
      </c>
      <c r="K169">
        <v>118</v>
      </c>
      <c r="L169">
        <v>27.8</v>
      </c>
    </row>
    <row r="170" spans="1:12">
      <c r="A170" t="str">
        <f t="shared" si="2"/>
        <v>ESSFwk1.CC.Horsefly.B.FFEP.P.90</v>
      </c>
      <c r="B170">
        <v>355</v>
      </c>
      <c r="C170" t="str">
        <f>LOOKUP(B170,TipsyOutputs!A:A,TipsyOutputs!B:B)</f>
        <v>ESSFwk1.CC.Horsefly.B.FFEP.P</v>
      </c>
      <c r="D170">
        <v>0</v>
      </c>
      <c r="E170">
        <v>90</v>
      </c>
      <c r="F170">
        <v>321</v>
      </c>
      <c r="G170">
        <v>23.5</v>
      </c>
      <c r="H170">
        <v>0.27600000000000002</v>
      </c>
      <c r="I170">
        <v>206.5</v>
      </c>
      <c r="J170">
        <v>3.57</v>
      </c>
      <c r="K170">
        <v>150</v>
      </c>
      <c r="L170">
        <v>29.9</v>
      </c>
    </row>
    <row r="171" spans="1:12">
      <c r="A171" t="str">
        <f t="shared" si="2"/>
        <v>ESSFwk1.CC.Horsefly.B.NoMgmt.N.100</v>
      </c>
      <c r="B171">
        <v>67</v>
      </c>
      <c r="C171" t="str">
        <f>LOOKUP(B171,TipsyOutputs!A:A,TipsyOutputs!B:B)</f>
        <v>ESSFwk1.CC.Horsefly.B.NoMgmt.N</v>
      </c>
      <c r="D171">
        <v>0</v>
      </c>
      <c r="E171">
        <v>100</v>
      </c>
      <c r="F171">
        <v>129</v>
      </c>
      <c r="G171">
        <v>18.399999999999999</v>
      </c>
      <c r="H171">
        <v>0.23499999999999999</v>
      </c>
      <c r="I171">
        <v>203.4</v>
      </c>
      <c r="J171">
        <v>1.29</v>
      </c>
      <c r="K171">
        <v>92</v>
      </c>
      <c r="L171">
        <v>28.5</v>
      </c>
    </row>
    <row r="172" spans="1:12">
      <c r="A172" t="str">
        <f t="shared" si="2"/>
        <v>ESSFwk1.CC.Horsefly.B.NoMgmt.N.60</v>
      </c>
      <c r="B172">
        <v>67</v>
      </c>
      <c r="C172" t="str">
        <f>LOOKUP(B172,TipsyOutputs!A:A,TipsyOutputs!B:B)</f>
        <v>ESSFwk1.CC.Horsefly.B.NoMgmt.N</v>
      </c>
      <c r="D172">
        <v>0</v>
      </c>
      <c r="E172">
        <v>60</v>
      </c>
      <c r="F172">
        <v>12</v>
      </c>
      <c r="G172">
        <v>10</v>
      </c>
      <c r="H172">
        <v>7.1999999999999995E-2</v>
      </c>
      <c r="I172">
        <v>126.5</v>
      </c>
      <c r="J172">
        <v>0.2</v>
      </c>
      <c r="K172">
        <v>10</v>
      </c>
      <c r="L172">
        <v>15.7</v>
      </c>
    </row>
    <row r="173" spans="1:12">
      <c r="A173" t="str">
        <f t="shared" si="2"/>
        <v>ESSFwk1.CC.Horsefly.B.NoMgmt.N.70</v>
      </c>
      <c r="B173">
        <v>67</v>
      </c>
      <c r="C173" t="str">
        <f>LOOKUP(B173,TipsyOutputs!A:A,TipsyOutputs!B:B)</f>
        <v>ESSFwk1.CC.Horsefly.B.NoMgmt.N</v>
      </c>
      <c r="D173">
        <v>0</v>
      </c>
      <c r="E173">
        <v>70</v>
      </c>
      <c r="F173">
        <v>31</v>
      </c>
      <c r="G173">
        <v>12.5</v>
      </c>
      <c r="H173">
        <v>9.0999999999999998E-2</v>
      </c>
      <c r="I173">
        <v>145.4</v>
      </c>
      <c r="J173">
        <v>0.44</v>
      </c>
      <c r="K173">
        <v>25</v>
      </c>
      <c r="L173">
        <v>18.600000000000001</v>
      </c>
    </row>
    <row r="174" spans="1:12">
      <c r="A174" t="str">
        <f t="shared" si="2"/>
        <v>ESSFwk1.CC.Horsefly.B.NoMgmt.N.80</v>
      </c>
      <c r="B174">
        <v>67</v>
      </c>
      <c r="C174" t="str">
        <f>LOOKUP(B174,TipsyOutputs!A:A,TipsyOutputs!B:B)</f>
        <v>ESSFwk1.CC.Horsefly.B.NoMgmt.N</v>
      </c>
      <c r="D174">
        <v>0</v>
      </c>
      <c r="E174">
        <v>80</v>
      </c>
      <c r="F174">
        <v>60</v>
      </c>
      <c r="G174">
        <v>14.7</v>
      </c>
      <c r="H174">
        <v>0.125</v>
      </c>
      <c r="I174">
        <v>166.5</v>
      </c>
      <c r="J174">
        <v>0.75</v>
      </c>
      <c r="K174">
        <v>44</v>
      </c>
      <c r="L174">
        <v>22.5</v>
      </c>
    </row>
    <row r="175" spans="1:12">
      <c r="A175" t="str">
        <f t="shared" si="2"/>
        <v>ESSFwk1.CC.Horsefly.B.NoMgmt.N.90</v>
      </c>
      <c r="B175">
        <v>67</v>
      </c>
      <c r="C175" t="str">
        <f>LOOKUP(B175,TipsyOutputs!A:A,TipsyOutputs!B:B)</f>
        <v>ESSFwk1.CC.Horsefly.B.NoMgmt.N</v>
      </c>
      <c r="D175">
        <v>0</v>
      </c>
      <c r="E175">
        <v>90</v>
      </c>
      <c r="F175">
        <v>93</v>
      </c>
      <c r="G175">
        <v>16.7</v>
      </c>
      <c r="H175">
        <v>0.17599999999999999</v>
      </c>
      <c r="I175">
        <v>186.1</v>
      </c>
      <c r="J175">
        <v>1.04</v>
      </c>
      <c r="K175">
        <v>67</v>
      </c>
      <c r="L175">
        <v>25.7</v>
      </c>
    </row>
    <row r="176" spans="1:12">
      <c r="A176" t="str">
        <f t="shared" si="2"/>
        <v>ESSFwk1.CC.Horsefly.B.Reg.P.100</v>
      </c>
      <c r="B176">
        <v>210</v>
      </c>
      <c r="C176" t="str">
        <f>LOOKUP(B176,TipsyOutputs!A:A,TipsyOutputs!B:B)</f>
        <v>ESSFwk1.CC.Horsefly.B.Reg.P</v>
      </c>
      <c r="D176">
        <v>0</v>
      </c>
      <c r="E176">
        <v>100</v>
      </c>
      <c r="F176">
        <v>318</v>
      </c>
      <c r="G176">
        <v>22.5</v>
      </c>
      <c r="H176">
        <v>0.27100000000000002</v>
      </c>
      <c r="I176">
        <v>209</v>
      </c>
      <c r="J176">
        <v>3.18</v>
      </c>
      <c r="K176">
        <v>143</v>
      </c>
      <c r="L176">
        <v>29.8</v>
      </c>
    </row>
    <row r="177" spans="1:12">
      <c r="A177" t="str">
        <f t="shared" si="2"/>
        <v>ESSFwk1.CC.Horsefly.B.Reg.P.60</v>
      </c>
      <c r="B177">
        <v>210</v>
      </c>
      <c r="C177" t="str">
        <f>LOOKUP(B177,TipsyOutputs!A:A,TipsyOutputs!B:B)</f>
        <v>ESSFwk1.CC.Horsefly.B.Reg.P</v>
      </c>
      <c r="D177">
        <v>0</v>
      </c>
      <c r="E177">
        <v>60</v>
      </c>
      <c r="F177">
        <v>141</v>
      </c>
      <c r="G177">
        <v>15.6</v>
      </c>
      <c r="H177">
        <v>0.126</v>
      </c>
      <c r="I177">
        <v>160.19999999999999</v>
      </c>
      <c r="J177">
        <v>2.36</v>
      </c>
      <c r="K177">
        <v>57</v>
      </c>
      <c r="L177">
        <v>22.9</v>
      </c>
    </row>
    <row r="178" spans="1:12">
      <c r="A178" t="str">
        <f t="shared" si="2"/>
        <v>ESSFwk1.CC.Horsefly.B.Reg.P.70</v>
      </c>
      <c r="B178">
        <v>210</v>
      </c>
      <c r="C178" t="str">
        <f>LOOKUP(B178,TipsyOutputs!A:A,TipsyOutputs!B:B)</f>
        <v>ESSFwk1.CC.Horsefly.B.Reg.P</v>
      </c>
      <c r="D178">
        <v>0</v>
      </c>
      <c r="E178">
        <v>70</v>
      </c>
      <c r="F178">
        <v>197</v>
      </c>
      <c r="G178">
        <v>17.7</v>
      </c>
      <c r="H178">
        <v>0.16400000000000001</v>
      </c>
      <c r="I178">
        <v>176.9</v>
      </c>
      <c r="J178">
        <v>2.81</v>
      </c>
      <c r="K178">
        <v>80</v>
      </c>
      <c r="L178">
        <v>25.2</v>
      </c>
    </row>
    <row r="179" spans="1:12">
      <c r="A179" t="str">
        <f t="shared" si="2"/>
        <v>ESSFwk1.CC.Horsefly.B.Reg.P.80</v>
      </c>
      <c r="B179">
        <v>210</v>
      </c>
      <c r="C179" t="str">
        <f>LOOKUP(B179,TipsyOutputs!A:A,TipsyOutputs!B:B)</f>
        <v>ESSFwk1.CC.Horsefly.B.Reg.P</v>
      </c>
      <c r="D179">
        <v>0</v>
      </c>
      <c r="E179">
        <v>80</v>
      </c>
      <c r="F179">
        <v>242</v>
      </c>
      <c r="G179">
        <v>19.5</v>
      </c>
      <c r="H179">
        <v>0.19800000000000001</v>
      </c>
      <c r="I179">
        <v>189.8</v>
      </c>
      <c r="J179">
        <v>3.02</v>
      </c>
      <c r="K179">
        <v>100</v>
      </c>
      <c r="L179">
        <v>26.9</v>
      </c>
    </row>
    <row r="180" spans="1:12">
      <c r="A180" t="str">
        <f t="shared" si="2"/>
        <v>ESSFwk1.CC.Horsefly.B.Reg.P.90</v>
      </c>
      <c r="B180">
        <v>210</v>
      </c>
      <c r="C180" t="str">
        <f>LOOKUP(B180,TipsyOutputs!A:A,TipsyOutputs!B:B)</f>
        <v>ESSFwk1.CC.Horsefly.B.Reg.P</v>
      </c>
      <c r="D180">
        <v>0</v>
      </c>
      <c r="E180">
        <v>90</v>
      </c>
      <c r="F180">
        <v>280</v>
      </c>
      <c r="G180">
        <v>21.1</v>
      </c>
      <c r="H180">
        <v>0.23100000000000001</v>
      </c>
      <c r="I180">
        <v>199.9</v>
      </c>
      <c r="J180">
        <v>3.12</v>
      </c>
      <c r="K180">
        <v>121</v>
      </c>
      <c r="L180">
        <v>28.3</v>
      </c>
    </row>
    <row r="181" spans="1:12">
      <c r="A181" t="str">
        <f t="shared" si="2"/>
        <v>ESSFwk1.CC.Horsefly.D.FFEP.P.100</v>
      </c>
      <c r="B181">
        <v>356</v>
      </c>
      <c r="C181" t="str">
        <f>LOOKUP(B181,TipsyOutputs!A:A,TipsyOutputs!B:B)</f>
        <v>ESSFwk1.CC.Horsefly.D.FFEP.P</v>
      </c>
      <c r="D181">
        <v>0</v>
      </c>
      <c r="E181">
        <v>100</v>
      </c>
      <c r="F181">
        <v>349</v>
      </c>
      <c r="G181">
        <v>24.8</v>
      </c>
      <c r="H181">
        <v>0.315</v>
      </c>
      <c r="I181">
        <v>214.7</v>
      </c>
      <c r="J181">
        <v>3.49</v>
      </c>
      <c r="K181">
        <v>171</v>
      </c>
      <c r="L181">
        <v>31.2</v>
      </c>
    </row>
    <row r="182" spans="1:12">
      <c r="A182" t="str">
        <f t="shared" si="2"/>
        <v>ESSFwk1.CC.Horsefly.D.FFEP.P.60</v>
      </c>
      <c r="B182">
        <v>356</v>
      </c>
      <c r="C182" t="str">
        <f>LOOKUP(B182,TipsyOutputs!A:A,TipsyOutputs!B:B)</f>
        <v>ESSFwk1.CC.Horsefly.D.FFEP.P</v>
      </c>
      <c r="D182">
        <v>0</v>
      </c>
      <c r="E182">
        <v>60</v>
      </c>
      <c r="F182">
        <v>151</v>
      </c>
      <c r="G182">
        <v>16.600000000000001</v>
      </c>
      <c r="H182">
        <v>0.13100000000000001</v>
      </c>
      <c r="I182">
        <v>155.30000000000001</v>
      </c>
      <c r="J182">
        <v>2.5099999999999998</v>
      </c>
      <c r="K182">
        <v>61</v>
      </c>
      <c r="L182">
        <v>22.8</v>
      </c>
    </row>
    <row r="183" spans="1:12">
      <c r="A183" t="str">
        <f t="shared" si="2"/>
        <v>ESSFwk1.CC.Horsefly.D.FFEP.P.70</v>
      </c>
      <c r="B183">
        <v>356</v>
      </c>
      <c r="C183" t="str">
        <f>LOOKUP(B183,TipsyOutputs!A:A,TipsyOutputs!B:B)</f>
        <v>ESSFwk1.CC.Horsefly.D.FFEP.P</v>
      </c>
      <c r="D183">
        <v>0</v>
      </c>
      <c r="E183">
        <v>70</v>
      </c>
      <c r="F183">
        <v>212</v>
      </c>
      <c r="G183">
        <v>19</v>
      </c>
      <c r="H183">
        <v>0.17299999999999999</v>
      </c>
      <c r="I183">
        <v>175.7</v>
      </c>
      <c r="J183">
        <v>3.03</v>
      </c>
      <c r="K183">
        <v>87</v>
      </c>
      <c r="L183">
        <v>25.3</v>
      </c>
    </row>
    <row r="184" spans="1:12">
      <c r="A184" t="str">
        <f t="shared" si="2"/>
        <v>ESSFwk1.CC.Horsefly.D.FFEP.P.80</v>
      </c>
      <c r="B184">
        <v>356</v>
      </c>
      <c r="C184" t="str">
        <f>LOOKUP(B184,TipsyOutputs!A:A,TipsyOutputs!B:B)</f>
        <v>ESSFwk1.CC.Horsefly.D.FFEP.P</v>
      </c>
      <c r="D184">
        <v>0</v>
      </c>
      <c r="E184">
        <v>80</v>
      </c>
      <c r="F184">
        <v>263</v>
      </c>
      <c r="G184">
        <v>21.2</v>
      </c>
      <c r="H184">
        <v>0.214</v>
      </c>
      <c r="I184">
        <v>190.2</v>
      </c>
      <c r="J184">
        <v>3.28</v>
      </c>
      <c r="K184">
        <v>113</v>
      </c>
      <c r="L184">
        <v>27.4</v>
      </c>
    </row>
    <row r="185" spans="1:12">
      <c r="A185" t="str">
        <f t="shared" si="2"/>
        <v>ESSFwk1.CC.Horsefly.D.FFEP.P.90</v>
      </c>
      <c r="B185">
        <v>356</v>
      </c>
      <c r="C185" t="str">
        <f>LOOKUP(B185,TipsyOutputs!A:A,TipsyOutputs!B:B)</f>
        <v>ESSFwk1.CC.Horsefly.D.FFEP.P</v>
      </c>
      <c r="D185">
        <v>0</v>
      </c>
      <c r="E185">
        <v>90</v>
      </c>
      <c r="F185">
        <v>311</v>
      </c>
      <c r="G185">
        <v>23.1</v>
      </c>
      <c r="H185">
        <v>0.26400000000000001</v>
      </c>
      <c r="I185">
        <v>203.9</v>
      </c>
      <c r="J185">
        <v>3.46</v>
      </c>
      <c r="K185">
        <v>144</v>
      </c>
      <c r="L185">
        <v>29.5</v>
      </c>
    </row>
    <row r="186" spans="1:12">
      <c r="A186" t="str">
        <f t="shared" si="2"/>
        <v>ESSFwk1.CC.Horsefly.D.NoMgmt.N.100</v>
      </c>
      <c r="B186">
        <v>68</v>
      </c>
      <c r="C186" t="str">
        <f>LOOKUP(B186,TipsyOutputs!A:A,TipsyOutputs!B:B)</f>
        <v>ESSFwk1.CC.Horsefly.D.NoMgmt.N</v>
      </c>
      <c r="D186">
        <v>0</v>
      </c>
      <c r="E186">
        <v>100</v>
      </c>
      <c r="F186">
        <v>98</v>
      </c>
      <c r="G186">
        <v>16.899999999999999</v>
      </c>
      <c r="H186">
        <v>0.184</v>
      </c>
      <c r="I186">
        <v>189.1</v>
      </c>
      <c r="J186">
        <v>0.98</v>
      </c>
      <c r="K186">
        <v>71</v>
      </c>
      <c r="L186">
        <v>26.2</v>
      </c>
    </row>
    <row r="187" spans="1:12">
      <c r="A187" t="str">
        <f t="shared" si="2"/>
        <v>ESSFwk1.CC.Horsefly.D.NoMgmt.N.60</v>
      </c>
      <c r="B187">
        <v>68</v>
      </c>
      <c r="C187" t="str">
        <f>LOOKUP(B187,TipsyOutputs!A:A,TipsyOutputs!B:B)</f>
        <v>ESSFwk1.CC.Horsefly.D.NoMgmt.N</v>
      </c>
      <c r="D187">
        <v>0</v>
      </c>
      <c r="E187">
        <v>60</v>
      </c>
      <c r="F187">
        <v>7</v>
      </c>
      <c r="G187">
        <v>9</v>
      </c>
      <c r="H187">
        <v>6.2E-2</v>
      </c>
      <c r="I187">
        <v>109.5</v>
      </c>
      <c r="J187">
        <v>0.12</v>
      </c>
      <c r="K187">
        <v>6</v>
      </c>
      <c r="L187">
        <v>14.1</v>
      </c>
    </row>
    <row r="188" spans="1:12">
      <c r="A188" t="str">
        <f t="shared" si="2"/>
        <v>ESSFwk1.CC.Horsefly.D.NoMgmt.N.70</v>
      </c>
      <c r="B188">
        <v>68</v>
      </c>
      <c r="C188" t="str">
        <f>LOOKUP(B188,TipsyOutputs!A:A,TipsyOutputs!B:B)</f>
        <v>ESSFwk1.CC.Horsefly.D.NoMgmt.N</v>
      </c>
      <c r="D188">
        <v>0</v>
      </c>
      <c r="E188">
        <v>70</v>
      </c>
      <c r="F188">
        <v>19</v>
      </c>
      <c r="G188">
        <v>11.2</v>
      </c>
      <c r="H188">
        <v>7.9000000000000001E-2</v>
      </c>
      <c r="I188">
        <v>134.19999999999999</v>
      </c>
      <c r="J188">
        <v>0.27</v>
      </c>
      <c r="K188">
        <v>16</v>
      </c>
      <c r="L188">
        <v>16.8</v>
      </c>
    </row>
    <row r="189" spans="1:12">
      <c r="A189" t="str">
        <f t="shared" si="2"/>
        <v>ESSFwk1.CC.Horsefly.D.NoMgmt.N.80</v>
      </c>
      <c r="B189">
        <v>68</v>
      </c>
      <c r="C189" t="str">
        <f>LOOKUP(B189,TipsyOutputs!A:A,TipsyOutputs!B:B)</f>
        <v>ESSFwk1.CC.Horsefly.D.NoMgmt.N</v>
      </c>
      <c r="D189">
        <v>0</v>
      </c>
      <c r="E189">
        <v>80</v>
      </c>
      <c r="F189">
        <v>41</v>
      </c>
      <c r="G189">
        <v>13.3</v>
      </c>
      <c r="H189">
        <v>0.10199999999999999</v>
      </c>
      <c r="I189">
        <v>153.4</v>
      </c>
      <c r="J189">
        <v>0.51</v>
      </c>
      <c r="K189">
        <v>32</v>
      </c>
      <c r="L189">
        <v>20</v>
      </c>
    </row>
    <row r="190" spans="1:12">
      <c r="A190" t="str">
        <f t="shared" si="2"/>
        <v>ESSFwk1.CC.Horsefly.D.NoMgmt.N.90</v>
      </c>
      <c r="B190">
        <v>68</v>
      </c>
      <c r="C190" t="str">
        <f>LOOKUP(B190,TipsyOutputs!A:A,TipsyOutputs!B:B)</f>
        <v>ESSFwk1.CC.Horsefly.D.NoMgmt.N</v>
      </c>
      <c r="D190">
        <v>0</v>
      </c>
      <c r="E190">
        <v>90</v>
      </c>
      <c r="F190">
        <v>68</v>
      </c>
      <c r="G190">
        <v>15.2</v>
      </c>
      <c r="H190">
        <v>0.13700000000000001</v>
      </c>
      <c r="I190">
        <v>171.6</v>
      </c>
      <c r="J190">
        <v>0.76</v>
      </c>
      <c r="K190">
        <v>50</v>
      </c>
      <c r="L190">
        <v>23.4</v>
      </c>
    </row>
    <row r="191" spans="1:12">
      <c r="A191" t="str">
        <f t="shared" si="2"/>
        <v>ESSFwk1.CC.Horsefly.D.Reg.P.100</v>
      </c>
      <c r="B191">
        <v>211</v>
      </c>
      <c r="C191" t="str">
        <f>LOOKUP(B191,TipsyOutputs!A:A,TipsyOutputs!B:B)</f>
        <v>ESSFwk1.CC.Horsefly.D.Reg.P</v>
      </c>
      <c r="D191">
        <v>0</v>
      </c>
      <c r="E191">
        <v>100</v>
      </c>
      <c r="F191">
        <v>309</v>
      </c>
      <c r="G191">
        <v>22.1</v>
      </c>
      <c r="H191">
        <v>0.26100000000000001</v>
      </c>
      <c r="I191">
        <v>207</v>
      </c>
      <c r="J191">
        <v>3.09</v>
      </c>
      <c r="K191">
        <v>138</v>
      </c>
      <c r="L191">
        <v>29.4</v>
      </c>
    </row>
    <row r="192" spans="1:12">
      <c r="A192" t="str">
        <f t="shared" si="2"/>
        <v>ESSFwk1.CC.Horsefly.D.Reg.P.60</v>
      </c>
      <c r="B192">
        <v>211</v>
      </c>
      <c r="C192" t="str">
        <f>LOOKUP(B192,TipsyOutputs!A:A,TipsyOutputs!B:B)</f>
        <v>ESSFwk1.CC.Horsefly.D.Reg.P</v>
      </c>
      <c r="D192">
        <v>0</v>
      </c>
      <c r="E192">
        <v>60</v>
      </c>
      <c r="F192">
        <v>134</v>
      </c>
      <c r="G192">
        <v>15.3</v>
      </c>
      <c r="H192">
        <v>0.122</v>
      </c>
      <c r="I192">
        <v>157.80000000000001</v>
      </c>
      <c r="J192">
        <v>2.23</v>
      </c>
      <c r="K192">
        <v>55</v>
      </c>
      <c r="L192">
        <v>22.5</v>
      </c>
    </row>
    <row r="193" spans="1:12">
      <c r="A193" t="str">
        <f t="shared" ref="A193:A256" si="3">C193&amp;"."&amp;E193</f>
        <v>ESSFwk1.CC.Horsefly.D.Reg.P.70</v>
      </c>
      <c r="B193">
        <v>211</v>
      </c>
      <c r="C193" t="str">
        <f>LOOKUP(B193,TipsyOutputs!A:A,TipsyOutputs!B:B)</f>
        <v>ESSFwk1.CC.Horsefly.D.Reg.P</v>
      </c>
      <c r="D193">
        <v>0</v>
      </c>
      <c r="E193">
        <v>70</v>
      </c>
      <c r="F193">
        <v>188</v>
      </c>
      <c r="G193">
        <v>17.399999999999999</v>
      </c>
      <c r="H193">
        <v>0.158</v>
      </c>
      <c r="I193">
        <v>174.6</v>
      </c>
      <c r="J193">
        <v>2.69</v>
      </c>
      <c r="K193">
        <v>76</v>
      </c>
      <c r="L193">
        <v>24.8</v>
      </c>
    </row>
    <row r="194" spans="1:12">
      <c r="A194" t="str">
        <f t="shared" si="3"/>
        <v>ESSFwk1.CC.Horsefly.D.Reg.P.80</v>
      </c>
      <c r="B194">
        <v>211</v>
      </c>
      <c r="C194" t="str">
        <f>LOOKUP(B194,TipsyOutputs!A:A,TipsyOutputs!B:B)</f>
        <v>ESSFwk1.CC.Horsefly.D.Reg.P</v>
      </c>
      <c r="D194">
        <v>0</v>
      </c>
      <c r="E194">
        <v>80</v>
      </c>
      <c r="F194">
        <v>233</v>
      </c>
      <c r="G194">
        <v>19.2</v>
      </c>
      <c r="H194">
        <v>0.192</v>
      </c>
      <c r="I194">
        <v>187.6</v>
      </c>
      <c r="J194">
        <v>2.92</v>
      </c>
      <c r="K194">
        <v>97</v>
      </c>
      <c r="L194">
        <v>26.6</v>
      </c>
    </row>
    <row r="195" spans="1:12">
      <c r="A195" t="str">
        <f t="shared" si="3"/>
        <v>ESSFwk1.CC.Horsefly.D.Reg.P.90</v>
      </c>
      <c r="B195">
        <v>211</v>
      </c>
      <c r="C195" t="str">
        <f>LOOKUP(B195,TipsyOutputs!A:A,TipsyOutputs!B:B)</f>
        <v>ESSFwk1.CC.Horsefly.D.Reg.P</v>
      </c>
      <c r="D195">
        <v>0</v>
      </c>
      <c r="E195">
        <v>90</v>
      </c>
      <c r="F195">
        <v>272</v>
      </c>
      <c r="G195">
        <v>20.8</v>
      </c>
      <c r="H195">
        <v>0.224</v>
      </c>
      <c r="I195">
        <v>198</v>
      </c>
      <c r="J195">
        <v>3.02</v>
      </c>
      <c r="K195">
        <v>116</v>
      </c>
      <c r="L195">
        <v>28</v>
      </c>
    </row>
    <row r="196" spans="1:12">
      <c r="A196" t="str">
        <f t="shared" si="3"/>
        <v>ESSFwk1.CC.Horsefly.E.FFEP.P.100</v>
      </c>
      <c r="B196">
        <v>357</v>
      </c>
      <c r="C196" t="str">
        <f>LOOKUP(B196,TipsyOutputs!A:A,TipsyOutputs!B:B)</f>
        <v>ESSFwk1.CC.Horsefly.E.FFEP.P</v>
      </c>
      <c r="D196">
        <v>0</v>
      </c>
      <c r="E196">
        <v>100</v>
      </c>
      <c r="F196">
        <v>325</v>
      </c>
      <c r="G196">
        <v>23.7</v>
      </c>
      <c r="H196">
        <v>0.28199999999999997</v>
      </c>
      <c r="I196">
        <v>207.8</v>
      </c>
      <c r="J196">
        <v>3.25</v>
      </c>
      <c r="K196">
        <v>154</v>
      </c>
      <c r="L196">
        <v>30.1</v>
      </c>
    </row>
    <row r="197" spans="1:12">
      <c r="A197" t="str">
        <f t="shared" si="3"/>
        <v>ESSFwk1.CC.Horsefly.E.FFEP.P.60</v>
      </c>
      <c r="B197">
        <v>357</v>
      </c>
      <c r="C197" t="str">
        <f>LOOKUP(B197,TipsyOutputs!A:A,TipsyOutputs!B:B)</f>
        <v>ESSFwk1.CC.Horsefly.E.FFEP.P</v>
      </c>
      <c r="D197">
        <v>0</v>
      </c>
      <c r="E197">
        <v>60</v>
      </c>
      <c r="F197">
        <v>126</v>
      </c>
      <c r="G197">
        <v>15.6</v>
      </c>
      <c r="H197">
        <v>0.11600000000000001</v>
      </c>
      <c r="I197">
        <v>146.4</v>
      </c>
      <c r="J197">
        <v>2.1</v>
      </c>
      <c r="K197">
        <v>52</v>
      </c>
      <c r="L197">
        <v>21.7</v>
      </c>
    </row>
    <row r="198" spans="1:12">
      <c r="A198" t="str">
        <f t="shared" si="3"/>
        <v>ESSFwk1.CC.Horsefly.E.FFEP.P.70</v>
      </c>
      <c r="B198">
        <v>357</v>
      </c>
      <c r="C198" t="str">
        <f>LOOKUP(B198,TipsyOutputs!A:A,TipsyOutputs!B:B)</f>
        <v>ESSFwk1.CC.Horsefly.E.FFEP.P</v>
      </c>
      <c r="D198">
        <v>0</v>
      </c>
      <c r="E198">
        <v>70</v>
      </c>
      <c r="F198">
        <v>187</v>
      </c>
      <c r="G198">
        <v>18</v>
      </c>
      <c r="H198">
        <v>0.155</v>
      </c>
      <c r="I198">
        <v>167.5</v>
      </c>
      <c r="J198">
        <v>2.68</v>
      </c>
      <c r="K198">
        <v>76</v>
      </c>
      <c r="L198">
        <v>24.3</v>
      </c>
    </row>
    <row r="199" spans="1:12">
      <c r="A199" t="str">
        <f t="shared" si="3"/>
        <v>ESSFwk1.CC.Horsefly.E.FFEP.P.80</v>
      </c>
      <c r="B199">
        <v>357</v>
      </c>
      <c r="C199" t="str">
        <f>LOOKUP(B199,TipsyOutputs!A:A,TipsyOutputs!B:B)</f>
        <v>ESSFwk1.CC.Horsefly.E.FFEP.P</v>
      </c>
      <c r="D199">
        <v>0</v>
      </c>
      <c r="E199">
        <v>80</v>
      </c>
      <c r="F199">
        <v>237</v>
      </c>
      <c r="G199">
        <v>20.100000000000001</v>
      </c>
      <c r="H199">
        <v>0.192</v>
      </c>
      <c r="I199">
        <v>182.7</v>
      </c>
      <c r="J199">
        <v>2.96</v>
      </c>
      <c r="K199">
        <v>99</v>
      </c>
      <c r="L199">
        <v>26.4</v>
      </c>
    </row>
    <row r="200" spans="1:12">
      <c r="A200" t="str">
        <f t="shared" si="3"/>
        <v>ESSFwk1.CC.Horsefly.E.FFEP.P.90</v>
      </c>
      <c r="B200">
        <v>357</v>
      </c>
      <c r="C200" t="str">
        <f>LOOKUP(B200,TipsyOutputs!A:A,TipsyOutputs!B:B)</f>
        <v>ESSFwk1.CC.Horsefly.E.FFEP.P</v>
      </c>
      <c r="D200">
        <v>0</v>
      </c>
      <c r="E200">
        <v>90</v>
      </c>
      <c r="F200">
        <v>281</v>
      </c>
      <c r="G200">
        <v>22</v>
      </c>
      <c r="H200">
        <v>0.23200000000000001</v>
      </c>
      <c r="I200">
        <v>195.4</v>
      </c>
      <c r="J200">
        <v>3.12</v>
      </c>
      <c r="K200">
        <v>125</v>
      </c>
      <c r="L200">
        <v>28.2</v>
      </c>
    </row>
    <row r="201" spans="1:12">
      <c r="A201" t="str">
        <f t="shared" si="3"/>
        <v>ESSFwk1.CC.Horsefly.E.NoMgmt.N.100</v>
      </c>
      <c r="B201">
        <v>69</v>
      </c>
      <c r="C201" t="str">
        <f>LOOKUP(B201,TipsyOutputs!A:A,TipsyOutputs!B:B)</f>
        <v>ESSFwk1.CC.Horsefly.E.NoMgmt.N</v>
      </c>
      <c r="D201">
        <v>0</v>
      </c>
      <c r="E201">
        <v>100</v>
      </c>
      <c r="F201">
        <v>224</v>
      </c>
      <c r="G201">
        <v>22.6</v>
      </c>
      <c r="H201">
        <v>0.40600000000000003</v>
      </c>
      <c r="I201">
        <v>232.9</v>
      </c>
      <c r="J201">
        <v>2.2400000000000002</v>
      </c>
      <c r="K201">
        <v>161</v>
      </c>
      <c r="L201">
        <v>33.799999999999997</v>
      </c>
    </row>
    <row r="202" spans="1:12">
      <c r="A202" t="str">
        <f t="shared" si="3"/>
        <v>ESSFwk1.CC.Horsefly.E.NoMgmt.N.60</v>
      </c>
      <c r="B202">
        <v>69</v>
      </c>
      <c r="C202" t="str">
        <f>LOOKUP(B202,TipsyOutputs!A:A,TipsyOutputs!B:B)</f>
        <v>ESSFwk1.CC.Horsefly.E.NoMgmt.N</v>
      </c>
      <c r="D202">
        <v>0</v>
      </c>
      <c r="E202">
        <v>60</v>
      </c>
      <c r="F202">
        <v>42</v>
      </c>
      <c r="G202">
        <v>13.3</v>
      </c>
      <c r="H202">
        <v>0.109</v>
      </c>
      <c r="I202">
        <v>157.80000000000001</v>
      </c>
      <c r="J202">
        <v>0.7</v>
      </c>
      <c r="K202">
        <v>33</v>
      </c>
      <c r="L202">
        <v>19.899999999999999</v>
      </c>
    </row>
    <row r="203" spans="1:12">
      <c r="A203" t="str">
        <f t="shared" si="3"/>
        <v>ESSFwk1.CC.Horsefly.E.NoMgmt.N.70</v>
      </c>
      <c r="B203">
        <v>69</v>
      </c>
      <c r="C203" t="str">
        <f>LOOKUP(B203,TipsyOutputs!A:A,TipsyOutputs!B:B)</f>
        <v>ESSFwk1.CC.Horsefly.E.NoMgmt.N</v>
      </c>
      <c r="D203">
        <v>0</v>
      </c>
      <c r="E203">
        <v>70</v>
      </c>
      <c r="F203">
        <v>85</v>
      </c>
      <c r="G203">
        <v>16.100000000000001</v>
      </c>
      <c r="H203">
        <v>0.16400000000000001</v>
      </c>
      <c r="I203">
        <v>182.9</v>
      </c>
      <c r="J203">
        <v>1.22</v>
      </c>
      <c r="K203">
        <v>60</v>
      </c>
      <c r="L203">
        <v>24.8</v>
      </c>
    </row>
    <row r="204" spans="1:12">
      <c r="A204" t="str">
        <f t="shared" si="3"/>
        <v>ESSFwk1.CC.Horsefly.E.NoMgmt.N.80</v>
      </c>
      <c r="B204">
        <v>69</v>
      </c>
      <c r="C204" t="str">
        <f>LOOKUP(B204,TipsyOutputs!A:A,TipsyOutputs!B:B)</f>
        <v>ESSFwk1.CC.Horsefly.E.NoMgmt.N</v>
      </c>
      <c r="D204">
        <v>0</v>
      </c>
      <c r="E204">
        <v>80</v>
      </c>
      <c r="F204">
        <v>134</v>
      </c>
      <c r="G204">
        <v>18.600000000000001</v>
      </c>
      <c r="H204">
        <v>0.24099999999999999</v>
      </c>
      <c r="I204">
        <v>205.1</v>
      </c>
      <c r="J204">
        <v>1.68</v>
      </c>
      <c r="K204">
        <v>94</v>
      </c>
      <c r="L204">
        <v>28.7</v>
      </c>
    </row>
    <row r="205" spans="1:12">
      <c r="A205" t="str">
        <f t="shared" si="3"/>
        <v>ESSFwk1.CC.Horsefly.E.NoMgmt.N.90</v>
      </c>
      <c r="B205">
        <v>69</v>
      </c>
      <c r="C205" t="str">
        <f>LOOKUP(B205,TipsyOutputs!A:A,TipsyOutputs!B:B)</f>
        <v>ESSFwk1.CC.Horsefly.E.NoMgmt.N</v>
      </c>
      <c r="D205">
        <v>0</v>
      </c>
      <c r="E205">
        <v>90</v>
      </c>
      <c r="F205">
        <v>181</v>
      </c>
      <c r="G205">
        <v>20.7</v>
      </c>
      <c r="H205">
        <v>0.32300000000000001</v>
      </c>
      <c r="I205">
        <v>221.8</v>
      </c>
      <c r="J205">
        <v>2.0099999999999998</v>
      </c>
      <c r="K205">
        <v>128</v>
      </c>
      <c r="L205">
        <v>31.5</v>
      </c>
    </row>
    <row r="206" spans="1:12">
      <c r="A206" t="str">
        <f t="shared" si="3"/>
        <v>ESSFwk1.CC.Horsefly.E.Reg.P.100</v>
      </c>
      <c r="B206">
        <v>212</v>
      </c>
      <c r="C206" t="str">
        <f>LOOKUP(B206,TipsyOutputs!A:A,TipsyOutputs!B:B)</f>
        <v>ESSFwk1.CC.Horsefly.E.Reg.P</v>
      </c>
      <c r="D206">
        <v>0</v>
      </c>
      <c r="E206">
        <v>100</v>
      </c>
      <c r="F206">
        <v>281</v>
      </c>
      <c r="G206">
        <v>21.2</v>
      </c>
      <c r="H206">
        <v>0.23300000000000001</v>
      </c>
      <c r="I206">
        <v>200.5</v>
      </c>
      <c r="J206">
        <v>2.81</v>
      </c>
      <c r="K206">
        <v>122</v>
      </c>
      <c r="L206">
        <v>28.4</v>
      </c>
    </row>
    <row r="207" spans="1:12">
      <c r="A207" t="str">
        <f t="shared" si="3"/>
        <v>ESSFwk1.CC.Horsefly.E.Reg.P.60</v>
      </c>
      <c r="B207">
        <v>212</v>
      </c>
      <c r="C207" t="str">
        <f>LOOKUP(B207,TipsyOutputs!A:A,TipsyOutputs!B:B)</f>
        <v>ESSFwk1.CC.Horsefly.E.Reg.P</v>
      </c>
      <c r="D207">
        <v>0</v>
      </c>
      <c r="E207">
        <v>60</v>
      </c>
      <c r="F207">
        <v>112</v>
      </c>
      <c r="G207">
        <v>14.4</v>
      </c>
      <c r="H207">
        <v>0.108</v>
      </c>
      <c r="I207">
        <v>150.9</v>
      </c>
      <c r="J207">
        <v>1.86</v>
      </c>
      <c r="K207">
        <v>47</v>
      </c>
      <c r="L207">
        <v>21.5</v>
      </c>
    </row>
    <row r="208" spans="1:12">
      <c r="A208" t="str">
        <f t="shared" si="3"/>
        <v>ESSFwk1.CC.Horsefly.E.Reg.P.70</v>
      </c>
      <c r="B208">
        <v>212</v>
      </c>
      <c r="C208" t="str">
        <f>LOOKUP(B208,TipsyOutputs!A:A,TipsyOutputs!B:B)</f>
        <v>ESSFwk1.CC.Horsefly.E.Reg.P</v>
      </c>
      <c r="D208">
        <v>0</v>
      </c>
      <c r="E208">
        <v>70</v>
      </c>
      <c r="F208">
        <v>163</v>
      </c>
      <c r="G208">
        <v>16.5</v>
      </c>
      <c r="H208">
        <v>0.14000000000000001</v>
      </c>
      <c r="I208">
        <v>166.8</v>
      </c>
      <c r="J208">
        <v>2.33</v>
      </c>
      <c r="K208">
        <v>66</v>
      </c>
      <c r="L208">
        <v>23.8</v>
      </c>
    </row>
    <row r="209" spans="1:12">
      <c r="A209" t="str">
        <f t="shared" si="3"/>
        <v>ESSFwk1.CC.Horsefly.E.Reg.P.80</v>
      </c>
      <c r="B209">
        <v>212</v>
      </c>
      <c r="C209" t="str">
        <f>LOOKUP(B209,TipsyOutputs!A:A,TipsyOutputs!B:B)</f>
        <v>ESSFwk1.CC.Horsefly.E.Reg.P</v>
      </c>
      <c r="D209">
        <v>0</v>
      </c>
      <c r="E209">
        <v>80</v>
      </c>
      <c r="F209">
        <v>210</v>
      </c>
      <c r="G209">
        <v>18.2</v>
      </c>
      <c r="H209">
        <v>0.17399999999999999</v>
      </c>
      <c r="I209">
        <v>180.5</v>
      </c>
      <c r="J209">
        <v>2.62</v>
      </c>
      <c r="K209">
        <v>86</v>
      </c>
      <c r="L209">
        <v>25.7</v>
      </c>
    </row>
    <row r="210" spans="1:12">
      <c r="A210" t="str">
        <f t="shared" si="3"/>
        <v>ESSFwk1.CC.Horsefly.E.Reg.P.90</v>
      </c>
      <c r="B210">
        <v>212</v>
      </c>
      <c r="C210" t="str">
        <f>LOOKUP(B210,TipsyOutputs!A:A,TipsyOutputs!B:B)</f>
        <v>ESSFwk1.CC.Horsefly.E.Reg.P</v>
      </c>
      <c r="D210">
        <v>0</v>
      </c>
      <c r="E210">
        <v>90</v>
      </c>
      <c r="F210">
        <v>247</v>
      </c>
      <c r="G210">
        <v>19.8</v>
      </c>
      <c r="H210">
        <v>0.20399999999999999</v>
      </c>
      <c r="I210">
        <v>191.6</v>
      </c>
      <c r="J210">
        <v>2.75</v>
      </c>
      <c r="K210">
        <v>104</v>
      </c>
      <c r="L210">
        <v>27.1</v>
      </c>
    </row>
    <row r="211" spans="1:12">
      <c r="A211" t="str">
        <f t="shared" si="3"/>
        <v>ESSFwk1.CC.Horsefly.F.FFEP.P.100</v>
      </c>
      <c r="B211">
        <v>358</v>
      </c>
      <c r="C211" t="str">
        <f>LOOKUP(B211,TipsyOutputs!A:A,TipsyOutputs!B:B)</f>
        <v>ESSFwk1.CC.Horsefly.F.FFEP.P</v>
      </c>
      <c r="D211">
        <v>0</v>
      </c>
      <c r="E211">
        <v>100</v>
      </c>
      <c r="F211">
        <v>344</v>
      </c>
      <c r="G211">
        <v>24.5</v>
      </c>
      <c r="H211">
        <v>0.307</v>
      </c>
      <c r="I211">
        <v>213.2</v>
      </c>
      <c r="J211">
        <v>3.44</v>
      </c>
      <c r="K211">
        <v>167</v>
      </c>
      <c r="L211">
        <v>31</v>
      </c>
    </row>
    <row r="212" spans="1:12">
      <c r="A212" t="str">
        <f t="shared" si="3"/>
        <v>ESSFwk1.CC.Horsefly.F.FFEP.P.60</v>
      </c>
      <c r="B212">
        <v>358</v>
      </c>
      <c r="C212" t="str">
        <f>LOOKUP(B212,TipsyOutputs!A:A,TipsyOutputs!B:B)</f>
        <v>ESSFwk1.CC.Horsefly.F.FFEP.P</v>
      </c>
      <c r="D212">
        <v>0</v>
      </c>
      <c r="E212">
        <v>60</v>
      </c>
      <c r="F212">
        <v>145</v>
      </c>
      <c r="G212">
        <v>16.399999999999999</v>
      </c>
      <c r="H212">
        <v>0.127</v>
      </c>
      <c r="I212">
        <v>152.9</v>
      </c>
      <c r="J212">
        <v>2.42</v>
      </c>
      <c r="K212">
        <v>59</v>
      </c>
      <c r="L212">
        <v>22.5</v>
      </c>
    </row>
    <row r="213" spans="1:12">
      <c r="A213" t="str">
        <f t="shared" si="3"/>
        <v>ESSFwk1.CC.Horsefly.F.FFEP.P.70</v>
      </c>
      <c r="B213">
        <v>358</v>
      </c>
      <c r="C213" t="str">
        <f>LOOKUP(B213,TipsyOutputs!A:A,TipsyOutputs!B:B)</f>
        <v>ESSFwk1.CC.Horsefly.F.FFEP.P</v>
      </c>
      <c r="D213">
        <v>0</v>
      </c>
      <c r="E213">
        <v>70</v>
      </c>
      <c r="F213">
        <v>207</v>
      </c>
      <c r="G213">
        <v>18.8</v>
      </c>
      <c r="H213">
        <v>0.16900000000000001</v>
      </c>
      <c r="I213">
        <v>174</v>
      </c>
      <c r="J213">
        <v>2.96</v>
      </c>
      <c r="K213">
        <v>85</v>
      </c>
      <c r="L213">
        <v>25.1</v>
      </c>
    </row>
    <row r="214" spans="1:12">
      <c r="A214" t="str">
        <f t="shared" si="3"/>
        <v>ESSFwk1.CC.Horsefly.F.FFEP.P.80</v>
      </c>
      <c r="B214">
        <v>358</v>
      </c>
      <c r="C214" t="str">
        <f>LOOKUP(B214,TipsyOutputs!A:A,TipsyOutputs!B:B)</f>
        <v>ESSFwk1.CC.Horsefly.F.FFEP.P</v>
      </c>
      <c r="D214">
        <v>0</v>
      </c>
      <c r="E214">
        <v>80</v>
      </c>
      <c r="F214">
        <v>257</v>
      </c>
      <c r="G214">
        <v>21</v>
      </c>
      <c r="H214">
        <v>0.20899999999999999</v>
      </c>
      <c r="I214">
        <v>188.7</v>
      </c>
      <c r="J214">
        <v>3.21</v>
      </c>
      <c r="K214">
        <v>110</v>
      </c>
      <c r="L214">
        <v>27.2</v>
      </c>
    </row>
    <row r="215" spans="1:12">
      <c r="A215" t="str">
        <f t="shared" si="3"/>
        <v>ESSFwk1.CC.Horsefly.F.FFEP.P.90</v>
      </c>
      <c r="B215">
        <v>358</v>
      </c>
      <c r="C215" t="str">
        <f>LOOKUP(B215,TipsyOutputs!A:A,TipsyOutputs!B:B)</f>
        <v>ESSFwk1.CC.Horsefly.F.FFEP.P</v>
      </c>
      <c r="D215">
        <v>0</v>
      </c>
      <c r="E215">
        <v>90</v>
      </c>
      <c r="F215">
        <v>304</v>
      </c>
      <c r="G215">
        <v>22.9</v>
      </c>
      <c r="H215">
        <v>0.25700000000000001</v>
      </c>
      <c r="I215">
        <v>202.1</v>
      </c>
      <c r="J215">
        <v>3.38</v>
      </c>
      <c r="K215">
        <v>139</v>
      </c>
      <c r="L215">
        <v>29.2</v>
      </c>
    </row>
    <row r="216" spans="1:12">
      <c r="A216" t="str">
        <f t="shared" si="3"/>
        <v>ESSFwk1.CC.Horsefly.F.NoMgmt.N.100</v>
      </c>
      <c r="B216">
        <v>70</v>
      </c>
      <c r="C216" t="str">
        <f>LOOKUP(B216,TipsyOutputs!A:A,TipsyOutputs!B:B)</f>
        <v>ESSFwk1.CC.Horsefly.F.NoMgmt.N</v>
      </c>
      <c r="D216">
        <v>0</v>
      </c>
      <c r="E216">
        <v>100</v>
      </c>
      <c r="F216">
        <v>153</v>
      </c>
      <c r="G216">
        <v>19.5</v>
      </c>
      <c r="H216">
        <v>0.27500000000000002</v>
      </c>
      <c r="I216">
        <v>213</v>
      </c>
      <c r="J216">
        <v>1.53</v>
      </c>
      <c r="K216">
        <v>108</v>
      </c>
      <c r="L216">
        <v>30</v>
      </c>
    </row>
    <row r="217" spans="1:12">
      <c r="A217" t="str">
        <f t="shared" si="3"/>
        <v>ESSFwk1.CC.Horsefly.F.NoMgmt.N.60</v>
      </c>
      <c r="B217">
        <v>70</v>
      </c>
      <c r="C217" t="str">
        <f>LOOKUP(B217,TipsyOutputs!A:A,TipsyOutputs!B:B)</f>
        <v>ESSFwk1.CC.Horsefly.F.NoMgmt.N</v>
      </c>
      <c r="D217">
        <v>0</v>
      </c>
      <c r="E217">
        <v>60</v>
      </c>
      <c r="F217">
        <v>17</v>
      </c>
      <c r="G217">
        <v>10.8</v>
      </c>
      <c r="H217">
        <v>8.2000000000000003E-2</v>
      </c>
      <c r="I217">
        <v>137.5</v>
      </c>
      <c r="J217">
        <v>0.28000000000000003</v>
      </c>
      <c r="K217">
        <v>13</v>
      </c>
      <c r="L217">
        <v>16.399999999999999</v>
      </c>
    </row>
    <row r="218" spans="1:12">
      <c r="A218" t="str">
        <f t="shared" si="3"/>
        <v>ESSFwk1.CC.Horsefly.F.NoMgmt.N.70</v>
      </c>
      <c r="B218">
        <v>70</v>
      </c>
      <c r="C218" t="str">
        <f>LOOKUP(B218,TipsyOutputs!A:A,TipsyOutputs!B:B)</f>
        <v>ESSFwk1.CC.Horsefly.F.NoMgmt.N</v>
      </c>
      <c r="D218">
        <v>0</v>
      </c>
      <c r="E218">
        <v>70</v>
      </c>
      <c r="F218">
        <v>42</v>
      </c>
      <c r="G218">
        <v>13.4</v>
      </c>
      <c r="H218">
        <v>0.107</v>
      </c>
      <c r="I218">
        <v>156.5</v>
      </c>
      <c r="J218">
        <v>0.61</v>
      </c>
      <c r="K218">
        <v>33</v>
      </c>
      <c r="L218">
        <v>20.100000000000001</v>
      </c>
    </row>
    <row r="219" spans="1:12">
      <c r="A219" t="str">
        <f t="shared" si="3"/>
        <v>ESSFwk1.CC.Horsefly.F.NoMgmt.N.80</v>
      </c>
      <c r="B219">
        <v>70</v>
      </c>
      <c r="C219" t="str">
        <f>LOOKUP(B219,TipsyOutputs!A:A,TipsyOutputs!B:B)</f>
        <v>ESSFwk1.CC.Horsefly.F.NoMgmt.N</v>
      </c>
      <c r="D219">
        <v>0</v>
      </c>
      <c r="E219">
        <v>80</v>
      </c>
      <c r="F219">
        <v>77</v>
      </c>
      <c r="G219">
        <v>15.7</v>
      </c>
      <c r="H219">
        <v>0.151</v>
      </c>
      <c r="I219">
        <v>178</v>
      </c>
      <c r="J219">
        <v>0.96</v>
      </c>
      <c r="K219">
        <v>55</v>
      </c>
      <c r="L219">
        <v>24.1</v>
      </c>
    </row>
    <row r="220" spans="1:12">
      <c r="A220" t="str">
        <f t="shared" si="3"/>
        <v>ESSFwk1.CC.Horsefly.F.NoMgmt.N.90</v>
      </c>
      <c r="B220">
        <v>70</v>
      </c>
      <c r="C220" t="str">
        <f>LOOKUP(B220,TipsyOutputs!A:A,TipsyOutputs!B:B)</f>
        <v>ESSFwk1.CC.Horsefly.F.NoMgmt.N</v>
      </c>
      <c r="D220">
        <v>0</v>
      </c>
      <c r="E220">
        <v>90</v>
      </c>
      <c r="F220">
        <v>115</v>
      </c>
      <c r="G220">
        <v>17.7</v>
      </c>
      <c r="H220">
        <v>0.21099999999999999</v>
      </c>
      <c r="I220">
        <v>197.2</v>
      </c>
      <c r="J220">
        <v>1.28</v>
      </c>
      <c r="K220">
        <v>82</v>
      </c>
      <c r="L220">
        <v>27.4</v>
      </c>
    </row>
    <row r="221" spans="1:12">
      <c r="A221" t="str">
        <f t="shared" si="3"/>
        <v>ESSFwk1.CC.Horsefly.F.Reg.P.100</v>
      </c>
      <c r="B221">
        <v>213</v>
      </c>
      <c r="C221" t="str">
        <f>LOOKUP(B221,TipsyOutputs!A:A,TipsyOutputs!B:B)</f>
        <v>ESSFwk1.CC.Horsefly.F.Reg.P</v>
      </c>
      <c r="D221">
        <v>0</v>
      </c>
      <c r="E221">
        <v>100</v>
      </c>
      <c r="F221">
        <v>302</v>
      </c>
      <c r="G221">
        <v>21.9</v>
      </c>
      <c r="H221">
        <v>0.254</v>
      </c>
      <c r="I221">
        <v>205.5</v>
      </c>
      <c r="J221">
        <v>3.02</v>
      </c>
      <c r="K221">
        <v>134</v>
      </c>
      <c r="L221">
        <v>29.2</v>
      </c>
    </row>
    <row r="222" spans="1:12">
      <c r="A222" t="str">
        <f t="shared" si="3"/>
        <v>ESSFwk1.CC.Horsefly.F.Reg.P.60</v>
      </c>
      <c r="B222">
        <v>213</v>
      </c>
      <c r="C222" t="str">
        <f>LOOKUP(B222,TipsyOutputs!A:A,TipsyOutputs!B:B)</f>
        <v>ESSFwk1.CC.Horsefly.F.Reg.P</v>
      </c>
      <c r="D222">
        <v>0</v>
      </c>
      <c r="E222">
        <v>60</v>
      </c>
      <c r="F222">
        <v>129</v>
      </c>
      <c r="G222">
        <v>15.1</v>
      </c>
      <c r="H222">
        <v>0.11799999999999999</v>
      </c>
      <c r="I222">
        <v>156.4</v>
      </c>
      <c r="J222">
        <v>2.15</v>
      </c>
      <c r="K222">
        <v>53</v>
      </c>
      <c r="L222">
        <v>22.3</v>
      </c>
    </row>
    <row r="223" spans="1:12">
      <c r="A223" t="str">
        <f t="shared" si="3"/>
        <v>ESSFwk1.CC.Horsefly.F.Reg.P.70</v>
      </c>
      <c r="B223">
        <v>213</v>
      </c>
      <c r="C223" t="str">
        <f>LOOKUP(B223,TipsyOutputs!A:A,TipsyOutputs!B:B)</f>
        <v>ESSFwk1.CC.Horsefly.F.Reg.P</v>
      </c>
      <c r="D223">
        <v>0</v>
      </c>
      <c r="E223">
        <v>70</v>
      </c>
      <c r="F223">
        <v>182</v>
      </c>
      <c r="G223">
        <v>17.2</v>
      </c>
      <c r="H223">
        <v>0.154</v>
      </c>
      <c r="I223">
        <v>173</v>
      </c>
      <c r="J223">
        <v>2.6</v>
      </c>
      <c r="K223">
        <v>74</v>
      </c>
      <c r="L223">
        <v>24.6</v>
      </c>
    </row>
    <row r="224" spans="1:12">
      <c r="A224" t="str">
        <f t="shared" si="3"/>
        <v>ESSFwk1.CC.Horsefly.F.Reg.P.80</v>
      </c>
      <c r="B224">
        <v>213</v>
      </c>
      <c r="C224" t="str">
        <f>LOOKUP(B224,TipsyOutputs!A:A,TipsyOutputs!B:B)</f>
        <v>ESSFwk1.CC.Horsefly.F.Reg.P</v>
      </c>
      <c r="D224">
        <v>0</v>
      </c>
      <c r="E224">
        <v>80</v>
      </c>
      <c r="F224">
        <v>228</v>
      </c>
      <c r="G224">
        <v>19</v>
      </c>
      <c r="H224">
        <v>0.188</v>
      </c>
      <c r="I224">
        <v>186.1</v>
      </c>
      <c r="J224">
        <v>2.85</v>
      </c>
      <c r="K224">
        <v>94</v>
      </c>
      <c r="L224">
        <v>26.4</v>
      </c>
    </row>
    <row r="225" spans="1:12">
      <c r="A225" t="str">
        <f t="shared" si="3"/>
        <v>ESSFwk1.CC.Horsefly.F.Reg.P.90</v>
      </c>
      <c r="B225">
        <v>213</v>
      </c>
      <c r="C225" t="str">
        <f>LOOKUP(B225,TipsyOutputs!A:A,TipsyOutputs!B:B)</f>
        <v>ESSFwk1.CC.Horsefly.F.Reg.P</v>
      </c>
      <c r="D225">
        <v>0</v>
      </c>
      <c r="E225">
        <v>90</v>
      </c>
      <c r="F225">
        <v>266</v>
      </c>
      <c r="G225">
        <v>20.5</v>
      </c>
      <c r="H225">
        <v>0.219</v>
      </c>
      <c r="I225">
        <v>196.6</v>
      </c>
      <c r="J225">
        <v>2.96</v>
      </c>
      <c r="K225">
        <v>113</v>
      </c>
      <c r="L225">
        <v>27.8</v>
      </c>
    </row>
    <row r="226" spans="1:12">
      <c r="A226" t="str">
        <f t="shared" si="3"/>
        <v>ESSFxv1.CC.BidwellLava.A.FFEP.N.100</v>
      </c>
      <c r="B226">
        <v>302</v>
      </c>
      <c r="C226" t="str">
        <f>LOOKUP(B226,TipsyOutputs!A:A,TipsyOutputs!B:B)</f>
        <v>ESSFxv1.CC.BidwellLava.A.FFEP.N</v>
      </c>
      <c r="D226">
        <v>0</v>
      </c>
      <c r="E226">
        <v>100</v>
      </c>
      <c r="F226">
        <v>151</v>
      </c>
      <c r="G226">
        <v>17</v>
      </c>
      <c r="H226">
        <v>0.14399999999999999</v>
      </c>
      <c r="I226">
        <v>169.9</v>
      </c>
      <c r="J226">
        <v>1.51</v>
      </c>
      <c r="K226">
        <v>65</v>
      </c>
      <c r="L226">
        <v>23.1</v>
      </c>
    </row>
    <row r="227" spans="1:12">
      <c r="A227" t="str">
        <f t="shared" si="3"/>
        <v>ESSFxv1.CC.BidwellLava.A.FFEP.N.60</v>
      </c>
      <c r="B227">
        <v>302</v>
      </c>
      <c r="C227" t="str">
        <f>LOOKUP(B227,TipsyOutputs!A:A,TipsyOutputs!B:B)</f>
        <v>ESSFxv1.CC.BidwellLava.A.FFEP.N</v>
      </c>
      <c r="D227">
        <v>0</v>
      </c>
      <c r="E227">
        <v>60</v>
      </c>
      <c r="F227">
        <v>45</v>
      </c>
      <c r="G227">
        <v>12</v>
      </c>
      <c r="H227">
        <v>7.0000000000000007E-2</v>
      </c>
      <c r="I227">
        <v>117.3</v>
      </c>
      <c r="J227">
        <v>0.75</v>
      </c>
      <c r="K227">
        <v>23</v>
      </c>
      <c r="L227">
        <v>17.5</v>
      </c>
    </row>
    <row r="228" spans="1:12">
      <c r="A228" t="str">
        <f t="shared" si="3"/>
        <v>ESSFxv1.CC.BidwellLava.A.FFEP.N.70</v>
      </c>
      <c r="B228">
        <v>302</v>
      </c>
      <c r="C228" t="str">
        <f>LOOKUP(B228,TipsyOutputs!A:A,TipsyOutputs!B:B)</f>
        <v>ESSFxv1.CC.BidwellLava.A.FFEP.N</v>
      </c>
      <c r="D228">
        <v>0</v>
      </c>
      <c r="E228">
        <v>70</v>
      </c>
      <c r="F228">
        <v>75</v>
      </c>
      <c r="G228">
        <v>13.6</v>
      </c>
      <c r="H228">
        <v>0.09</v>
      </c>
      <c r="I228">
        <v>139.30000000000001</v>
      </c>
      <c r="J228">
        <v>1.07</v>
      </c>
      <c r="K228">
        <v>34</v>
      </c>
      <c r="L228">
        <v>19.399999999999999</v>
      </c>
    </row>
    <row r="229" spans="1:12">
      <c r="A229" t="str">
        <f t="shared" si="3"/>
        <v>ESSFxv1.CC.BidwellLava.A.FFEP.N.80</v>
      </c>
      <c r="B229">
        <v>302</v>
      </c>
      <c r="C229" t="str">
        <f>LOOKUP(B229,TipsyOutputs!A:A,TipsyOutputs!B:B)</f>
        <v>ESSFxv1.CC.BidwellLava.A.FFEP.N</v>
      </c>
      <c r="D229">
        <v>0</v>
      </c>
      <c r="E229">
        <v>80</v>
      </c>
      <c r="F229">
        <v>104</v>
      </c>
      <c r="G229">
        <v>14.9</v>
      </c>
      <c r="H229">
        <v>0.109</v>
      </c>
      <c r="I229">
        <v>152</v>
      </c>
      <c r="J229">
        <v>1.3</v>
      </c>
      <c r="K229">
        <v>45</v>
      </c>
      <c r="L229">
        <v>20.9</v>
      </c>
    </row>
    <row r="230" spans="1:12">
      <c r="A230" t="str">
        <f t="shared" si="3"/>
        <v>ESSFxv1.CC.BidwellLava.A.FFEP.N.90</v>
      </c>
      <c r="B230">
        <v>302</v>
      </c>
      <c r="C230" t="str">
        <f>LOOKUP(B230,TipsyOutputs!A:A,TipsyOutputs!B:B)</f>
        <v>ESSFxv1.CC.BidwellLava.A.FFEP.N</v>
      </c>
      <c r="D230">
        <v>0</v>
      </c>
      <c r="E230">
        <v>90</v>
      </c>
      <c r="F230">
        <v>129</v>
      </c>
      <c r="G230">
        <v>16</v>
      </c>
      <c r="H230">
        <v>0.126</v>
      </c>
      <c r="I230">
        <v>159.80000000000001</v>
      </c>
      <c r="J230">
        <v>1.43</v>
      </c>
      <c r="K230">
        <v>55</v>
      </c>
      <c r="L230">
        <v>22.1</v>
      </c>
    </row>
    <row r="231" spans="1:12">
      <c r="A231" t="str">
        <f t="shared" si="3"/>
        <v>ESSFxv1.CC.BidwellLava.A.FFEP.P.100</v>
      </c>
      <c r="B231">
        <v>303</v>
      </c>
      <c r="C231" t="str">
        <f>LOOKUP(B231,TipsyOutputs!A:A,TipsyOutputs!B:B)</f>
        <v>ESSFxv1.CC.BidwellLava.A.FFEP.P</v>
      </c>
      <c r="D231">
        <v>0</v>
      </c>
      <c r="E231">
        <v>100</v>
      </c>
      <c r="F231">
        <v>283</v>
      </c>
      <c r="G231">
        <v>21.4</v>
      </c>
      <c r="H231">
        <v>0.221</v>
      </c>
      <c r="I231">
        <v>193.5</v>
      </c>
      <c r="J231">
        <v>2.83</v>
      </c>
      <c r="K231">
        <v>122</v>
      </c>
      <c r="L231">
        <v>28.4</v>
      </c>
    </row>
    <row r="232" spans="1:12">
      <c r="A232" t="str">
        <f t="shared" si="3"/>
        <v>ESSFxv1.CC.BidwellLava.A.FFEP.P.60</v>
      </c>
      <c r="B232">
        <v>303</v>
      </c>
      <c r="C232" t="str">
        <f>LOOKUP(B232,TipsyOutputs!A:A,TipsyOutputs!B:B)</f>
        <v>ESSFxv1.CC.BidwellLava.A.FFEP.P</v>
      </c>
      <c r="D232">
        <v>0</v>
      </c>
      <c r="E232">
        <v>60</v>
      </c>
      <c r="F232">
        <v>83</v>
      </c>
      <c r="G232">
        <v>13.3</v>
      </c>
      <c r="H232">
        <v>0.09</v>
      </c>
      <c r="I232">
        <v>131.69999999999999</v>
      </c>
      <c r="J232">
        <v>1.38</v>
      </c>
      <c r="K232">
        <v>37</v>
      </c>
      <c r="L232">
        <v>20</v>
      </c>
    </row>
    <row r="233" spans="1:12">
      <c r="A233" t="str">
        <f t="shared" si="3"/>
        <v>ESSFxv1.CC.BidwellLava.A.FFEP.P.70</v>
      </c>
      <c r="B233">
        <v>303</v>
      </c>
      <c r="C233" t="str">
        <f>LOOKUP(B233,TipsyOutputs!A:A,TipsyOutputs!B:B)</f>
        <v>ESSFxv1.CC.BidwellLava.A.FFEP.P</v>
      </c>
      <c r="D233">
        <v>0</v>
      </c>
      <c r="E233">
        <v>70</v>
      </c>
      <c r="F233">
        <v>140</v>
      </c>
      <c r="G233">
        <v>15.7</v>
      </c>
      <c r="H233">
        <v>0.12</v>
      </c>
      <c r="I233">
        <v>151.30000000000001</v>
      </c>
      <c r="J233">
        <v>2</v>
      </c>
      <c r="K233">
        <v>57</v>
      </c>
      <c r="L233">
        <v>22.7</v>
      </c>
    </row>
    <row r="234" spans="1:12">
      <c r="A234" t="str">
        <f t="shared" si="3"/>
        <v>ESSFxv1.CC.BidwellLava.A.FFEP.P.80</v>
      </c>
      <c r="B234">
        <v>303</v>
      </c>
      <c r="C234" t="str">
        <f>LOOKUP(B234,TipsyOutputs!A:A,TipsyOutputs!B:B)</f>
        <v>ESSFxv1.CC.BidwellLava.A.FFEP.P</v>
      </c>
      <c r="D234">
        <v>0</v>
      </c>
      <c r="E234">
        <v>80</v>
      </c>
      <c r="F234">
        <v>197</v>
      </c>
      <c r="G234">
        <v>17.8</v>
      </c>
      <c r="H234">
        <v>0.156</v>
      </c>
      <c r="I234">
        <v>169.6</v>
      </c>
      <c r="J234">
        <v>2.46</v>
      </c>
      <c r="K234">
        <v>79</v>
      </c>
      <c r="L234">
        <v>25</v>
      </c>
    </row>
    <row r="235" spans="1:12">
      <c r="A235" t="str">
        <f t="shared" si="3"/>
        <v>ESSFxv1.CC.BidwellLava.A.FFEP.P.90</v>
      </c>
      <c r="B235">
        <v>303</v>
      </c>
      <c r="C235" t="str">
        <f>LOOKUP(B235,TipsyOutputs!A:A,TipsyOutputs!B:B)</f>
        <v>ESSFxv1.CC.BidwellLava.A.FFEP.P</v>
      </c>
      <c r="D235">
        <v>0</v>
      </c>
      <c r="E235">
        <v>90</v>
      </c>
      <c r="F235">
        <v>243</v>
      </c>
      <c r="G235">
        <v>19.7</v>
      </c>
      <c r="H235">
        <v>0.188</v>
      </c>
      <c r="I235">
        <v>182.7</v>
      </c>
      <c r="J235">
        <v>2.7</v>
      </c>
      <c r="K235">
        <v>100</v>
      </c>
      <c r="L235">
        <v>26.8</v>
      </c>
    </row>
    <row r="236" spans="1:12">
      <c r="A236" t="str">
        <f t="shared" si="3"/>
        <v>ESSFxv1.CC.BidwellLava.A.NoMgmt.N.100</v>
      </c>
      <c r="B236">
        <v>15</v>
      </c>
      <c r="C236" t="str">
        <f>LOOKUP(B236,TipsyOutputs!A:A,TipsyOutputs!B:B)</f>
        <v>ESSFxv1.CC.BidwellLava.A.NoMgmt.N</v>
      </c>
      <c r="D236">
        <v>0</v>
      </c>
      <c r="E236">
        <v>100</v>
      </c>
      <c r="F236">
        <v>77</v>
      </c>
      <c r="G236">
        <v>13.5</v>
      </c>
      <c r="H236">
        <v>0.09</v>
      </c>
      <c r="I236">
        <v>140</v>
      </c>
      <c r="J236">
        <v>0.77</v>
      </c>
      <c r="K236">
        <v>36</v>
      </c>
      <c r="L236">
        <v>19.899999999999999</v>
      </c>
    </row>
    <row r="237" spans="1:12">
      <c r="A237" t="str">
        <f t="shared" si="3"/>
        <v>ESSFxv1.CC.BidwellLava.A.NoMgmt.N.60</v>
      </c>
      <c r="B237">
        <v>15</v>
      </c>
      <c r="C237" t="str">
        <f>LOOKUP(B237,TipsyOutputs!A:A,TipsyOutputs!B:B)</f>
        <v>ESSFxv1.CC.BidwellLava.A.NoMgmt.N</v>
      </c>
      <c r="D237">
        <v>0</v>
      </c>
      <c r="E237">
        <v>60</v>
      </c>
      <c r="F237">
        <v>6</v>
      </c>
      <c r="G237">
        <v>7.9</v>
      </c>
      <c r="H237">
        <v>4.3999999999999997E-2</v>
      </c>
      <c r="I237">
        <v>54.1</v>
      </c>
      <c r="J237">
        <v>0.1</v>
      </c>
      <c r="K237">
        <v>5</v>
      </c>
      <c r="L237">
        <v>13.1</v>
      </c>
    </row>
    <row r="238" spans="1:12">
      <c r="A238" t="str">
        <f t="shared" si="3"/>
        <v>ESSFxv1.CC.BidwellLava.A.NoMgmt.N.70</v>
      </c>
      <c r="B238">
        <v>15</v>
      </c>
      <c r="C238" t="str">
        <f>LOOKUP(B238,TipsyOutputs!A:A,TipsyOutputs!B:B)</f>
        <v>ESSFxv1.CC.BidwellLava.A.NoMgmt.N</v>
      </c>
      <c r="D238">
        <v>0</v>
      </c>
      <c r="E238">
        <v>70</v>
      </c>
      <c r="F238">
        <v>16</v>
      </c>
      <c r="G238">
        <v>9.6</v>
      </c>
      <c r="H238">
        <v>5.1999999999999998E-2</v>
      </c>
      <c r="I238">
        <v>76.400000000000006</v>
      </c>
      <c r="J238">
        <v>0.23</v>
      </c>
      <c r="K238">
        <v>12</v>
      </c>
      <c r="L238">
        <v>15.2</v>
      </c>
    </row>
    <row r="239" spans="1:12">
      <c r="A239" t="str">
        <f t="shared" si="3"/>
        <v>ESSFxv1.CC.BidwellLava.A.NoMgmt.N.80</v>
      </c>
      <c r="B239">
        <v>15</v>
      </c>
      <c r="C239" t="str">
        <f>LOOKUP(B239,TipsyOutputs!A:A,TipsyOutputs!B:B)</f>
        <v>ESSFxv1.CC.BidwellLava.A.NoMgmt.N</v>
      </c>
      <c r="D239">
        <v>0</v>
      </c>
      <c r="E239">
        <v>80</v>
      </c>
      <c r="F239">
        <v>33</v>
      </c>
      <c r="G239">
        <v>11</v>
      </c>
      <c r="H239">
        <v>6.4000000000000001E-2</v>
      </c>
      <c r="I239">
        <v>106.8</v>
      </c>
      <c r="J239">
        <v>0.41</v>
      </c>
      <c r="K239">
        <v>19</v>
      </c>
      <c r="L239">
        <v>16.600000000000001</v>
      </c>
    </row>
    <row r="240" spans="1:12">
      <c r="A240" t="str">
        <f t="shared" si="3"/>
        <v>ESSFxv1.CC.BidwellLava.A.NoMgmt.N.90</v>
      </c>
      <c r="B240">
        <v>15</v>
      </c>
      <c r="C240" t="str">
        <f>LOOKUP(B240,TipsyOutputs!A:A,TipsyOutputs!B:B)</f>
        <v>ESSFxv1.CC.BidwellLava.A.NoMgmt.N</v>
      </c>
      <c r="D240">
        <v>0</v>
      </c>
      <c r="E240">
        <v>90</v>
      </c>
      <c r="F240">
        <v>53</v>
      </c>
      <c r="G240">
        <v>12.3</v>
      </c>
      <c r="H240">
        <v>7.6999999999999999E-2</v>
      </c>
      <c r="I240">
        <v>126.8</v>
      </c>
      <c r="J240">
        <v>0.59</v>
      </c>
      <c r="K240">
        <v>27</v>
      </c>
      <c r="L240">
        <v>18.3</v>
      </c>
    </row>
    <row r="241" spans="1:12">
      <c r="A241" t="str">
        <f t="shared" si="3"/>
        <v>ESSFxv1.CC.BidwellLava.A.Reg.N.100</v>
      </c>
      <c r="B241">
        <v>138</v>
      </c>
      <c r="C241" t="str">
        <f>LOOKUP(B241,TipsyOutputs!A:A,TipsyOutputs!B:B)</f>
        <v>ESSFxv1.CC.BidwellLava.A.Reg.N</v>
      </c>
      <c r="D241">
        <v>0</v>
      </c>
      <c r="E241">
        <v>100</v>
      </c>
      <c r="F241">
        <v>133</v>
      </c>
      <c r="G241">
        <v>16.8</v>
      </c>
      <c r="H241">
        <v>0.13600000000000001</v>
      </c>
      <c r="I241">
        <v>164.5</v>
      </c>
      <c r="J241">
        <v>1.33</v>
      </c>
      <c r="K241">
        <v>58</v>
      </c>
      <c r="L241">
        <v>22</v>
      </c>
    </row>
    <row r="242" spans="1:12">
      <c r="A242" t="str">
        <f t="shared" si="3"/>
        <v>ESSFxv1.CC.BidwellLava.A.Reg.N.60</v>
      </c>
      <c r="B242">
        <v>138</v>
      </c>
      <c r="C242" t="str">
        <f>LOOKUP(B242,TipsyOutputs!A:A,TipsyOutputs!B:B)</f>
        <v>ESSFxv1.CC.BidwellLava.A.Reg.N</v>
      </c>
      <c r="D242">
        <v>0</v>
      </c>
      <c r="E242">
        <v>60</v>
      </c>
      <c r="F242">
        <v>31</v>
      </c>
      <c r="G242">
        <v>11.5</v>
      </c>
      <c r="H242">
        <v>6.6000000000000003E-2</v>
      </c>
      <c r="I242">
        <v>108.9</v>
      </c>
      <c r="J242">
        <v>0.51</v>
      </c>
      <c r="K242">
        <v>18</v>
      </c>
      <c r="L242">
        <v>16.2</v>
      </c>
    </row>
    <row r="243" spans="1:12">
      <c r="A243" t="str">
        <f t="shared" si="3"/>
        <v>ESSFxv1.CC.BidwellLava.A.Reg.N.70</v>
      </c>
      <c r="B243">
        <v>138</v>
      </c>
      <c r="C243" t="str">
        <f>LOOKUP(B243,TipsyOutputs!A:A,TipsyOutputs!B:B)</f>
        <v>ESSFxv1.CC.BidwellLava.A.Reg.N</v>
      </c>
      <c r="D243">
        <v>0</v>
      </c>
      <c r="E243">
        <v>70</v>
      </c>
      <c r="F243">
        <v>58</v>
      </c>
      <c r="G243">
        <v>13.1</v>
      </c>
      <c r="H243">
        <v>8.5000000000000006E-2</v>
      </c>
      <c r="I243">
        <v>132.69999999999999</v>
      </c>
      <c r="J243">
        <v>0.83</v>
      </c>
      <c r="K243">
        <v>29</v>
      </c>
      <c r="L243">
        <v>18</v>
      </c>
    </row>
    <row r="244" spans="1:12">
      <c r="A244" t="str">
        <f t="shared" si="3"/>
        <v>ESSFxv1.CC.BidwellLava.A.Reg.N.80</v>
      </c>
      <c r="B244">
        <v>138</v>
      </c>
      <c r="C244" t="str">
        <f>LOOKUP(B244,TipsyOutputs!A:A,TipsyOutputs!B:B)</f>
        <v>ESSFxv1.CC.BidwellLava.A.Reg.N</v>
      </c>
      <c r="D244">
        <v>0</v>
      </c>
      <c r="E244">
        <v>80</v>
      </c>
      <c r="F244">
        <v>85</v>
      </c>
      <c r="G244">
        <v>14.5</v>
      </c>
      <c r="H244">
        <v>0.10199999999999999</v>
      </c>
      <c r="I244">
        <v>145.4</v>
      </c>
      <c r="J244">
        <v>1.07</v>
      </c>
      <c r="K244">
        <v>39</v>
      </c>
      <c r="L244">
        <v>19.600000000000001</v>
      </c>
    </row>
    <row r="245" spans="1:12">
      <c r="A245" t="str">
        <f t="shared" si="3"/>
        <v>ESSFxv1.CC.BidwellLava.A.Reg.N.90</v>
      </c>
      <c r="B245">
        <v>138</v>
      </c>
      <c r="C245" t="str">
        <f>LOOKUP(B245,TipsyOutputs!A:A,TipsyOutputs!B:B)</f>
        <v>ESSFxv1.CC.BidwellLava.A.Reg.N</v>
      </c>
      <c r="D245">
        <v>0</v>
      </c>
      <c r="E245">
        <v>90</v>
      </c>
      <c r="F245">
        <v>111</v>
      </c>
      <c r="G245">
        <v>15.8</v>
      </c>
      <c r="H245">
        <v>0.11899999999999999</v>
      </c>
      <c r="I245">
        <v>154.19999999999999</v>
      </c>
      <c r="J245">
        <v>1.23</v>
      </c>
      <c r="K245">
        <v>49</v>
      </c>
      <c r="L245">
        <v>20.9</v>
      </c>
    </row>
    <row r="246" spans="1:12">
      <c r="A246" t="str">
        <f t="shared" si="3"/>
        <v>ESSFxv1.CC.BidwellLava.A.Reg.P.100</v>
      </c>
      <c r="B246">
        <v>139</v>
      </c>
      <c r="C246" t="str">
        <f>LOOKUP(B246,TipsyOutputs!A:A,TipsyOutputs!B:B)</f>
        <v>ESSFxv1.CC.BidwellLava.A.Reg.P</v>
      </c>
      <c r="D246">
        <v>0</v>
      </c>
      <c r="E246">
        <v>100</v>
      </c>
      <c r="F246">
        <v>202</v>
      </c>
      <c r="G246">
        <v>18.100000000000001</v>
      </c>
      <c r="H246">
        <v>0.17299999999999999</v>
      </c>
      <c r="I246">
        <v>180.6</v>
      </c>
      <c r="J246">
        <v>2.02</v>
      </c>
      <c r="K246">
        <v>85</v>
      </c>
      <c r="L246">
        <v>25.7</v>
      </c>
    </row>
    <row r="247" spans="1:12">
      <c r="A247" t="str">
        <f t="shared" si="3"/>
        <v>ESSFxv1.CC.BidwellLava.A.Reg.P.60</v>
      </c>
      <c r="B247">
        <v>139</v>
      </c>
      <c r="C247" t="str">
        <f>LOOKUP(B247,TipsyOutputs!A:A,TipsyOutputs!B:B)</f>
        <v>ESSFxv1.CC.BidwellLava.A.Reg.P</v>
      </c>
      <c r="D247">
        <v>0</v>
      </c>
      <c r="E247">
        <v>60</v>
      </c>
      <c r="F247">
        <v>51</v>
      </c>
      <c r="G247">
        <v>11.8</v>
      </c>
      <c r="H247">
        <v>7.4999999999999997E-2</v>
      </c>
      <c r="I247">
        <v>122.9</v>
      </c>
      <c r="J247">
        <v>0.85</v>
      </c>
      <c r="K247">
        <v>26</v>
      </c>
      <c r="L247">
        <v>18</v>
      </c>
    </row>
    <row r="248" spans="1:12">
      <c r="A248" t="str">
        <f t="shared" si="3"/>
        <v>ESSFxv1.CC.BidwellLava.A.Reg.P.70</v>
      </c>
      <c r="B248">
        <v>139</v>
      </c>
      <c r="C248" t="str">
        <f>LOOKUP(B248,TipsyOutputs!A:A,TipsyOutputs!B:B)</f>
        <v>ESSFxv1.CC.BidwellLava.A.Reg.P</v>
      </c>
      <c r="D248">
        <v>0</v>
      </c>
      <c r="E248">
        <v>70</v>
      </c>
      <c r="F248">
        <v>91</v>
      </c>
      <c r="G248">
        <v>13.7</v>
      </c>
      <c r="H248">
        <v>9.6000000000000002E-2</v>
      </c>
      <c r="I248">
        <v>144.30000000000001</v>
      </c>
      <c r="J248">
        <v>1.3</v>
      </c>
      <c r="K248">
        <v>40</v>
      </c>
      <c r="L248">
        <v>20.7</v>
      </c>
    </row>
    <row r="249" spans="1:12">
      <c r="A249" t="str">
        <f t="shared" si="3"/>
        <v>ESSFxv1.CC.BidwellLava.A.Reg.P.80</v>
      </c>
      <c r="B249">
        <v>139</v>
      </c>
      <c r="C249" t="str">
        <f>LOOKUP(B249,TipsyOutputs!A:A,TipsyOutputs!B:B)</f>
        <v>ESSFxv1.CC.BidwellLava.A.Reg.P</v>
      </c>
      <c r="D249">
        <v>0</v>
      </c>
      <c r="E249">
        <v>80</v>
      </c>
      <c r="F249">
        <v>131</v>
      </c>
      <c r="G249">
        <v>15.3</v>
      </c>
      <c r="H249">
        <v>0.122</v>
      </c>
      <c r="I249">
        <v>158.5</v>
      </c>
      <c r="J249">
        <v>1.64</v>
      </c>
      <c r="K249">
        <v>55</v>
      </c>
      <c r="L249">
        <v>22.7</v>
      </c>
    </row>
    <row r="250" spans="1:12">
      <c r="A250" t="str">
        <f t="shared" si="3"/>
        <v>ESSFxv1.CC.BidwellLava.A.Reg.P.90</v>
      </c>
      <c r="B250">
        <v>139</v>
      </c>
      <c r="C250" t="str">
        <f>LOOKUP(B250,TipsyOutputs!A:A,TipsyOutputs!B:B)</f>
        <v>ESSFxv1.CC.BidwellLava.A.Reg.P</v>
      </c>
      <c r="D250">
        <v>0</v>
      </c>
      <c r="E250">
        <v>90</v>
      </c>
      <c r="F250">
        <v>169</v>
      </c>
      <c r="G250">
        <v>16.8</v>
      </c>
      <c r="H250">
        <v>0.14799999999999999</v>
      </c>
      <c r="I250">
        <v>170.3</v>
      </c>
      <c r="J250">
        <v>1.88</v>
      </c>
      <c r="K250">
        <v>70</v>
      </c>
      <c r="L250">
        <v>24.4</v>
      </c>
    </row>
    <row r="251" spans="1:12">
      <c r="A251" t="str">
        <f t="shared" si="3"/>
        <v>ESSFxv2.CC.Bambrick.A.FFEP.N.100</v>
      </c>
      <c r="B251">
        <v>287</v>
      </c>
      <c r="C251" t="str">
        <f>LOOKUP(B251,TipsyOutputs!A:A,TipsyOutputs!B:B)</f>
        <v>ESSFxv2.CC.Bambrick.A.FFEP.N</v>
      </c>
      <c r="D251">
        <v>0</v>
      </c>
      <c r="E251">
        <v>100</v>
      </c>
      <c r="F251">
        <v>228</v>
      </c>
      <c r="G251">
        <v>19.100000000000001</v>
      </c>
      <c r="H251">
        <v>0.17799999999999999</v>
      </c>
      <c r="I251">
        <v>179.1</v>
      </c>
      <c r="J251">
        <v>2.2799999999999998</v>
      </c>
      <c r="K251">
        <v>94</v>
      </c>
      <c r="L251">
        <v>26.3</v>
      </c>
    </row>
    <row r="252" spans="1:12">
      <c r="A252" t="str">
        <f t="shared" si="3"/>
        <v>ESSFxv2.CC.Bambrick.A.FFEP.N.60</v>
      </c>
      <c r="B252">
        <v>287</v>
      </c>
      <c r="C252" t="str">
        <f>LOOKUP(B252,TipsyOutputs!A:A,TipsyOutputs!B:B)</f>
        <v>ESSFxv2.CC.Bambrick.A.FFEP.N</v>
      </c>
      <c r="D252">
        <v>0</v>
      </c>
      <c r="E252">
        <v>60</v>
      </c>
      <c r="F252">
        <v>43</v>
      </c>
      <c r="G252">
        <v>11.5</v>
      </c>
      <c r="H252">
        <v>7.0000000000000007E-2</v>
      </c>
      <c r="I252">
        <v>108.9</v>
      </c>
      <c r="J252">
        <v>0.71</v>
      </c>
      <c r="K252">
        <v>24</v>
      </c>
      <c r="L252">
        <v>17.399999999999999</v>
      </c>
    </row>
    <row r="253" spans="1:12">
      <c r="A253" t="str">
        <f t="shared" si="3"/>
        <v>ESSFxv2.CC.Bambrick.A.FFEP.N.70</v>
      </c>
      <c r="B253">
        <v>287</v>
      </c>
      <c r="C253" t="str">
        <f>LOOKUP(B253,TipsyOutputs!A:A,TipsyOutputs!B:B)</f>
        <v>ESSFxv2.CC.Bambrick.A.FFEP.N</v>
      </c>
      <c r="D253">
        <v>0</v>
      </c>
      <c r="E253">
        <v>70</v>
      </c>
      <c r="F253">
        <v>89</v>
      </c>
      <c r="G253">
        <v>13.6</v>
      </c>
      <c r="H253">
        <v>9.2999999999999999E-2</v>
      </c>
      <c r="I253">
        <v>134.19999999999999</v>
      </c>
      <c r="J253">
        <v>1.27</v>
      </c>
      <c r="K253">
        <v>39</v>
      </c>
      <c r="L253">
        <v>20.399999999999999</v>
      </c>
    </row>
    <row r="254" spans="1:12">
      <c r="A254" t="str">
        <f t="shared" si="3"/>
        <v>ESSFxv2.CC.Bambrick.A.FFEP.N.80</v>
      </c>
      <c r="B254">
        <v>287</v>
      </c>
      <c r="C254" t="str">
        <f>LOOKUP(B254,TipsyOutputs!A:A,TipsyOutputs!B:B)</f>
        <v>ESSFxv2.CC.Bambrick.A.FFEP.N</v>
      </c>
      <c r="D254">
        <v>0</v>
      </c>
      <c r="E254">
        <v>80</v>
      </c>
      <c r="F254">
        <v>138</v>
      </c>
      <c r="G254">
        <v>15.6</v>
      </c>
      <c r="H254">
        <v>0.12</v>
      </c>
      <c r="I254">
        <v>150.80000000000001</v>
      </c>
      <c r="J254">
        <v>1.72</v>
      </c>
      <c r="K254">
        <v>56</v>
      </c>
      <c r="L254">
        <v>22.7</v>
      </c>
    </row>
    <row r="255" spans="1:12">
      <c r="A255" t="str">
        <f t="shared" si="3"/>
        <v>ESSFxv2.CC.Bambrick.A.FFEP.N.90</v>
      </c>
      <c r="B255">
        <v>287</v>
      </c>
      <c r="C255" t="str">
        <f>LOOKUP(B255,TipsyOutputs!A:A,TipsyOutputs!B:B)</f>
        <v>ESSFxv2.CC.Bambrick.A.FFEP.N</v>
      </c>
      <c r="D255">
        <v>0</v>
      </c>
      <c r="E255">
        <v>90</v>
      </c>
      <c r="F255">
        <v>187</v>
      </c>
      <c r="G255">
        <v>17.5</v>
      </c>
      <c r="H255">
        <v>0.15</v>
      </c>
      <c r="I255">
        <v>166.9</v>
      </c>
      <c r="J255">
        <v>2.08</v>
      </c>
      <c r="K255">
        <v>75</v>
      </c>
      <c r="L255">
        <v>24.7</v>
      </c>
    </row>
    <row r="256" spans="1:12">
      <c r="A256" t="str">
        <f t="shared" si="3"/>
        <v>ESSFxv2.CC.Bambrick.A.FFEP.P.100</v>
      </c>
      <c r="B256">
        <v>288</v>
      </c>
      <c r="C256" t="str">
        <f>LOOKUP(B256,TipsyOutputs!A:A,TipsyOutputs!B:B)</f>
        <v>ESSFxv2.CC.Bambrick.A.FFEP.P</v>
      </c>
      <c r="D256">
        <v>0</v>
      </c>
      <c r="E256">
        <v>100</v>
      </c>
      <c r="F256">
        <v>228</v>
      </c>
      <c r="G256">
        <v>19.100000000000001</v>
      </c>
      <c r="H256">
        <v>0.17799999999999999</v>
      </c>
      <c r="I256">
        <v>179.1</v>
      </c>
      <c r="J256">
        <v>2.2799999999999998</v>
      </c>
      <c r="K256">
        <v>94</v>
      </c>
      <c r="L256">
        <v>26.3</v>
      </c>
    </row>
    <row r="257" spans="1:12">
      <c r="A257" t="str">
        <f t="shared" ref="A257:A320" si="4">C257&amp;"."&amp;E257</f>
        <v>ESSFxv2.CC.Bambrick.A.FFEP.P.60</v>
      </c>
      <c r="B257">
        <v>288</v>
      </c>
      <c r="C257" t="str">
        <f>LOOKUP(B257,TipsyOutputs!A:A,TipsyOutputs!B:B)</f>
        <v>ESSFxv2.CC.Bambrick.A.FFEP.P</v>
      </c>
      <c r="D257">
        <v>0</v>
      </c>
      <c r="E257">
        <v>60</v>
      </c>
      <c r="F257">
        <v>43</v>
      </c>
      <c r="G257">
        <v>11.5</v>
      </c>
      <c r="H257">
        <v>7.0000000000000007E-2</v>
      </c>
      <c r="I257">
        <v>108.9</v>
      </c>
      <c r="J257">
        <v>0.71</v>
      </c>
      <c r="K257">
        <v>24</v>
      </c>
      <c r="L257">
        <v>17.399999999999999</v>
      </c>
    </row>
    <row r="258" spans="1:12">
      <c r="A258" t="str">
        <f t="shared" si="4"/>
        <v>ESSFxv2.CC.Bambrick.A.FFEP.P.70</v>
      </c>
      <c r="B258">
        <v>288</v>
      </c>
      <c r="C258" t="str">
        <f>LOOKUP(B258,TipsyOutputs!A:A,TipsyOutputs!B:B)</f>
        <v>ESSFxv2.CC.Bambrick.A.FFEP.P</v>
      </c>
      <c r="D258">
        <v>0</v>
      </c>
      <c r="E258">
        <v>70</v>
      </c>
      <c r="F258">
        <v>89</v>
      </c>
      <c r="G258">
        <v>13.6</v>
      </c>
      <c r="H258">
        <v>9.2999999999999999E-2</v>
      </c>
      <c r="I258">
        <v>134.19999999999999</v>
      </c>
      <c r="J258">
        <v>1.27</v>
      </c>
      <c r="K258">
        <v>39</v>
      </c>
      <c r="L258">
        <v>20.399999999999999</v>
      </c>
    </row>
    <row r="259" spans="1:12">
      <c r="A259" t="str">
        <f t="shared" si="4"/>
        <v>ESSFxv2.CC.Bambrick.A.FFEP.P.80</v>
      </c>
      <c r="B259">
        <v>288</v>
      </c>
      <c r="C259" t="str">
        <f>LOOKUP(B259,TipsyOutputs!A:A,TipsyOutputs!B:B)</f>
        <v>ESSFxv2.CC.Bambrick.A.FFEP.P</v>
      </c>
      <c r="D259">
        <v>0</v>
      </c>
      <c r="E259">
        <v>80</v>
      </c>
      <c r="F259">
        <v>138</v>
      </c>
      <c r="G259">
        <v>15.6</v>
      </c>
      <c r="H259">
        <v>0.12</v>
      </c>
      <c r="I259">
        <v>150.80000000000001</v>
      </c>
      <c r="J259">
        <v>1.72</v>
      </c>
      <c r="K259">
        <v>56</v>
      </c>
      <c r="L259">
        <v>22.7</v>
      </c>
    </row>
    <row r="260" spans="1:12">
      <c r="A260" t="str">
        <f t="shared" si="4"/>
        <v>ESSFxv2.CC.Bambrick.A.FFEP.P.90</v>
      </c>
      <c r="B260">
        <v>288</v>
      </c>
      <c r="C260" t="str">
        <f>LOOKUP(B260,TipsyOutputs!A:A,TipsyOutputs!B:B)</f>
        <v>ESSFxv2.CC.Bambrick.A.FFEP.P</v>
      </c>
      <c r="D260">
        <v>0</v>
      </c>
      <c r="E260">
        <v>90</v>
      </c>
      <c r="F260">
        <v>187</v>
      </c>
      <c r="G260">
        <v>17.5</v>
      </c>
      <c r="H260">
        <v>0.15</v>
      </c>
      <c r="I260">
        <v>166.9</v>
      </c>
      <c r="J260">
        <v>2.08</v>
      </c>
      <c r="K260">
        <v>75</v>
      </c>
      <c r="L260">
        <v>24.7</v>
      </c>
    </row>
    <row r="261" spans="1:12">
      <c r="A261" t="str">
        <f t="shared" si="4"/>
        <v>ESSFxv2.CC.Bambrick.A.NoMgmt.N.100</v>
      </c>
      <c r="B261">
        <v>2</v>
      </c>
      <c r="C261" t="str">
        <f>LOOKUP(B261,TipsyOutputs!A:A,TipsyOutputs!B:B)</f>
        <v>ESSFxv2.CC.Bambrick.A.NoMgmt.N</v>
      </c>
      <c r="D261">
        <v>0</v>
      </c>
      <c r="E261">
        <v>100</v>
      </c>
      <c r="F261">
        <v>80</v>
      </c>
      <c r="G261">
        <v>14</v>
      </c>
      <c r="H261">
        <v>0.1</v>
      </c>
      <c r="I261">
        <v>150.1</v>
      </c>
      <c r="J261">
        <v>0.8</v>
      </c>
      <c r="K261">
        <v>40</v>
      </c>
      <c r="L261">
        <v>21.4</v>
      </c>
    </row>
    <row r="262" spans="1:12">
      <c r="A262" t="str">
        <f t="shared" si="4"/>
        <v>ESSFxv2.CC.Bambrick.A.NoMgmt.N.60</v>
      </c>
      <c r="B262">
        <v>2</v>
      </c>
      <c r="C262" t="str">
        <f>LOOKUP(B262,TipsyOutputs!A:A,TipsyOutputs!B:B)</f>
        <v>ESSFxv2.CC.Bambrick.A.NoMgmt.N</v>
      </c>
      <c r="D262">
        <v>0</v>
      </c>
      <c r="E262">
        <v>60</v>
      </c>
      <c r="F262">
        <v>8</v>
      </c>
      <c r="G262">
        <v>8.4</v>
      </c>
      <c r="H262">
        <v>4.3999999999999997E-2</v>
      </c>
      <c r="I262">
        <v>53.7</v>
      </c>
      <c r="J262">
        <v>0.14000000000000001</v>
      </c>
      <c r="K262">
        <v>7</v>
      </c>
      <c r="L262">
        <v>12.5</v>
      </c>
    </row>
    <row r="263" spans="1:12">
      <c r="A263" t="str">
        <f t="shared" si="4"/>
        <v>ESSFxv2.CC.Bambrick.A.NoMgmt.N.70</v>
      </c>
      <c r="B263">
        <v>2</v>
      </c>
      <c r="C263" t="str">
        <f>LOOKUP(B263,TipsyOutputs!A:A,TipsyOutputs!B:B)</f>
        <v>ESSFxv2.CC.Bambrick.A.NoMgmt.N</v>
      </c>
      <c r="D263">
        <v>0</v>
      </c>
      <c r="E263">
        <v>70</v>
      </c>
      <c r="F263">
        <v>21</v>
      </c>
      <c r="G263">
        <v>10.1</v>
      </c>
      <c r="H263">
        <v>5.6000000000000001E-2</v>
      </c>
      <c r="I263">
        <v>91</v>
      </c>
      <c r="J263">
        <v>0.3</v>
      </c>
      <c r="K263">
        <v>14</v>
      </c>
      <c r="L263">
        <v>15.8</v>
      </c>
    </row>
    <row r="264" spans="1:12">
      <c r="A264" t="str">
        <f t="shared" si="4"/>
        <v>ESSFxv2.CC.Bambrick.A.NoMgmt.N.80</v>
      </c>
      <c r="B264">
        <v>2</v>
      </c>
      <c r="C264" t="str">
        <f>LOOKUP(B264,TipsyOutputs!A:A,TipsyOutputs!B:B)</f>
        <v>ESSFxv2.CC.Bambrick.A.NoMgmt.N</v>
      </c>
      <c r="D264">
        <v>0</v>
      </c>
      <c r="E264">
        <v>80</v>
      </c>
      <c r="F264">
        <v>37</v>
      </c>
      <c r="G264">
        <v>11.6</v>
      </c>
      <c r="H264">
        <v>6.7000000000000004E-2</v>
      </c>
      <c r="I264">
        <v>115.1</v>
      </c>
      <c r="J264">
        <v>0.46</v>
      </c>
      <c r="K264">
        <v>21</v>
      </c>
      <c r="L264">
        <v>17.8</v>
      </c>
    </row>
    <row r="265" spans="1:12">
      <c r="A265" t="str">
        <f t="shared" si="4"/>
        <v>ESSFxv2.CC.Bambrick.A.NoMgmt.N.90</v>
      </c>
      <c r="B265">
        <v>2</v>
      </c>
      <c r="C265" t="str">
        <f>LOOKUP(B265,TipsyOutputs!A:A,TipsyOutputs!B:B)</f>
        <v>ESSFxv2.CC.Bambrick.A.NoMgmt.N</v>
      </c>
      <c r="D265">
        <v>0</v>
      </c>
      <c r="E265">
        <v>90</v>
      </c>
      <c r="F265">
        <v>58</v>
      </c>
      <c r="G265">
        <v>12.9</v>
      </c>
      <c r="H265">
        <v>8.5000000000000006E-2</v>
      </c>
      <c r="I265">
        <v>137.5</v>
      </c>
      <c r="J265">
        <v>0.65</v>
      </c>
      <c r="K265">
        <v>31</v>
      </c>
      <c r="L265">
        <v>19.7</v>
      </c>
    </row>
    <row r="266" spans="1:12">
      <c r="A266" t="str">
        <f t="shared" si="4"/>
        <v>ESSFxv2.CC.Bambrick.A.Reg.N.100</v>
      </c>
      <c r="B266">
        <v>119</v>
      </c>
      <c r="C266" t="str">
        <f>LOOKUP(B266,TipsyOutputs!A:A,TipsyOutputs!B:B)</f>
        <v>ESSFxv2.CC.Bambrick.A.Reg.N</v>
      </c>
      <c r="D266">
        <v>0</v>
      </c>
      <c r="E266">
        <v>100</v>
      </c>
      <c r="F266">
        <v>145</v>
      </c>
      <c r="G266">
        <v>15.9</v>
      </c>
      <c r="H266">
        <v>0.13200000000000001</v>
      </c>
      <c r="I266">
        <v>163.30000000000001</v>
      </c>
      <c r="J266">
        <v>1.45</v>
      </c>
      <c r="K266">
        <v>61</v>
      </c>
      <c r="L266">
        <v>23.4</v>
      </c>
    </row>
    <row r="267" spans="1:12">
      <c r="A267" t="str">
        <f t="shared" si="4"/>
        <v>ESSFxv2.CC.Bambrick.A.Reg.N.60</v>
      </c>
      <c r="B267">
        <v>119</v>
      </c>
      <c r="C267" t="str">
        <f>LOOKUP(B267,TipsyOutputs!A:A,TipsyOutputs!B:B)</f>
        <v>ESSFxv2.CC.Bambrick.A.Reg.N</v>
      </c>
      <c r="D267">
        <v>0</v>
      </c>
      <c r="E267">
        <v>60</v>
      </c>
      <c r="F267">
        <v>22</v>
      </c>
      <c r="G267">
        <v>10.1</v>
      </c>
      <c r="H267">
        <v>5.7000000000000002E-2</v>
      </c>
      <c r="I267">
        <v>88.4</v>
      </c>
      <c r="J267">
        <v>0.36</v>
      </c>
      <c r="K267">
        <v>14</v>
      </c>
      <c r="L267">
        <v>15.6</v>
      </c>
    </row>
    <row r="268" spans="1:12">
      <c r="A268" t="str">
        <f t="shared" si="4"/>
        <v>ESSFxv2.CC.Bambrick.A.Reg.N.70</v>
      </c>
      <c r="B268">
        <v>119</v>
      </c>
      <c r="C268" t="str">
        <f>LOOKUP(B268,TipsyOutputs!A:A,TipsyOutputs!B:B)</f>
        <v>ESSFxv2.CC.Bambrick.A.Reg.N</v>
      </c>
      <c r="D268">
        <v>0</v>
      </c>
      <c r="E268">
        <v>70</v>
      </c>
      <c r="F268">
        <v>48</v>
      </c>
      <c r="G268">
        <v>11.7</v>
      </c>
      <c r="H268">
        <v>7.1999999999999995E-2</v>
      </c>
      <c r="I268">
        <v>117.9</v>
      </c>
      <c r="J268">
        <v>0.69</v>
      </c>
      <c r="K268">
        <v>25</v>
      </c>
      <c r="L268">
        <v>17.899999999999999</v>
      </c>
    </row>
    <row r="269" spans="1:12">
      <c r="A269" t="str">
        <f t="shared" si="4"/>
        <v>ESSFxv2.CC.Bambrick.A.Reg.N.80</v>
      </c>
      <c r="B269">
        <v>119</v>
      </c>
      <c r="C269" t="str">
        <f>LOOKUP(B269,TipsyOutputs!A:A,TipsyOutputs!B:B)</f>
        <v>ESSFxv2.CC.Bambrick.A.Reg.N</v>
      </c>
      <c r="D269">
        <v>0</v>
      </c>
      <c r="E269">
        <v>80</v>
      </c>
      <c r="F269">
        <v>81</v>
      </c>
      <c r="G269">
        <v>13.3</v>
      </c>
      <c r="H269">
        <v>9.0999999999999998E-2</v>
      </c>
      <c r="I269">
        <v>139.6</v>
      </c>
      <c r="J269">
        <v>1.02</v>
      </c>
      <c r="K269">
        <v>37</v>
      </c>
      <c r="L269">
        <v>20.100000000000001</v>
      </c>
    </row>
    <row r="270" spans="1:12">
      <c r="A270" t="str">
        <f t="shared" si="4"/>
        <v>ESSFxv2.CC.Bambrick.A.Reg.N.90</v>
      </c>
      <c r="B270">
        <v>119</v>
      </c>
      <c r="C270" t="str">
        <f>LOOKUP(B270,TipsyOutputs!A:A,TipsyOutputs!B:B)</f>
        <v>ESSFxv2.CC.Bambrick.A.Reg.N</v>
      </c>
      <c r="D270">
        <v>0</v>
      </c>
      <c r="E270">
        <v>90</v>
      </c>
      <c r="F270">
        <v>114</v>
      </c>
      <c r="G270">
        <v>14.7</v>
      </c>
      <c r="H270">
        <v>0.11</v>
      </c>
      <c r="I270">
        <v>152.9</v>
      </c>
      <c r="J270">
        <v>1.27</v>
      </c>
      <c r="K270">
        <v>48</v>
      </c>
      <c r="L270">
        <v>21.9</v>
      </c>
    </row>
    <row r="271" spans="1:12">
      <c r="A271" t="str">
        <f t="shared" si="4"/>
        <v>ESSFxv2.CC.Bambrick.A.Reg.P.100</v>
      </c>
      <c r="B271">
        <v>120</v>
      </c>
      <c r="C271" t="str">
        <f>LOOKUP(B271,TipsyOutputs!A:A,TipsyOutputs!B:B)</f>
        <v>ESSFxv2.CC.Bambrick.A.Reg.P</v>
      </c>
      <c r="D271">
        <v>0</v>
      </c>
      <c r="E271">
        <v>100</v>
      </c>
      <c r="F271">
        <v>145</v>
      </c>
      <c r="G271">
        <v>15.9</v>
      </c>
      <c r="H271">
        <v>0.13200000000000001</v>
      </c>
      <c r="I271">
        <v>163.30000000000001</v>
      </c>
      <c r="J271">
        <v>1.45</v>
      </c>
      <c r="K271">
        <v>61</v>
      </c>
      <c r="L271">
        <v>23.4</v>
      </c>
    </row>
    <row r="272" spans="1:12">
      <c r="A272" t="str">
        <f t="shared" si="4"/>
        <v>ESSFxv2.CC.Bambrick.A.Reg.P.60</v>
      </c>
      <c r="B272">
        <v>120</v>
      </c>
      <c r="C272" t="str">
        <f>LOOKUP(B272,TipsyOutputs!A:A,TipsyOutputs!B:B)</f>
        <v>ESSFxv2.CC.Bambrick.A.Reg.P</v>
      </c>
      <c r="D272">
        <v>0</v>
      </c>
      <c r="E272">
        <v>60</v>
      </c>
      <c r="F272">
        <v>22</v>
      </c>
      <c r="G272">
        <v>10.1</v>
      </c>
      <c r="H272">
        <v>5.7000000000000002E-2</v>
      </c>
      <c r="I272">
        <v>88.4</v>
      </c>
      <c r="J272">
        <v>0.36</v>
      </c>
      <c r="K272">
        <v>14</v>
      </c>
      <c r="L272">
        <v>15.6</v>
      </c>
    </row>
    <row r="273" spans="1:12">
      <c r="A273" t="str">
        <f t="shared" si="4"/>
        <v>ESSFxv2.CC.Bambrick.A.Reg.P.70</v>
      </c>
      <c r="B273">
        <v>120</v>
      </c>
      <c r="C273" t="str">
        <f>LOOKUP(B273,TipsyOutputs!A:A,TipsyOutputs!B:B)</f>
        <v>ESSFxv2.CC.Bambrick.A.Reg.P</v>
      </c>
      <c r="D273">
        <v>0</v>
      </c>
      <c r="E273">
        <v>70</v>
      </c>
      <c r="F273">
        <v>48</v>
      </c>
      <c r="G273">
        <v>11.7</v>
      </c>
      <c r="H273">
        <v>7.1999999999999995E-2</v>
      </c>
      <c r="I273">
        <v>117.9</v>
      </c>
      <c r="J273">
        <v>0.69</v>
      </c>
      <c r="K273">
        <v>25</v>
      </c>
      <c r="L273">
        <v>17.899999999999999</v>
      </c>
    </row>
    <row r="274" spans="1:12">
      <c r="A274" t="str">
        <f t="shared" si="4"/>
        <v>ESSFxv2.CC.Bambrick.A.Reg.P.80</v>
      </c>
      <c r="B274">
        <v>120</v>
      </c>
      <c r="C274" t="str">
        <f>LOOKUP(B274,TipsyOutputs!A:A,TipsyOutputs!B:B)</f>
        <v>ESSFxv2.CC.Bambrick.A.Reg.P</v>
      </c>
      <c r="D274">
        <v>0</v>
      </c>
      <c r="E274">
        <v>80</v>
      </c>
      <c r="F274">
        <v>81</v>
      </c>
      <c r="G274">
        <v>13.3</v>
      </c>
      <c r="H274">
        <v>9.0999999999999998E-2</v>
      </c>
      <c r="I274">
        <v>139.6</v>
      </c>
      <c r="J274">
        <v>1.02</v>
      </c>
      <c r="K274">
        <v>37</v>
      </c>
      <c r="L274">
        <v>20.100000000000001</v>
      </c>
    </row>
    <row r="275" spans="1:12">
      <c r="A275" t="str">
        <f t="shared" si="4"/>
        <v>ESSFxv2.CC.Bambrick.A.Reg.P.90</v>
      </c>
      <c r="B275">
        <v>120</v>
      </c>
      <c r="C275" t="str">
        <f>LOOKUP(B275,TipsyOutputs!A:A,TipsyOutputs!B:B)</f>
        <v>ESSFxv2.CC.Bambrick.A.Reg.P</v>
      </c>
      <c r="D275">
        <v>0</v>
      </c>
      <c r="E275">
        <v>90</v>
      </c>
      <c r="F275">
        <v>114</v>
      </c>
      <c r="G275">
        <v>14.7</v>
      </c>
      <c r="H275">
        <v>0.11</v>
      </c>
      <c r="I275">
        <v>152.9</v>
      </c>
      <c r="J275">
        <v>1.27</v>
      </c>
      <c r="K275">
        <v>48</v>
      </c>
      <c r="L275">
        <v>21.9</v>
      </c>
    </row>
    <row r="276" spans="1:12">
      <c r="A276" t="str">
        <f t="shared" si="4"/>
        <v>ESSFxv2.CC.Bambrick.B.FFEP.N.100</v>
      </c>
      <c r="B276">
        <v>289</v>
      </c>
      <c r="C276" t="str">
        <f>LOOKUP(B276,TipsyOutputs!A:A,TipsyOutputs!B:B)</f>
        <v>ESSFxv2.CC.Bambrick.B.FFEP.N</v>
      </c>
      <c r="D276">
        <v>0</v>
      </c>
      <c r="E276">
        <v>100</v>
      </c>
      <c r="F276">
        <v>175</v>
      </c>
      <c r="G276">
        <v>17.100000000000001</v>
      </c>
      <c r="H276">
        <v>0.14299999999999999</v>
      </c>
      <c r="I276">
        <v>163.80000000000001</v>
      </c>
      <c r="J276">
        <v>1.75</v>
      </c>
      <c r="K276">
        <v>71</v>
      </c>
      <c r="L276">
        <v>24.3</v>
      </c>
    </row>
    <row r="277" spans="1:12">
      <c r="A277" t="str">
        <f t="shared" si="4"/>
        <v>ESSFxv2.CC.Bambrick.B.FFEP.N.60</v>
      </c>
      <c r="B277">
        <v>289</v>
      </c>
      <c r="C277" t="str">
        <f>LOOKUP(B277,TipsyOutputs!A:A,TipsyOutputs!B:B)</f>
        <v>ESSFxv2.CC.Bambrick.B.FFEP.N</v>
      </c>
      <c r="D277">
        <v>0</v>
      </c>
      <c r="E277">
        <v>60</v>
      </c>
      <c r="F277">
        <v>15</v>
      </c>
      <c r="G277">
        <v>9.9</v>
      </c>
      <c r="H277">
        <v>5.1999999999999998E-2</v>
      </c>
      <c r="I277">
        <v>73</v>
      </c>
      <c r="J277">
        <v>0.24</v>
      </c>
      <c r="K277">
        <v>13</v>
      </c>
      <c r="L277">
        <v>14.9</v>
      </c>
    </row>
    <row r="278" spans="1:12">
      <c r="A278" t="str">
        <f t="shared" si="4"/>
        <v>ESSFxv2.CC.Bambrick.B.FFEP.N.70</v>
      </c>
      <c r="B278">
        <v>289</v>
      </c>
      <c r="C278" t="str">
        <f>LOOKUP(B278,TipsyOutputs!A:A,TipsyOutputs!B:B)</f>
        <v>ESSFxv2.CC.Bambrick.B.FFEP.N</v>
      </c>
      <c r="D278">
        <v>0</v>
      </c>
      <c r="E278">
        <v>70</v>
      </c>
      <c r="F278">
        <v>49</v>
      </c>
      <c r="G278">
        <v>11.8</v>
      </c>
      <c r="H278">
        <v>7.1999999999999995E-2</v>
      </c>
      <c r="I278">
        <v>112</v>
      </c>
      <c r="J278">
        <v>0.7</v>
      </c>
      <c r="K278">
        <v>26</v>
      </c>
      <c r="L278">
        <v>18</v>
      </c>
    </row>
    <row r="279" spans="1:12">
      <c r="A279" t="str">
        <f t="shared" si="4"/>
        <v>ESSFxv2.CC.Bambrick.B.FFEP.N.80</v>
      </c>
      <c r="B279">
        <v>289</v>
      </c>
      <c r="C279" t="str">
        <f>LOOKUP(B279,TipsyOutputs!A:A,TipsyOutputs!B:B)</f>
        <v>ESSFxv2.CC.Bambrick.B.FFEP.N</v>
      </c>
      <c r="D279">
        <v>0</v>
      </c>
      <c r="E279">
        <v>80</v>
      </c>
      <c r="F279">
        <v>90</v>
      </c>
      <c r="G279">
        <v>13.7</v>
      </c>
      <c r="H279">
        <v>9.2999999999999999E-2</v>
      </c>
      <c r="I279">
        <v>134.69999999999999</v>
      </c>
      <c r="J279">
        <v>1.1299999999999999</v>
      </c>
      <c r="K279">
        <v>40</v>
      </c>
      <c r="L279">
        <v>20.399999999999999</v>
      </c>
    </row>
    <row r="280" spans="1:12">
      <c r="A280" t="str">
        <f t="shared" si="4"/>
        <v>ESSFxv2.CC.Bambrick.B.FFEP.N.90</v>
      </c>
      <c r="B280">
        <v>289</v>
      </c>
      <c r="C280" t="str">
        <f>LOOKUP(B280,TipsyOutputs!A:A,TipsyOutputs!B:B)</f>
        <v>ESSFxv2.CC.Bambrick.B.FFEP.N</v>
      </c>
      <c r="D280">
        <v>0</v>
      </c>
      <c r="E280">
        <v>90</v>
      </c>
      <c r="F280">
        <v>132</v>
      </c>
      <c r="G280">
        <v>15.4</v>
      </c>
      <c r="H280">
        <v>0.11700000000000001</v>
      </c>
      <c r="I280">
        <v>149.6</v>
      </c>
      <c r="J280">
        <v>1.47</v>
      </c>
      <c r="K280">
        <v>54</v>
      </c>
      <c r="L280">
        <v>22.5</v>
      </c>
    </row>
    <row r="281" spans="1:12">
      <c r="A281" t="str">
        <f t="shared" si="4"/>
        <v>ESSFxv2.CC.Bambrick.B.FFEP.P.100</v>
      </c>
      <c r="B281">
        <v>290</v>
      </c>
      <c r="C281" t="str">
        <f>LOOKUP(B281,TipsyOutputs!A:A,TipsyOutputs!B:B)</f>
        <v>ESSFxv2.CC.Bambrick.B.FFEP.P</v>
      </c>
      <c r="D281">
        <v>0</v>
      </c>
      <c r="E281">
        <v>100</v>
      </c>
      <c r="F281">
        <v>175</v>
      </c>
      <c r="G281">
        <v>17.100000000000001</v>
      </c>
      <c r="H281">
        <v>0.14299999999999999</v>
      </c>
      <c r="I281">
        <v>163.80000000000001</v>
      </c>
      <c r="J281">
        <v>1.75</v>
      </c>
      <c r="K281">
        <v>71</v>
      </c>
      <c r="L281">
        <v>24.3</v>
      </c>
    </row>
    <row r="282" spans="1:12">
      <c r="A282" t="str">
        <f t="shared" si="4"/>
        <v>ESSFxv2.CC.Bambrick.B.FFEP.P.60</v>
      </c>
      <c r="B282">
        <v>290</v>
      </c>
      <c r="C282" t="str">
        <f>LOOKUP(B282,TipsyOutputs!A:A,TipsyOutputs!B:B)</f>
        <v>ESSFxv2.CC.Bambrick.B.FFEP.P</v>
      </c>
      <c r="D282">
        <v>0</v>
      </c>
      <c r="E282">
        <v>60</v>
      </c>
      <c r="F282">
        <v>15</v>
      </c>
      <c r="G282">
        <v>9.9</v>
      </c>
      <c r="H282">
        <v>5.1999999999999998E-2</v>
      </c>
      <c r="I282">
        <v>73</v>
      </c>
      <c r="J282">
        <v>0.24</v>
      </c>
      <c r="K282">
        <v>13</v>
      </c>
      <c r="L282">
        <v>14.9</v>
      </c>
    </row>
    <row r="283" spans="1:12">
      <c r="A283" t="str">
        <f t="shared" si="4"/>
        <v>ESSFxv2.CC.Bambrick.B.FFEP.P.70</v>
      </c>
      <c r="B283">
        <v>290</v>
      </c>
      <c r="C283" t="str">
        <f>LOOKUP(B283,TipsyOutputs!A:A,TipsyOutputs!B:B)</f>
        <v>ESSFxv2.CC.Bambrick.B.FFEP.P</v>
      </c>
      <c r="D283">
        <v>0</v>
      </c>
      <c r="E283">
        <v>70</v>
      </c>
      <c r="F283">
        <v>49</v>
      </c>
      <c r="G283">
        <v>11.8</v>
      </c>
      <c r="H283">
        <v>7.1999999999999995E-2</v>
      </c>
      <c r="I283">
        <v>112</v>
      </c>
      <c r="J283">
        <v>0.7</v>
      </c>
      <c r="K283">
        <v>26</v>
      </c>
      <c r="L283">
        <v>18</v>
      </c>
    </row>
    <row r="284" spans="1:12">
      <c r="A284" t="str">
        <f t="shared" si="4"/>
        <v>ESSFxv2.CC.Bambrick.B.FFEP.P.80</v>
      </c>
      <c r="B284">
        <v>290</v>
      </c>
      <c r="C284" t="str">
        <f>LOOKUP(B284,TipsyOutputs!A:A,TipsyOutputs!B:B)</f>
        <v>ESSFxv2.CC.Bambrick.B.FFEP.P</v>
      </c>
      <c r="D284">
        <v>0</v>
      </c>
      <c r="E284">
        <v>80</v>
      </c>
      <c r="F284">
        <v>90</v>
      </c>
      <c r="G284">
        <v>13.7</v>
      </c>
      <c r="H284">
        <v>9.2999999999999999E-2</v>
      </c>
      <c r="I284">
        <v>134.69999999999999</v>
      </c>
      <c r="J284">
        <v>1.1299999999999999</v>
      </c>
      <c r="K284">
        <v>40</v>
      </c>
      <c r="L284">
        <v>20.399999999999999</v>
      </c>
    </row>
    <row r="285" spans="1:12">
      <c r="A285" t="str">
        <f t="shared" si="4"/>
        <v>ESSFxv2.CC.Bambrick.B.FFEP.P.90</v>
      </c>
      <c r="B285">
        <v>290</v>
      </c>
      <c r="C285" t="str">
        <f>LOOKUP(B285,TipsyOutputs!A:A,TipsyOutputs!B:B)</f>
        <v>ESSFxv2.CC.Bambrick.B.FFEP.P</v>
      </c>
      <c r="D285">
        <v>0</v>
      </c>
      <c r="E285">
        <v>90</v>
      </c>
      <c r="F285">
        <v>132</v>
      </c>
      <c r="G285">
        <v>15.4</v>
      </c>
      <c r="H285">
        <v>0.11700000000000001</v>
      </c>
      <c r="I285">
        <v>149.6</v>
      </c>
      <c r="J285">
        <v>1.47</v>
      </c>
      <c r="K285">
        <v>54</v>
      </c>
      <c r="L285">
        <v>22.5</v>
      </c>
    </row>
    <row r="286" spans="1:12">
      <c r="A286" t="str">
        <f t="shared" si="4"/>
        <v>ESSFxv2.CC.Bambrick.B.NoMgmt.N.100</v>
      </c>
      <c r="B286">
        <v>3</v>
      </c>
      <c r="C286" t="str">
        <f>LOOKUP(B286,TipsyOutputs!A:A,TipsyOutputs!B:B)</f>
        <v>ESSFxv2.CC.Bambrick.B.NoMgmt.N</v>
      </c>
      <c r="D286">
        <v>0</v>
      </c>
      <c r="E286">
        <v>100</v>
      </c>
      <c r="F286">
        <v>47</v>
      </c>
      <c r="G286">
        <v>12.3</v>
      </c>
      <c r="H286">
        <v>7.5999999999999998E-2</v>
      </c>
      <c r="I286">
        <v>127.1</v>
      </c>
      <c r="J286">
        <v>0.47</v>
      </c>
      <c r="K286">
        <v>26</v>
      </c>
      <c r="L286">
        <v>18.7</v>
      </c>
    </row>
    <row r="287" spans="1:12">
      <c r="A287" t="str">
        <f t="shared" si="4"/>
        <v>ESSFxv2.CC.Bambrick.B.NoMgmt.N.60</v>
      </c>
      <c r="B287">
        <v>3</v>
      </c>
      <c r="C287" t="str">
        <f>LOOKUP(B287,TipsyOutputs!A:A,TipsyOutputs!B:B)</f>
        <v>ESSFxv2.CC.Bambrick.B.NoMgmt.N</v>
      </c>
      <c r="D287">
        <v>0</v>
      </c>
      <c r="E287">
        <v>60</v>
      </c>
      <c r="F287">
        <v>1</v>
      </c>
      <c r="G287">
        <v>7.1</v>
      </c>
      <c r="H287">
        <v>3.1E-2</v>
      </c>
      <c r="I287">
        <v>10.3</v>
      </c>
      <c r="J287">
        <v>0.02</v>
      </c>
      <c r="K287">
        <v>0</v>
      </c>
      <c r="L287">
        <v>0</v>
      </c>
    </row>
    <row r="288" spans="1:12">
      <c r="A288" t="str">
        <f t="shared" si="4"/>
        <v>ESSFxv2.CC.Bambrick.B.NoMgmt.N.70</v>
      </c>
      <c r="B288">
        <v>3</v>
      </c>
      <c r="C288" t="str">
        <f>LOOKUP(B288,TipsyOutputs!A:A,TipsyOutputs!B:B)</f>
        <v>ESSFxv2.CC.Bambrick.B.NoMgmt.N</v>
      </c>
      <c r="D288">
        <v>0</v>
      </c>
      <c r="E288">
        <v>70</v>
      </c>
      <c r="F288">
        <v>9</v>
      </c>
      <c r="G288">
        <v>8.6</v>
      </c>
      <c r="H288">
        <v>4.3999999999999997E-2</v>
      </c>
      <c r="I288">
        <v>54.6</v>
      </c>
      <c r="J288">
        <v>0.13</v>
      </c>
      <c r="K288">
        <v>8</v>
      </c>
      <c r="L288">
        <v>12.8</v>
      </c>
    </row>
    <row r="289" spans="1:12">
      <c r="A289" t="str">
        <f t="shared" si="4"/>
        <v>ESSFxv2.CC.Bambrick.B.NoMgmt.N.80</v>
      </c>
      <c r="B289">
        <v>3</v>
      </c>
      <c r="C289" t="str">
        <f>LOOKUP(B289,TipsyOutputs!A:A,TipsyOutputs!B:B)</f>
        <v>ESSFxv2.CC.Bambrick.B.NoMgmt.N</v>
      </c>
      <c r="D289">
        <v>0</v>
      </c>
      <c r="E289">
        <v>80</v>
      </c>
      <c r="F289">
        <v>19</v>
      </c>
      <c r="G289">
        <v>9.9</v>
      </c>
      <c r="H289">
        <v>5.3999999999999999E-2</v>
      </c>
      <c r="I289">
        <v>85.1</v>
      </c>
      <c r="J289">
        <v>0.24</v>
      </c>
      <c r="K289">
        <v>13</v>
      </c>
      <c r="L289">
        <v>15.5</v>
      </c>
    </row>
    <row r="290" spans="1:12">
      <c r="A290" t="str">
        <f t="shared" si="4"/>
        <v>ESSFxv2.CC.Bambrick.B.NoMgmt.N.90</v>
      </c>
      <c r="B290">
        <v>3</v>
      </c>
      <c r="C290" t="str">
        <f>LOOKUP(B290,TipsyOutputs!A:A,TipsyOutputs!B:B)</f>
        <v>ESSFxv2.CC.Bambrick.B.NoMgmt.N</v>
      </c>
      <c r="D290">
        <v>0</v>
      </c>
      <c r="E290">
        <v>90</v>
      </c>
      <c r="F290">
        <v>31</v>
      </c>
      <c r="G290">
        <v>11.2</v>
      </c>
      <c r="H290">
        <v>6.3E-2</v>
      </c>
      <c r="I290">
        <v>107.8</v>
      </c>
      <c r="J290">
        <v>0.35</v>
      </c>
      <c r="K290">
        <v>19</v>
      </c>
      <c r="L290">
        <v>17.2</v>
      </c>
    </row>
    <row r="291" spans="1:12">
      <c r="A291" t="str">
        <f t="shared" si="4"/>
        <v>ESSFxv2.CC.Bambrick.B.Reg.N.100</v>
      </c>
      <c r="B291">
        <v>121</v>
      </c>
      <c r="C291" t="str">
        <f>LOOKUP(B291,TipsyOutputs!A:A,TipsyOutputs!B:B)</f>
        <v>ESSFxv2.CC.Bambrick.B.Reg.N</v>
      </c>
      <c r="D291">
        <v>0</v>
      </c>
      <c r="E291">
        <v>100</v>
      </c>
      <c r="F291">
        <v>97</v>
      </c>
      <c r="G291">
        <v>14</v>
      </c>
      <c r="H291">
        <v>0.1</v>
      </c>
      <c r="I291">
        <v>146.30000000000001</v>
      </c>
      <c r="J291">
        <v>0.97</v>
      </c>
      <c r="K291">
        <v>43</v>
      </c>
      <c r="L291">
        <v>21.1</v>
      </c>
    </row>
    <row r="292" spans="1:12">
      <c r="A292" t="str">
        <f t="shared" si="4"/>
        <v>ESSFxv2.CC.Bambrick.B.Reg.N.60</v>
      </c>
      <c r="B292">
        <v>121</v>
      </c>
      <c r="C292" t="str">
        <f>LOOKUP(B292,TipsyOutputs!A:A,TipsyOutputs!B:B)</f>
        <v>ESSFxv2.CC.Bambrick.B.Reg.N</v>
      </c>
      <c r="D292">
        <v>0</v>
      </c>
      <c r="E292">
        <v>60</v>
      </c>
      <c r="F292">
        <v>8</v>
      </c>
      <c r="G292">
        <v>8.6</v>
      </c>
      <c r="H292">
        <v>4.7E-2</v>
      </c>
      <c r="I292">
        <v>55</v>
      </c>
      <c r="J292">
        <v>0.14000000000000001</v>
      </c>
      <c r="K292">
        <v>7</v>
      </c>
      <c r="L292">
        <v>13.6</v>
      </c>
    </row>
    <row r="293" spans="1:12">
      <c r="A293" t="str">
        <f t="shared" si="4"/>
        <v>ESSFxv2.CC.Bambrick.B.Reg.N.70</v>
      </c>
      <c r="B293">
        <v>121</v>
      </c>
      <c r="C293" t="str">
        <f>LOOKUP(B293,TipsyOutputs!A:A,TipsyOutputs!B:B)</f>
        <v>ESSFxv2.CC.Bambrick.B.Reg.N</v>
      </c>
      <c r="D293">
        <v>0</v>
      </c>
      <c r="E293">
        <v>70</v>
      </c>
      <c r="F293">
        <v>22</v>
      </c>
      <c r="G293">
        <v>10.1</v>
      </c>
      <c r="H293">
        <v>5.7000000000000002E-2</v>
      </c>
      <c r="I293">
        <v>87.8</v>
      </c>
      <c r="J293">
        <v>0.31</v>
      </c>
      <c r="K293">
        <v>15</v>
      </c>
      <c r="L293">
        <v>15.6</v>
      </c>
    </row>
    <row r="294" spans="1:12">
      <c r="A294" t="str">
        <f t="shared" si="4"/>
        <v>ESSFxv2.CC.Bambrick.B.Reg.N.80</v>
      </c>
      <c r="B294">
        <v>121</v>
      </c>
      <c r="C294" t="str">
        <f>LOOKUP(B294,TipsyOutputs!A:A,TipsyOutputs!B:B)</f>
        <v>ESSFxv2.CC.Bambrick.B.Reg.N</v>
      </c>
      <c r="D294">
        <v>0</v>
      </c>
      <c r="E294">
        <v>80</v>
      </c>
      <c r="F294">
        <v>43</v>
      </c>
      <c r="G294">
        <v>11.5</v>
      </c>
      <c r="H294">
        <v>6.8000000000000005E-2</v>
      </c>
      <c r="I294">
        <v>112.4</v>
      </c>
      <c r="J294">
        <v>0.54</v>
      </c>
      <c r="K294">
        <v>23</v>
      </c>
      <c r="L294">
        <v>17.5</v>
      </c>
    </row>
    <row r="295" spans="1:12">
      <c r="A295" t="str">
        <f t="shared" si="4"/>
        <v>ESSFxv2.CC.Bambrick.B.Reg.N.90</v>
      </c>
      <c r="B295">
        <v>121</v>
      </c>
      <c r="C295" t="str">
        <f>LOOKUP(B295,TipsyOutputs!A:A,TipsyOutputs!B:B)</f>
        <v>ESSFxv2.CC.Bambrick.B.Reg.N</v>
      </c>
      <c r="D295">
        <v>0</v>
      </c>
      <c r="E295">
        <v>90</v>
      </c>
      <c r="F295">
        <v>70</v>
      </c>
      <c r="G295">
        <v>12.8</v>
      </c>
      <c r="H295">
        <v>8.4000000000000005E-2</v>
      </c>
      <c r="I295">
        <v>132.9</v>
      </c>
      <c r="J295">
        <v>0.77</v>
      </c>
      <c r="K295">
        <v>33</v>
      </c>
      <c r="L295">
        <v>19.5</v>
      </c>
    </row>
    <row r="296" spans="1:12">
      <c r="A296" t="str">
        <f t="shared" si="4"/>
        <v>ESSFxv2.CC.Bambrick.B.Reg.P.100</v>
      </c>
      <c r="B296">
        <v>122</v>
      </c>
      <c r="C296" t="str">
        <f>LOOKUP(B296,TipsyOutputs!A:A,TipsyOutputs!B:B)</f>
        <v>ESSFxv2.CC.Bambrick.B.Reg.P</v>
      </c>
      <c r="D296">
        <v>0</v>
      </c>
      <c r="E296">
        <v>100</v>
      </c>
      <c r="F296">
        <v>97</v>
      </c>
      <c r="G296">
        <v>14</v>
      </c>
      <c r="H296">
        <v>0.1</v>
      </c>
      <c r="I296">
        <v>146.30000000000001</v>
      </c>
      <c r="J296">
        <v>0.97</v>
      </c>
      <c r="K296">
        <v>43</v>
      </c>
      <c r="L296">
        <v>21.1</v>
      </c>
    </row>
    <row r="297" spans="1:12">
      <c r="A297" t="str">
        <f t="shared" si="4"/>
        <v>ESSFxv2.CC.Bambrick.B.Reg.P.60</v>
      </c>
      <c r="B297">
        <v>122</v>
      </c>
      <c r="C297" t="str">
        <f>LOOKUP(B297,TipsyOutputs!A:A,TipsyOutputs!B:B)</f>
        <v>ESSFxv2.CC.Bambrick.B.Reg.P</v>
      </c>
      <c r="D297">
        <v>0</v>
      </c>
      <c r="E297">
        <v>60</v>
      </c>
      <c r="F297">
        <v>8</v>
      </c>
      <c r="G297">
        <v>8.6</v>
      </c>
      <c r="H297">
        <v>4.7E-2</v>
      </c>
      <c r="I297">
        <v>55</v>
      </c>
      <c r="J297">
        <v>0.14000000000000001</v>
      </c>
      <c r="K297">
        <v>7</v>
      </c>
      <c r="L297">
        <v>13.6</v>
      </c>
    </row>
    <row r="298" spans="1:12">
      <c r="A298" t="str">
        <f t="shared" si="4"/>
        <v>ESSFxv2.CC.Bambrick.B.Reg.P.70</v>
      </c>
      <c r="B298">
        <v>122</v>
      </c>
      <c r="C298" t="str">
        <f>LOOKUP(B298,TipsyOutputs!A:A,TipsyOutputs!B:B)</f>
        <v>ESSFxv2.CC.Bambrick.B.Reg.P</v>
      </c>
      <c r="D298">
        <v>0</v>
      </c>
      <c r="E298">
        <v>70</v>
      </c>
      <c r="F298">
        <v>22</v>
      </c>
      <c r="G298">
        <v>10.1</v>
      </c>
      <c r="H298">
        <v>5.7000000000000002E-2</v>
      </c>
      <c r="I298">
        <v>87.8</v>
      </c>
      <c r="J298">
        <v>0.31</v>
      </c>
      <c r="K298">
        <v>15</v>
      </c>
      <c r="L298">
        <v>15.6</v>
      </c>
    </row>
    <row r="299" spans="1:12">
      <c r="A299" t="str">
        <f t="shared" si="4"/>
        <v>ESSFxv2.CC.Bambrick.B.Reg.P.80</v>
      </c>
      <c r="B299">
        <v>122</v>
      </c>
      <c r="C299" t="str">
        <f>LOOKUP(B299,TipsyOutputs!A:A,TipsyOutputs!B:B)</f>
        <v>ESSFxv2.CC.Bambrick.B.Reg.P</v>
      </c>
      <c r="D299">
        <v>0</v>
      </c>
      <c r="E299">
        <v>80</v>
      </c>
      <c r="F299">
        <v>43</v>
      </c>
      <c r="G299">
        <v>11.5</v>
      </c>
      <c r="H299">
        <v>6.8000000000000005E-2</v>
      </c>
      <c r="I299">
        <v>112.4</v>
      </c>
      <c r="J299">
        <v>0.54</v>
      </c>
      <c r="K299">
        <v>23</v>
      </c>
      <c r="L299">
        <v>17.5</v>
      </c>
    </row>
    <row r="300" spans="1:12">
      <c r="A300" t="str">
        <f t="shared" si="4"/>
        <v>ESSFxv2.CC.Bambrick.B.Reg.P.90</v>
      </c>
      <c r="B300">
        <v>122</v>
      </c>
      <c r="C300" t="str">
        <f>LOOKUP(B300,TipsyOutputs!A:A,TipsyOutputs!B:B)</f>
        <v>ESSFxv2.CC.Bambrick.B.Reg.P</v>
      </c>
      <c r="D300">
        <v>0</v>
      </c>
      <c r="E300">
        <v>90</v>
      </c>
      <c r="F300">
        <v>70</v>
      </c>
      <c r="G300">
        <v>12.8</v>
      </c>
      <c r="H300">
        <v>8.4000000000000005E-2</v>
      </c>
      <c r="I300">
        <v>132.9</v>
      </c>
      <c r="J300">
        <v>0.77</v>
      </c>
      <c r="K300">
        <v>33</v>
      </c>
      <c r="L300">
        <v>19.5</v>
      </c>
    </row>
    <row r="301" spans="1:12">
      <c r="A301" t="str">
        <f t="shared" si="4"/>
        <v>ICHmk3.CC.BlackCreek.C.FFEP.P.100</v>
      </c>
      <c r="B301">
        <v>327</v>
      </c>
      <c r="C301" t="str">
        <f>LOOKUP(B301,TipsyOutputs!A:A,TipsyOutputs!B:B)</f>
        <v>ICHmk3.CC.BlackCreek.C.FFEP.P</v>
      </c>
      <c r="D301">
        <v>0</v>
      </c>
      <c r="E301">
        <v>100</v>
      </c>
      <c r="F301">
        <v>461</v>
      </c>
      <c r="G301">
        <v>31.5</v>
      </c>
      <c r="H301">
        <v>0.61199999999999999</v>
      </c>
      <c r="I301">
        <v>249.5</v>
      </c>
      <c r="J301">
        <v>4.6100000000000003</v>
      </c>
      <c r="K301">
        <v>289</v>
      </c>
      <c r="L301">
        <v>37.200000000000003</v>
      </c>
    </row>
    <row r="302" spans="1:12">
      <c r="A302" t="str">
        <f t="shared" si="4"/>
        <v>ICHmk3.CC.BlackCreek.C.FFEP.P.60</v>
      </c>
      <c r="B302">
        <v>327</v>
      </c>
      <c r="C302" t="str">
        <f>LOOKUP(B302,TipsyOutputs!A:A,TipsyOutputs!B:B)</f>
        <v>ICHmk3.CC.BlackCreek.C.FFEP.P</v>
      </c>
      <c r="D302">
        <v>0</v>
      </c>
      <c r="E302">
        <v>60</v>
      </c>
      <c r="F302">
        <v>304</v>
      </c>
      <c r="G302">
        <v>22.7</v>
      </c>
      <c r="H302">
        <v>0.252</v>
      </c>
      <c r="I302">
        <v>200.9</v>
      </c>
      <c r="J302">
        <v>5.07</v>
      </c>
      <c r="K302">
        <v>136</v>
      </c>
      <c r="L302">
        <v>29</v>
      </c>
    </row>
    <row r="303" spans="1:12">
      <c r="A303" t="str">
        <f t="shared" si="4"/>
        <v>ICHmk3.CC.BlackCreek.C.FFEP.P.70</v>
      </c>
      <c r="B303">
        <v>327</v>
      </c>
      <c r="C303" t="str">
        <f>LOOKUP(B303,TipsyOutputs!A:A,TipsyOutputs!B:B)</f>
        <v>ICHmk3.CC.BlackCreek.C.FFEP.P</v>
      </c>
      <c r="D303">
        <v>0</v>
      </c>
      <c r="E303">
        <v>70</v>
      </c>
      <c r="F303">
        <v>370</v>
      </c>
      <c r="G303">
        <v>25.5</v>
      </c>
      <c r="H303">
        <v>0.33700000000000002</v>
      </c>
      <c r="I303">
        <v>218.5</v>
      </c>
      <c r="J303">
        <v>5.29</v>
      </c>
      <c r="K303">
        <v>182</v>
      </c>
      <c r="L303">
        <v>31.8</v>
      </c>
    </row>
    <row r="304" spans="1:12">
      <c r="A304" t="str">
        <f t="shared" si="4"/>
        <v>ICHmk3.CC.BlackCreek.C.FFEP.P.80</v>
      </c>
      <c r="B304">
        <v>327</v>
      </c>
      <c r="C304" t="str">
        <f>LOOKUP(B304,TipsyOutputs!A:A,TipsyOutputs!B:B)</f>
        <v>ICHmk3.CC.BlackCreek.C.FFEP.P</v>
      </c>
      <c r="D304">
        <v>0</v>
      </c>
      <c r="E304">
        <v>80</v>
      </c>
      <c r="F304">
        <v>407</v>
      </c>
      <c r="G304">
        <v>27.8</v>
      </c>
      <c r="H304">
        <v>0.43</v>
      </c>
      <c r="I304">
        <v>233</v>
      </c>
      <c r="J304">
        <v>5.09</v>
      </c>
      <c r="K304">
        <v>221</v>
      </c>
      <c r="L304">
        <v>34</v>
      </c>
    </row>
    <row r="305" spans="1:12">
      <c r="A305" t="str">
        <f t="shared" si="4"/>
        <v>ICHmk3.CC.BlackCreek.C.FFEP.P.90</v>
      </c>
      <c r="B305">
        <v>327</v>
      </c>
      <c r="C305" t="str">
        <f>LOOKUP(B305,TipsyOutputs!A:A,TipsyOutputs!B:B)</f>
        <v>ICHmk3.CC.BlackCreek.C.FFEP.P</v>
      </c>
      <c r="D305">
        <v>0</v>
      </c>
      <c r="E305">
        <v>90</v>
      </c>
      <c r="F305">
        <v>434</v>
      </c>
      <c r="G305">
        <v>29.8</v>
      </c>
      <c r="H305">
        <v>0.52600000000000002</v>
      </c>
      <c r="I305">
        <v>242.3</v>
      </c>
      <c r="J305">
        <v>4.83</v>
      </c>
      <c r="K305">
        <v>256</v>
      </c>
      <c r="L305">
        <v>35.700000000000003</v>
      </c>
    </row>
    <row r="306" spans="1:12">
      <c r="A306" t="str">
        <f t="shared" si="4"/>
        <v>ICHmk3.CC.BlackCreek.C.NoMgmt.N.100</v>
      </c>
      <c r="B306">
        <v>39</v>
      </c>
      <c r="C306" t="str">
        <f>LOOKUP(B306,TipsyOutputs!A:A,TipsyOutputs!B:B)</f>
        <v>ICHmk3.CC.BlackCreek.C.NoMgmt.N</v>
      </c>
      <c r="D306">
        <v>0</v>
      </c>
      <c r="E306">
        <v>100</v>
      </c>
      <c r="F306">
        <v>322</v>
      </c>
      <c r="G306">
        <v>23.9</v>
      </c>
      <c r="H306">
        <v>0.29799999999999999</v>
      </c>
      <c r="I306">
        <v>219</v>
      </c>
      <c r="J306">
        <v>3.22</v>
      </c>
      <c r="K306">
        <v>159</v>
      </c>
      <c r="L306">
        <v>29.7</v>
      </c>
    </row>
    <row r="307" spans="1:12">
      <c r="A307" t="str">
        <f t="shared" si="4"/>
        <v>ICHmk3.CC.BlackCreek.C.NoMgmt.N.60</v>
      </c>
      <c r="B307">
        <v>39</v>
      </c>
      <c r="C307" t="str">
        <f>LOOKUP(B307,TipsyOutputs!A:A,TipsyOutputs!B:B)</f>
        <v>ICHmk3.CC.BlackCreek.C.NoMgmt.N</v>
      </c>
      <c r="D307">
        <v>0</v>
      </c>
      <c r="E307">
        <v>60</v>
      </c>
      <c r="F307">
        <v>88</v>
      </c>
      <c r="G307">
        <v>14.6</v>
      </c>
      <c r="H307">
        <v>0.108</v>
      </c>
      <c r="I307">
        <v>140.5</v>
      </c>
      <c r="J307">
        <v>1.47</v>
      </c>
      <c r="K307">
        <v>40</v>
      </c>
      <c r="L307">
        <v>19.100000000000001</v>
      </c>
    </row>
    <row r="308" spans="1:12">
      <c r="A308" t="str">
        <f t="shared" si="4"/>
        <v>ICHmk3.CC.BlackCreek.C.NoMgmt.N.70</v>
      </c>
      <c r="B308">
        <v>39</v>
      </c>
      <c r="C308" t="str">
        <f>LOOKUP(B308,TipsyOutputs!A:A,TipsyOutputs!B:B)</f>
        <v>ICHmk3.CC.BlackCreek.C.NoMgmt.N</v>
      </c>
      <c r="D308">
        <v>0</v>
      </c>
      <c r="E308">
        <v>70</v>
      </c>
      <c r="F308">
        <v>156</v>
      </c>
      <c r="G308">
        <v>17.399999999999999</v>
      </c>
      <c r="H308">
        <v>0.14599999999999999</v>
      </c>
      <c r="I308">
        <v>167.1</v>
      </c>
      <c r="J308">
        <v>2.23</v>
      </c>
      <c r="K308">
        <v>66</v>
      </c>
      <c r="L308">
        <v>22.3</v>
      </c>
    </row>
    <row r="309" spans="1:12">
      <c r="A309" t="str">
        <f t="shared" si="4"/>
        <v>ICHmk3.CC.BlackCreek.C.NoMgmt.N.80</v>
      </c>
      <c r="B309">
        <v>39</v>
      </c>
      <c r="C309" t="str">
        <f>LOOKUP(B309,TipsyOutputs!A:A,TipsyOutputs!B:B)</f>
        <v>ICHmk3.CC.BlackCreek.C.NoMgmt.N</v>
      </c>
      <c r="D309">
        <v>0</v>
      </c>
      <c r="E309">
        <v>80</v>
      </c>
      <c r="F309">
        <v>223</v>
      </c>
      <c r="G309">
        <v>19.899999999999999</v>
      </c>
      <c r="H309">
        <v>0.19500000000000001</v>
      </c>
      <c r="I309">
        <v>190.4</v>
      </c>
      <c r="J309">
        <v>2.78</v>
      </c>
      <c r="K309">
        <v>97</v>
      </c>
      <c r="L309">
        <v>25.2</v>
      </c>
    </row>
    <row r="310" spans="1:12">
      <c r="A310" t="str">
        <f t="shared" si="4"/>
        <v>ICHmk3.CC.BlackCreek.C.NoMgmt.N.90</v>
      </c>
      <c r="B310">
        <v>39</v>
      </c>
      <c r="C310" t="str">
        <f>LOOKUP(B310,TipsyOutputs!A:A,TipsyOutputs!B:B)</f>
        <v>ICHmk3.CC.BlackCreek.C.NoMgmt.N</v>
      </c>
      <c r="D310">
        <v>0</v>
      </c>
      <c r="E310">
        <v>90</v>
      </c>
      <c r="F310">
        <v>276</v>
      </c>
      <c r="G310">
        <v>22</v>
      </c>
      <c r="H310">
        <v>0.24299999999999999</v>
      </c>
      <c r="I310">
        <v>205.3</v>
      </c>
      <c r="J310">
        <v>3.06</v>
      </c>
      <c r="K310">
        <v>127</v>
      </c>
      <c r="L310">
        <v>27.6</v>
      </c>
    </row>
    <row r="311" spans="1:12">
      <c r="A311" t="str">
        <f t="shared" si="4"/>
        <v>ICHmk3.CC.BlackCreek.C.Reg.N.100</v>
      </c>
      <c r="B311">
        <v>171</v>
      </c>
      <c r="C311" t="str">
        <f>LOOKUP(B311,TipsyOutputs!A:A,TipsyOutputs!B:B)</f>
        <v>ICHmk3.CC.BlackCreek.C.Reg.N</v>
      </c>
      <c r="D311">
        <v>0</v>
      </c>
      <c r="E311">
        <v>100</v>
      </c>
      <c r="F311">
        <v>465</v>
      </c>
      <c r="G311">
        <v>27.2</v>
      </c>
      <c r="H311">
        <v>0.45700000000000002</v>
      </c>
      <c r="I311">
        <v>244.7</v>
      </c>
      <c r="J311">
        <v>4.6500000000000004</v>
      </c>
      <c r="K311">
        <v>261</v>
      </c>
      <c r="L311">
        <v>34.9</v>
      </c>
    </row>
    <row r="312" spans="1:12">
      <c r="A312" t="str">
        <f t="shared" si="4"/>
        <v>ICHmk3.CC.BlackCreek.C.Reg.N.60</v>
      </c>
      <c r="B312">
        <v>171</v>
      </c>
      <c r="C312" t="str">
        <f>LOOKUP(B312,TipsyOutputs!A:A,TipsyOutputs!B:B)</f>
        <v>ICHmk3.CC.BlackCreek.C.Reg.N</v>
      </c>
      <c r="D312">
        <v>0</v>
      </c>
      <c r="E312">
        <v>60</v>
      </c>
      <c r="F312">
        <v>223</v>
      </c>
      <c r="G312">
        <v>18.899999999999999</v>
      </c>
      <c r="H312">
        <v>0.188</v>
      </c>
      <c r="I312">
        <v>184.4</v>
      </c>
      <c r="J312">
        <v>3.72</v>
      </c>
      <c r="K312">
        <v>94</v>
      </c>
      <c r="L312">
        <v>25</v>
      </c>
    </row>
    <row r="313" spans="1:12">
      <c r="A313" t="str">
        <f t="shared" si="4"/>
        <v>ICHmk3.CC.BlackCreek.C.Reg.N.70</v>
      </c>
      <c r="B313">
        <v>171</v>
      </c>
      <c r="C313" t="str">
        <f>LOOKUP(B313,TipsyOutputs!A:A,TipsyOutputs!B:B)</f>
        <v>ICHmk3.CC.BlackCreek.C.Reg.N</v>
      </c>
      <c r="D313">
        <v>0</v>
      </c>
      <c r="E313">
        <v>70</v>
      </c>
      <c r="F313">
        <v>302</v>
      </c>
      <c r="G313">
        <v>21.5</v>
      </c>
      <c r="H313">
        <v>0.25</v>
      </c>
      <c r="I313">
        <v>206.5</v>
      </c>
      <c r="J313">
        <v>4.3099999999999996</v>
      </c>
      <c r="K313">
        <v>135</v>
      </c>
      <c r="L313">
        <v>28.2</v>
      </c>
    </row>
    <row r="314" spans="1:12">
      <c r="A314" t="str">
        <f t="shared" si="4"/>
        <v>ICHmk3.CC.BlackCreek.C.Reg.N.80</v>
      </c>
      <c r="B314">
        <v>171</v>
      </c>
      <c r="C314" t="str">
        <f>LOOKUP(B314,TipsyOutputs!A:A,TipsyOutputs!B:B)</f>
        <v>ICHmk3.CC.BlackCreek.C.Reg.N</v>
      </c>
      <c r="D314">
        <v>0</v>
      </c>
      <c r="E314">
        <v>80</v>
      </c>
      <c r="F314">
        <v>363</v>
      </c>
      <c r="G314">
        <v>23.7</v>
      </c>
      <c r="H314">
        <v>0.313</v>
      </c>
      <c r="I314">
        <v>222</v>
      </c>
      <c r="J314">
        <v>4.54</v>
      </c>
      <c r="K314">
        <v>176</v>
      </c>
      <c r="L314">
        <v>30.7</v>
      </c>
    </row>
    <row r="315" spans="1:12">
      <c r="A315" t="str">
        <f t="shared" si="4"/>
        <v>ICHmk3.CC.BlackCreek.C.Reg.N.90</v>
      </c>
      <c r="B315">
        <v>171</v>
      </c>
      <c r="C315" t="str">
        <f>LOOKUP(B315,TipsyOutputs!A:A,TipsyOutputs!B:B)</f>
        <v>ICHmk3.CC.BlackCreek.C.Reg.N</v>
      </c>
      <c r="D315">
        <v>0</v>
      </c>
      <c r="E315">
        <v>90</v>
      </c>
      <c r="F315">
        <v>418</v>
      </c>
      <c r="G315">
        <v>25.6</v>
      </c>
      <c r="H315">
        <v>0.38400000000000001</v>
      </c>
      <c r="I315">
        <v>234.7</v>
      </c>
      <c r="J315">
        <v>4.6500000000000004</v>
      </c>
      <c r="K315">
        <v>219</v>
      </c>
      <c r="L315">
        <v>32.9</v>
      </c>
    </row>
    <row r="316" spans="1:12">
      <c r="A316" t="str">
        <f t="shared" si="4"/>
        <v>ICHmk3.CC.BlackCreek.C.Reg.P.100</v>
      </c>
      <c r="B316">
        <v>172</v>
      </c>
      <c r="C316" t="str">
        <f>LOOKUP(B316,TipsyOutputs!A:A,TipsyOutputs!B:B)</f>
        <v>ICHmk3.CC.BlackCreek.C.Reg.P</v>
      </c>
      <c r="D316">
        <v>0</v>
      </c>
      <c r="E316">
        <v>100</v>
      </c>
      <c r="F316">
        <v>389</v>
      </c>
      <c r="G316">
        <v>27.5</v>
      </c>
      <c r="H316">
        <v>0.42499999999999999</v>
      </c>
      <c r="I316">
        <v>238.1</v>
      </c>
      <c r="J316">
        <v>3.89</v>
      </c>
      <c r="K316">
        <v>214</v>
      </c>
      <c r="L316">
        <v>32.6</v>
      </c>
    </row>
    <row r="317" spans="1:12">
      <c r="A317" t="str">
        <f t="shared" si="4"/>
        <v>ICHmk3.CC.BlackCreek.C.Reg.P.60</v>
      </c>
      <c r="B317">
        <v>172</v>
      </c>
      <c r="C317" t="str">
        <f>LOOKUP(B317,TipsyOutputs!A:A,TipsyOutputs!B:B)</f>
        <v>ICHmk3.CC.BlackCreek.C.Reg.P</v>
      </c>
      <c r="D317">
        <v>0</v>
      </c>
      <c r="E317">
        <v>60</v>
      </c>
      <c r="F317">
        <v>238</v>
      </c>
      <c r="G317">
        <v>20.399999999999999</v>
      </c>
      <c r="H317">
        <v>0.20200000000000001</v>
      </c>
      <c r="I317">
        <v>192.1</v>
      </c>
      <c r="J317">
        <v>3.97</v>
      </c>
      <c r="K317">
        <v>101</v>
      </c>
      <c r="L317">
        <v>25.4</v>
      </c>
    </row>
    <row r="318" spans="1:12">
      <c r="A318" t="str">
        <f t="shared" si="4"/>
        <v>ICHmk3.CC.BlackCreek.C.Reg.P.70</v>
      </c>
      <c r="B318">
        <v>172</v>
      </c>
      <c r="C318" t="str">
        <f>LOOKUP(B318,TipsyOutputs!A:A,TipsyOutputs!B:B)</f>
        <v>ICHmk3.CC.BlackCreek.C.Reg.P</v>
      </c>
      <c r="D318">
        <v>0</v>
      </c>
      <c r="E318">
        <v>70</v>
      </c>
      <c r="F318">
        <v>291</v>
      </c>
      <c r="G318">
        <v>22.6</v>
      </c>
      <c r="H318">
        <v>0.25600000000000001</v>
      </c>
      <c r="I318">
        <v>207.6</v>
      </c>
      <c r="J318">
        <v>4.1500000000000004</v>
      </c>
      <c r="K318">
        <v>133</v>
      </c>
      <c r="L318">
        <v>27.7</v>
      </c>
    </row>
    <row r="319" spans="1:12">
      <c r="A319" t="str">
        <f t="shared" si="4"/>
        <v>ICHmk3.CC.BlackCreek.C.Reg.P.80</v>
      </c>
      <c r="B319">
        <v>172</v>
      </c>
      <c r="C319" t="str">
        <f>LOOKUP(B319,TipsyOutputs!A:A,TipsyOutputs!B:B)</f>
        <v>ICHmk3.CC.BlackCreek.C.Reg.P</v>
      </c>
      <c r="D319">
        <v>0</v>
      </c>
      <c r="E319">
        <v>80</v>
      </c>
      <c r="F319">
        <v>331</v>
      </c>
      <c r="G319">
        <v>24.5</v>
      </c>
      <c r="H319">
        <v>0.312</v>
      </c>
      <c r="I319">
        <v>219.9</v>
      </c>
      <c r="J319">
        <v>4.1399999999999997</v>
      </c>
      <c r="K319">
        <v>162</v>
      </c>
      <c r="L319">
        <v>29.7</v>
      </c>
    </row>
    <row r="320" spans="1:12">
      <c r="A320" t="str">
        <f t="shared" si="4"/>
        <v>ICHmk3.CC.BlackCreek.C.Reg.P.90</v>
      </c>
      <c r="B320">
        <v>172</v>
      </c>
      <c r="C320" t="str">
        <f>LOOKUP(B320,TipsyOutputs!A:A,TipsyOutputs!B:B)</f>
        <v>ICHmk3.CC.BlackCreek.C.Reg.P</v>
      </c>
      <c r="D320">
        <v>0</v>
      </c>
      <c r="E320">
        <v>90</v>
      </c>
      <c r="F320">
        <v>364</v>
      </c>
      <c r="G320">
        <v>26.1</v>
      </c>
      <c r="H320">
        <v>0.36899999999999999</v>
      </c>
      <c r="I320">
        <v>230</v>
      </c>
      <c r="J320">
        <v>4.05</v>
      </c>
      <c r="K320">
        <v>190</v>
      </c>
      <c r="L320">
        <v>31.3</v>
      </c>
    </row>
    <row r="321" spans="1:12">
      <c r="A321" t="str">
        <f t="shared" ref="A321:A384" si="5">C321&amp;"."&amp;E321</f>
        <v>ICHmk3.CC.BlackCreek.D.FFEP.P.100</v>
      </c>
      <c r="B321">
        <v>328</v>
      </c>
      <c r="C321" t="str">
        <f>LOOKUP(B321,TipsyOutputs!A:A,TipsyOutputs!B:B)</f>
        <v>ICHmk3.CC.BlackCreek.D.FFEP.P</v>
      </c>
      <c r="D321">
        <v>0</v>
      </c>
      <c r="E321">
        <v>100</v>
      </c>
      <c r="F321">
        <v>495</v>
      </c>
      <c r="G321">
        <v>33.9</v>
      </c>
      <c r="H321">
        <v>0.77300000000000002</v>
      </c>
      <c r="I321">
        <v>258.60000000000002</v>
      </c>
      <c r="J321">
        <v>4.95</v>
      </c>
      <c r="K321">
        <v>342</v>
      </c>
      <c r="L321">
        <v>39.299999999999997</v>
      </c>
    </row>
    <row r="322" spans="1:12">
      <c r="A322" t="str">
        <f t="shared" si="5"/>
        <v>ICHmk3.CC.BlackCreek.D.FFEP.P.60</v>
      </c>
      <c r="B322">
        <v>328</v>
      </c>
      <c r="C322" t="str">
        <f>LOOKUP(B322,TipsyOutputs!A:A,TipsyOutputs!B:B)</f>
        <v>ICHmk3.CC.BlackCreek.D.FFEP.P</v>
      </c>
      <c r="D322">
        <v>0</v>
      </c>
      <c r="E322">
        <v>60</v>
      </c>
      <c r="F322">
        <v>360</v>
      </c>
      <c r="G322">
        <v>24.9</v>
      </c>
      <c r="H322">
        <v>0.32</v>
      </c>
      <c r="I322">
        <v>215.7</v>
      </c>
      <c r="J322">
        <v>6</v>
      </c>
      <c r="K322">
        <v>174</v>
      </c>
      <c r="L322">
        <v>31.3</v>
      </c>
    </row>
    <row r="323" spans="1:12">
      <c r="A323" t="str">
        <f t="shared" si="5"/>
        <v>ICHmk3.CC.BlackCreek.D.FFEP.P.70</v>
      </c>
      <c r="B323">
        <v>328</v>
      </c>
      <c r="C323" t="str">
        <f>LOOKUP(B323,TipsyOutputs!A:A,TipsyOutputs!B:B)</f>
        <v>ICHmk3.CC.BlackCreek.D.FFEP.P</v>
      </c>
      <c r="D323">
        <v>0</v>
      </c>
      <c r="E323">
        <v>70</v>
      </c>
      <c r="F323">
        <v>409</v>
      </c>
      <c r="G323">
        <v>27.8</v>
      </c>
      <c r="H323">
        <v>0.43099999999999999</v>
      </c>
      <c r="I323">
        <v>233.1</v>
      </c>
      <c r="J323">
        <v>5.85</v>
      </c>
      <c r="K323">
        <v>221</v>
      </c>
      <c r="L323">
        <v>34</v>
      </c>
    </row>
    <row r="324" spans="1:12">
      <c r="A324" t="str">
        <f t="shared" si="5"/>
        <v>ICHmk3.CC.BlackCreek.D.FFEP.P.80</v>
      </c>
      <c r="B324">
        <v>328</v>
      </c>
      <c r="C324" t="str">
        <f>LOOKUP(B324,TipsyOutputs!A:A,TipsyOutputs!B:B)</f>
        <v>ICHmk3.CC.BlackCreek.D.FFEP.P</v>
      </c>
      <c r="D324">
        <v>0</v>
      </c>
      <c r="E324">
        <v>80</v>
      </c>
      <c r="F324">
        <v>444</v>
      </c>
      <c r="G324">
        <v>30.3</v>
      </c>
      <c r="H324">
        <v>0.54700000000000004</v>
      </c>
      <c r="I324">
        <v>244.3</v>
      </c>
      <c r="J324">
        <v>5.55</v>
      </c>
      <c r="K324">
        <v>265</v>
      </c>
      <c r="L324">
        <v>36.1</v>
      </c>
    </row>
    <row r="325" spans="1:12">
      <c r="A325" t="str">
        <f t="shared" si="5"/>
        <v>ICHmk3.CC.BlackCreek.D.FFEP.P.90</v>
      </c>
      <c r="B325">
        <v>328</v>
      </c>
      <c r="C325" t="str">
        <f>LOOKUP(B325,TipsyOutputs!A:A,TipsyOutputs!B:B)</f>
        <v>ICHmk3.CC.BlackCreek.D.FFEP.P</v>
      </c>
      <c r="D325">
        <v>0</v>
      </c>
      <c r="E325">
        <v>90</v>
      </c>
      <c r="F325">
        <v>475</v>
      </c>
      <c r="G325">
        <v>32.299999999999997</v>
      </c>
      <c r="H325">
        <v>0.65800000000000003</v>
      </c>
      <c r="I325">
        <v>252.2</v>
      </c>
      <c r="J325">
        <v>5.27</v>
      </c>
      <c r="K325">
        <v>306</v>
      </c>
      <c r="L325">
        <v>37.799999999999997</v>
      </c>
    </row>
    <row r="326" spans="1:12">
      <c r="A326" t="str">
        <f t="shared" si="5"/>
        <v>ICHmk3.CC.BlackCreek.D.NoMgmt.N.100</v>
      </c>
      <c r="B326">
        <v>40</v>
      </c>
      <c r="C326" t="str">
        <f>LOOKUP(B326,TipsyOutputs!A:A,TipsyOutputs!B:B)</f>
        <v>ICHmk3.CC.BlackCreek.D.NoMgmt.N</v>
      </c>
      <c r="D326">
        <v>0</v>
      </c>
      <c r="E326">
        <v>100</v>
      </c>
      <c r="F326">
        <v>339</v>
      </c>
      <c r="G326">
        <v>24.5</v>
      </c>
      <c r="H326">
        <v>0.32</v>
      </c>
      <c r="I326">
        <v>223</v>
      </c>
      <c r="J326">
        <v>3.39</v>
      </c>
      <c r="K326">
        <v>172</v>
      </c>
      <c r="L326">
        <v>30.5</v>
      </c>
    </row>
    <row r="327" spans="1:12">
      <c r="A327" t="str">
        <f t="shared" si="5"/>
        <v>ICHmk3.CC.BlackCreek.D.NoMgmt.N.60</v>
      </c>
      <c r="B327">
        <v>40</v>
      </c>
      <c r="C327" t="str">
        <f>LOOKUP(B327,TipsyOutputs!A:A,TipsyOutputs!B:B)</f>
        <v>ICHmk3.CC.BlackCreek.D.NoMgmt.N</v>
      </c>
      <c r="D327">
        <v>0</v>
      </c>
      <c r="E327">
        <v>60</v>
      </c>
      <c r="F327">
        <v>99</v>
      </c>
      <c r="G327">
        <v>15</v>
      </c>
      <c r="H327">
        <v>0.113</v>
      </c>
      <c r="I327">
        <v>145.6</v>
      </c>
      <c r="J327">
        <v>1.66</v>
      </c>
      <c r="K327">
        <v>44</v>
      </c>
      <c r="L327">
        <v>19.600000000000001</v>
      </c>
    </row>
    <row r="328" spans="1:12">
      <c r="A328" t="str">
        <f t="shared" si="5"/>
        <v>ICHmk3.CC.BlackCreek.D.NoMgmt.N.70</v>
      </c>
      <c r="B328">
        <v>40</v>
      </c>
      <c r="C328" t="str">
        <f>LOOKUP(B328,TipsyOutputs!A:A,TipsyOutputs!B:B)</f>
        <v>ICHmk3.CC.BlackCreek.D.NoMgmt.N</v>
      </c>
      <c r="D328">
        <v>0</v>
      </c>
      <c r="E328">
        <v>70</v>
      </c>
      <c r="F328">
        <v>171</v>
      </c>
      <c r="G328">
        <v>17.899999999999999</v>
      </c>
      <c r="H328">
        <v>0.156</v>
      </c>
      <c r="I328">
        <v>173.4</v>
      </c>
      <c r="J328">
        <v>2.44</v>
      </c>
      <c r="K328">
        <v>72</v>
      </c>
      <c r="L328">
        <v>23</v>
      </c>
    </row>
    <row r="329" spans="1:12">
      <c r="A329" t="str">
        <f t="shared" si="5"/>
        <v>ICHmk3.CC.BlackCreek.D.NoMgmt.N.80</v>
      </c>
      <c r="B329">
        <v>40</v>
      </c>
      <c r="C329" t="str">
        <f>LOOKUP(B329,TipsyOutputs!A:A,TipsyOutputs!B:B)</f>
        <v>ICHmk3.CC.BlackCreek.D.NoMgmt.N</v>
      </c>
      <c r="D329">
        <v>0</v>
      </c>
      <c r="E329">
        <v>80</v>
      </c>
      <c r="F329">
        <v>238</v>
      </c>
      <c r="G329">
        <v>20.5</v>
      </c>
      <c r="H329">
        <v>0.20799999999999999</v>
      </c>
      <c r="I329">
        <v>195</v>
      </c>
      <c r="J329">
        <v>2.98</v>
      </c>
      <c r="K329">
        <v>105</v>
      </c>
      <c r="L329">
        <v>25.9</v>
      </c>
    </row>
    <row r="330" spans="1:12">
      <c r="A330" t="str">
        <f t="shared" si="5"/>
        <v>ICHmk3.CC.BlackCreek.D.NoMgmt.N.90</v>
      </c>
      <c r="B330">
        <v>40</v>
      </c>
      <c r="C330" t="str">
        <f>LOOKUP(B330,TipsyOutputs!A:A,TipsyOutputs!B:B)</f>
        <v>ICHmk3.CC.BlackCreek.D.NoMgmt.N</v>
      </c>
      <c r="D330">
        <v>0</v>
      </c>
      <c r="E330">
        <v>90</v>
      </c>
      <c r="F330">
        <v>291</v>
      </c>
      <c r="G330">
        <v>22.6</v>
      </c>
      <c r="H330">
        <v>0.26</v>
      </c>
      <c r="I330">
        <v>209.9</v>
      </c>
      <c r="J330">
        <v>3.24</v>
      </c>
      <c r="K330">
        <v>137</v>
      </c>
      <c r="L330">
        <v>28.3</v>
      </c>
    </row>
    <row r="331" spans="1:12">
      <c r="A331" t="str">
        <f t="shared" si="5"/>
        <v>ICHmk3.CC.BlackCreek.D.Reg.N.100</v>
      </c>
      <c r="B331">
        <v>173</v>
      </c>
      <c r="C331" t="str">
        <f>LOOKUP(B331,TipsyOutputs!A:A,TipsyOutputs!B:B)</f>
        <v>ICHmk3.CC.BlackCreek.D.Reg.N</v>
      </c>
      <c r="D331">
        <v>0</v>
      </c>
      <c r="E331">
        <v>100</v>
      </c>
      <c r="F331">
        <v>528</v>
      </c>
      <c r="G331">
        <v>29.7</v>
      </c>
      <c r="H331">
        <v>0.60199999999999998</v>
      </c>
      <c r="I331">
        <v>258.5</v>
      </c>
      <c r="J331">
        <v>5.28</v>
      </c>
      <c r="K331">
        <v>325</v>
      </c>
      <c r="L331">
        <v>37.6</v>
      </c>
    </row>
    <row r="332" spans="1:12">
      <c r="A332" t="str">
        <f t="shared" si="5"/>
        <v>ICHmk3.CC.BlackCreek.D.Reg.N.60</v>
      </c>
      <c r="B332">
        <v>173</v>
      </c>
      <c r="C332" t="str">
        <f>LOOKUP(B332,TipsyOutputs!A:A,TipsyOutputs!B:B)</f>
        <v>ICHmk3.CC.BlackCreek.D.Reg.N</v>
      </c>
      <c r="D332">
        <v>0</v>
      </c>
      <c r="E332">
        <v>60</v>
      </c>
      <c r="F332">
        <v>294</v>
      </c>
      <c r="G332">
        <v>21.2</v>
      </c>
      <c r="H332">
        <v>0.24399999999999999</v>
      </c>
      <c r="I332">
        <v>204.4</v>
      </c>
      <c r="J332">
        <v>4.9000000000000004</v>
      </c>
      <c r="K332">
        <v>130</v>
      </c>
      <c r="L332">
        <v>27.8</v>
      </c>
    </row>
    <row r="333" spans="1:12">
      <c r="A333" t="str">
        <f t="shared" si="5"/>
        <v>ICHmk3.CC.BlackCreek.D.Reg.N.70</v>
      </c>
      <c r="B333">
        <v>173</v>
      </c>
      <c r="C333" t="str">
        <f>LOOKUP(B333,TipsyOutputs!A:A,TipsyOutputs!B:B)</f>
        <v>ICHmk3.CC.BlackCreek.D.Reg.N</v>
      </c>
      <c r="D333">
        <v>0</v>
      </c>
      <c r="E333">
        <v>70</v>
      </c>
      <c r="F333">
        <v>369</v>
      </c>
      <c r="G333">
        <v>23.9</v>
      </c>
      <c r="H333">
        <v>0.32</v>
      </c>
      <c r="I333">
        <v>222.7</v>
      </c>
      <c r="J333">
        <v>5.27</v>
      </c>
      <c r="K333">
        <v>178</v>
      </c>
      <c r="L333">
        <v>30.8</v>
      </c>
    </row>
    <row r="334" spans="1:12">
      <c r="A334" t="str">
        <f t="shared" si="5"/>
        <v>ICHmk3.CC.BlackCreek.D.Reg.N.80</v>
      </c>
      <c r="B334">
        <v>173</v>
      </c>
      <c r="C334" t="str">
        <f>LOOKUP(B334,TipsyOutputs!A:A,TipsyOutputs!B:B)</f>
        <v>ICHmk3.CC.BlackCreek.D.Reg.N</v>
      </c>
      <c r="D334">
        <v>0</v>
      </c>
      <c r="E334">
        <v>80</v>
      </c>
      <c r="F334">
        <v>437</v>
      </c>
      <c r="G334">
        <v>26.2</v>
      </c>
      <c r="H334">
        <v>0.41</v>
      </c>
      <c r="I334">
        <v>238.2</v>
      </c>
      <c r="J334">
        <v>5.46</v>
      </c>
      <c r="K334">
        <v>231</v>
      </c>
      <c r="L334">
        <v>33.5</v>
      </c>
    </row>
    <row r="335" spans="1:12">
      <c r="A335" t="str">
        <f t="shared" si="5"/>
        <v>ICHmk3.CC.BlackCreek.D.Reg.N.90</v>
      </c>
      <c r="B335">
        <v>173</v>
      </c>
      <c r="C335" t="str">
        <f>LOOKUP(B335,TipsyOutputs!A:A,TipsyOutputs!B:B)</f>
        <v>ICHmk3.CC.BlackCreek.D.Reg.N</v>
      </c>
      <c r="D335">
        <v>0</v>
      </c>
      <c r="E335">
        <v>90</v>
      </c>
      <c r="F335">
        <v>490</v>
      </c>
      <c r="G335">
        <v>28.1</v>
      </c>
      <c r="H335">
        <v>0.505</v>
      </c>
      <c r="I335">
        <v>249.5</v>
      </c>
      <c r="J335">
        <v>5.44</v>
      </c>
      <c r="K335">
        <v>282</v>
      </c>
      <c r="L335">
        <v>35.799999999999997</v>
      </c>
    </row>
    <row r="336" spans="1:12">
      <c r="A336" t="str">
        <f t="shared" si="5"/>
        <v>ICHmk3.CC.BlackCreek.D.Reg.P.100</v>
      </c>
      <c r="B336">
        <v>174</v>
      </c>
      <c r="C336" t="str">
        <f>LOOKUP(B336,TipsyOutputs!A:A,TipsyOutputs!B:B)</f>
        <v>ICHmk3.CC.BlackCreek.D.Reg.P</v>
      </c>
      <c r="D336">
        <v>0</v>
      </c>
      <c r="E336">
        <v>100</v>
      </c>
      <c r="F336">
        <v>443</v>
      </c>
      <c r="G336">
        <v>30</v>
      </c>
      <c r="H336">
        <v>0.56599999999999995</v>
      </c>
      <c r="I336">
        <v>252.1</v>
      </c>
      <c r="J336">
        <v>4.43</v>
      </c>
      <c r="K336">
        <v>268</v>
      </c>
      <c r="L336">
        <v>35.200000000000003</v>
      </c>
    </row>
    <row r="337" spans="1:12">
      <c r="A337" t="str">
        <f t="shared" si="5"/>
        <v>ICHmk3.CC.BlackCreek.D.Reg.P.60</v>
      </c>
      <c r="B337">
        <v>174</v>
      </c>
      <c r="C337" t="str">
        <f>LOOKUP(B337,TipsyOutputs!A:A,TipsyOutputs!B:B)</f>
        <v>ICHmk3.CC.BlackCreek.D.Reg.P</v>
      </c>
      <c r="D337">
        <v>0</v>
      </c>
      <c r="E337">
        <v>60</v>
      </c>
      <c r="F337">
        <v>292</v>
      </c>
      <c r="G337">
        <v>22.7</v>
      </c>
      <c r="H337">
        <v>0.25700000000000001</v>
      </c>
      <c r="I337">
        <v>207.8</v>
      </c>
      <c r="J337">
        <v>4.8600000000000003</v>
      </c>
      <c r="K337">
        <v>132</v>
      </c>
      <c r="L337">
        <v>27.7</v>
      </c>
    </row>
    <row r="338" spans="1:12">
      <c r="A338" t="str">
        <f t="shared" si="5"/>
        <v>ICHmk3.CC.BlackCreek.D.Reg.P.70</v>
      </c>
      <c r="B338">
        <v>174</v>
      </c>
      <c r="C338" t="str">
        <f>LOOKUP(B338,TipsyOutputs!A:A,TipsyOutputs!B:B)</f>
        <v>ICHmk3.CC.BlackCreek.D.Reg.P</v>
      </c>
      <c r="D338">
        <v>0</v>
      </c>
      <c r="E338">
        <v>70</v>
      </c>
      <c r="F338">
        <v>345</v>
      </c>
      <c r="G338">
        <v>25</v>
      </c>
      <c r="H338">
        <v>0.33100000000000002</v>
      </c>
      <c r="I338">
        <v>223.2</v>
      </c>
      <c r="J338">
        <v>4.93</v>
      </c>
      <c r="K338">
        <v>171</v>
      </c>
      <c r="L338">
        <v>30.1</v>
      </c>
    </row>
    <row r="339" spans="1:12">
      <c r="A339" t="str">
        <f t="shared" si="5"/>
        <v>ICHmk3.CC.BlackCreek.D.Reg.P.80</v>
      </c>
      <c r="B339">
        <v>174</v>
      </c>
      <c r="C339" t="str">
        <f>LOOKUP(B339,TipsyOutputs!A:A,TipsyOutputs!B:B)</f>
        <v>ICHmk3.CC.BlackCreek.D.Reg.P</v>
      </c>
      <c r="D339">
        <v>0</v>
      </c>
      <c r="E339">
        <v>80</v>
      </c>
      <c r="F339">
        <v>386</v>
      </c>
      <c r="G339">
        <v>27</v>
      </c>
      <c r="H339">
        <v>0.40699999999999997</v>
      </c>
      <c r="I339">
        <v>235.1</v>
      </c>
      <c r="J339">
        <v>4.82</v>
      </c>
      <c r="K339">
        <v>205</v>
      </c>
      <c r="L339">
        <v>32.200000000000003</v>
      </c>
    </row>
    <row r="340" spans="1:12">
      <c r="A340" t="str">
        <f t="shared" si="5"/>
        <v>ICHmk3.CC.BlackCreek.D.Reg.P.90</v>
      </c>
      <c r="B340">
        <v>174</v>
      </c>
      <c r="C340" t="str">
        <f>LOOKUP(B340,TipsyOutputs!A:A,TipsyOutputs!B:B)</f>
        <v>ICHmk3.CC.BlackCreek.D.Reg.P</v>
      </c>
      <c r="D340">
        <v>0</v>
      </c>
      <c r="E340">
        <v>90</v>
      </c>
      <c r="F340">
        <v>416</v>
      </c>
      <c r="G340">
        <v>28.6</v>
      </c>
      <c r="H340">
        <v>0.48899999999999999</v>
      </c>
      <c r="I340">
        <v>245.2</v>
      </c>
      <c r="J340">
        <v>4.62</v>
      </c>
      <c r="K340">
        <v>238</v>
      </c>
      <c r="L340">
        <v>33.799999999999997</v>
      </c>
    </row>
    <row r="341" spans="1:12">
      <c r="A341" t="str">
        <f t="shared" si="5"/>
        <v>ICHmk3.CC.BlackCreek.E.FFEP.P.100</v>
      </c>
      <c r="B341">
        <v>329</v>
      </c>
      <c r="C341" t="str">
        <f>LOOKUP(B341,TipsyOutputs!A:A,TipsyOutputs!B:B)</f>
        <v>ICHmk3.CC.BlackCreek.E.FFEP.P</v>
      </c>
      <c r="D341">
        <v>0</v>
      </c>
      <c r="E341">
        <v>100</v>
      </c>
      <c r="F341">
        <v>494</v>
      </c>
      <c r="G341">
        <v>33.799999999999997</v>
      </c>
      <c r="H341">
        <v>0.76600000000000001</v>
      </c>
      <c r="I341">
        <v>258.10000000000002</v>
      </c>
      <c r="J341">
        <v>4.9400000000000004</v>
      </c>
      <c r="K341">
        <v>340</v>
      </c>
      <c r="L341">
        <v>39.200000000000003</v>
      </c>
    </row>
    <row r="342" spans="1:12">
      <c r="A342" t="str">
        <f t="shared" si="5"/>
        <v>ICHmk3.CC.BlackCreek.E.FFEP.P.60</v>
      </c>
      <c r="B342">
        <v>329</v>
      </c>
      <c r="C342" t="str">
        <f>LOOKUP(B342,TipsyOutputs!A:A,TipsyOutputs!B:B)</f>
        <v>ICHmk3.CC.BlackCreek.E.FFEP.P</v>
      </c>
      <c r="D342">
        <v>0</v>
      </c>
      <c r="E342">
        <v>60</v>
      </c>
      <c r="F342">
        <v>358</v>
      </c>
      <c r="G342">
        <v>24.8</v>
      </c>
      <c r="H342">
        <v>0.317</v>
      </c>
      <c r="I342">
        <v>215</v>
      </c>
      <c r="J342">
        <v>5.96</v>
      </c>
      <c r="K342">
        <v>172</v>
      </c>
      <c r="L342">
        <v>31.2</v>
      </c>
    </row>
    <row r="343" spans="1:12">
      <c r="A343" t="str">
        <f t="shared" si="5"/>
        <v>ICHmk3.CC.BlackCreek.E.FFEP.P.70</v>
      </c>
      <c r="B343">
        <v>329</v>
      </c>
      <c r="C343" t="str">
        <f>LOOKUP(B343,TipsyOutputs!A:A,TipsyOutputs!B:B)</f>
        <v>ICHmk3.CC.BlackCreek.E.FFEP.P</v>
      </c>
      <c r="D343">
        <v>0</v>
      </c>
      <c r="E343">
        <v>70</v>
      </c>
      <c r="F343">
        <v>408</v>
      </c>
      <c r="G343">
        <v>27.7</v>
      </c>
      <c r="H343">
        <v>0.42599999999999999</v>
      </c>
      <c r="I343">
        <v>232.5</v>
      </c>
      <c r="J343">
        <v>5.83</v>
      </c>
      <c r="K343">
        <v>219</v>
      </c>
      <c r="L343">
        <v>33.9</v>
      </c>
    </row>
    <row r="344" spans="1:12">
      <c r="A344" t="str">
        <f t="shared" si="5"/>
        <v>ICHmk3.CC.BlackCreek.E.FFEP.P.80</v>
      </c>
      <c r="B344">
        <v>329</v>
      </c>
      <c r="C344" t="str">
        <f>LOOKUP(B344,TipsyOutputs!A:A,TipsyOutputs!B:B)</f>
        <v>ICHmk3.CC.BlackCreek.E.FFEP.P</v>
      </c>
      <c r="D344">
        <v>0</v>
      </c>
      <c r="E344">
        <v>80</v>
      </c>
      <c r="F344">
        <v>442</v>
      </c>
      <c r="G344">
        <v>30.1</v>
      </c>
      <c r="H344">
        <v>0.54100000000000004</v>
      </c>
      <c r="I344">
        <v>243.8</v>
      </c>
      <c r="J344">
        <v>5.52</v>
      </c>
      <c r="K344">
        <v>262</v>
      </c>
      <c r="L344">
        <v>36</v>
      </c>
    </row>
    <row r="345" spans="1:12">
      <c r="A345" t="str">
        <f t="shared" si="5"/>
        <v>ICHmk3.CC.BlackCreek.E.FFEP.P.90</v>
      </c>
      <c r="B345">
        <v>329</v>
      </c>
      <c r="C345" t="str">
        <f>LOOKUP(B345,TipsyOutputs!A:A,TipsyOutputs!B:B)</f>
        <v>ICHmk3.CC.BlackCreek.E.FFEP.P</v>
      </c>
      <c r="D345">
        <v>0</v>
      </c>
      <c r="E345">
        <v>90</v>
      </c>
      <c r="F345">
        <v>473</v>
      </c>
      <c r="G345">
        <v>32.1</v>
      </c>
      <c r="H345">
        <v>0.65100000000000002</v>
      </c>
      <c r="I345">
        <v>251.8</v>
      </c>
      <c r="J345">
        <v>5.26</v>
      </c>
      <c r="K345">
        <v>303</v>
      </c>
      <c r="L345">
        <v>37.700000000000003</v>
      </c>
    </row>
    <row r="346" spans="1:12">
      <c r="A346" t="str">
        <f t="shared" si="5"/>
        <v>ICHmk3.CC.BlackCreek.E.NoMgmt.N.100</v>
      </c>
      <c r="B346">
        <v>41</v>
      </c>
      <c r="C346" t="str">
        <f>LOOKUP(B346,TipsyOutputs!A:A,TipsyOutputs!B:B)</f>
        <v>ICHmk3.CC.BlackCreek.E.NoMgmt.N</v>
      </c>
      <c r="D346">
        <v>0</v>
      </c>
      <c r="E346">
        <v>100</v>
      </c>
      <c r="F346">
        <v>300</v>
      </c>
      <c r="G346">
        <v>23</v>
      </c>
      <c r="H346">
        <v>0.27100000000000002</v>
      </c>
      <c r="I346">
        <v>213</v>
      </c>
      <c r="J346">
        <v>3</v>
      </c>
      <c r="K346">
        <v>144</v>
      </c>
      <c r="L346">
        <v>28.8</v>
      </c>
    </row>
    <row r="347" spans="1:12">
      <c r="A347" t="str">
        <f t="shared" si="5"/>
        <v>ICHmk3.CC.BlackCreek.E.NoMgmt.N.60</v>
      </c>
      <c r="B347">
        <v>41</v>
      </c>
      <c r="C347" t="str">
        <f>LOOKUP(B347,TipsyOutputs!A:A,TipsyOutputs!B:B)</f>
        <v>ICHmk3.CC.BlackCreek.E.NoMgmt.N</v>
      </c>
      <c r="D347">
        <v>0</v>
      </c>
      <c r="E347">
        <v>60</v>
      </c>
      <c r="F347">
        <v>74</v>
      </c>
      <c r="G347">
        <v>13.9</v>
      </c>
      <c r="H347">
        <v>0.1</v>
      </c>
      <c r="I347">
        <v>134</v>
      </c>
      <c r="J347">
        <v>1.24</v>
      </c>
      <c r="K347">
        <v>35</v>
      </c>
      <c r="L347">
        <v>18.399999999999999</v>
      </c>
    </row>
    <row r="348" spans="1:12">
      <c r="A348" t="str">
        <f t="shared" si="5"/>
        <v>ICHmk3.CC.BlackCreek.E.NoMgmt.N.70</v>
      </c>
      <c r="B348">
        <v>41</v>
      </c>
      <c r="C348" t="str">
        <f>LOOKUP(B348,TipsyOutputs!A:A,TipsyOutputs!B:B)</f>
        <v>ICHmk3.CC.BlackCreek.E.NoMgmt.N</v>
      </c>
      <c r="D348">
        <v>0</v>
      </c>
      <c r="E348">
        <v>70</v>
      </c>
      <c r="F348">
        <v>138</v>
      </c>
      <c r="G348">
        <v>16.7</v>
      </c>
      <c r="H348">
        <v>0.13400000000000001</v>
      </c>
      <c r="I348">
        <v>159.9</v>
      </c>
      <c r="J348">
        <v>1.97</v>
      </c>
      <c r="K348">
        <v>58</v>
      </c>
      <c r="L348">
        <v>21.5</v>
      </c>
    </row>
    <row r="349" spans="1:12">
      <c r="A349" t="str">
        <f t="shared" si="5"/>
        <v>ICHmk3.CC.BlackCreek.E.NoMgmt.N.80</v>
      </c>
      <c r="B349">
        <v>41</v>
      </c>
      <c r="C349" t="str">
        <f>LOOKUP(B349,TipsyOutputs!A:A,TipsyOutputs!B:B)</f>
        <v>ICHmk3.CC.BlackCreek.E.NoMgmt.N</v>
      </c>
      <c r="D349">
        <v>0</v>
      </c>
      <c r="E349">
        <v>80</v>
      </c>
      <c r="F349">
        <v>202</v>
      </c>
      <c r="G349">
        <v>19.100000000000001</v>
      </c>
      <c r="H349">
        <v>0.17799999999999999</v>
      </c>
      <c r="I349">
        <v>183.6</v>
      </c>
      <c r="J349">
        <v>2.52</v>
      </c>
      <c r="K349">
        <v>86</v>
      </c>
      <c r="L349">
        <v>24.3</v>
      </c>
    </row>
    <row r="350" spans="1:12">
      <c r="A350" t="str">
        <f t="shared" si="5"/>
        <v>ICHmk3.CC.BlackCreek.E.NoMgmt.N.90</v>
      </c>
      <c r="B350">
        <v>41</v>
      </c>
      <c r="C350" t="str">
        <f>LOOKUP(B350,TipsyOutputs!A:A,TipsyOutputs!B:B)</f>
        <v>ICHmk3.CC.BlackCreek.E.NoMgmt.N</v>
      </c>
      <c r="D350">
        <v>0</v>
      </c>
      <c r="E350">
        <v>90</v>
      </c>
      <c r="F350">
        <v>255</v>
      </c>
      <c r="G350">
        <v>21.2</v>
      </c>
      <c r="H350">
        <v>0.224</v>
      </c>
      <c r="I350">
        <v>199.9</v>
      </c>
      <c r="J350">
        <v>2.83</v>
      </c>
      <c r="K350">
        <v>115</v>
      </c>
      <c r="L350">
        <v>26.7</v>
      </c>
    </row>
    <row r="351" spans="1:12">
      <c r="A351" t="str">
        <f t="shared" si="5"/>
        <v>ICHmk3.CC.BlackCreek.E.Reg.N.100</v>
      </c>
      <c r="B351">
        <v>175</v>
      </c>
      <c r="C351" t="str">
        <f>LOOKUP(B351,TipsyOutputs!A:A,TipsyOutputs!B:B)</f>
        <v>ICHmk3.CC.BlackCreek.E.Reg.N</v>
      </c>
      <c r="D351">
        <v>0</v>
      </c>
      <c r="E351">
        <v>100</v>
      </c>
      <c r="F351">
        <v>525</v>
      </c>
      <c r="G351">
        <v>29.5</v>
      </c>
      <c r="H351">
        <v>0.59499999999999997</v>
      </c>
      <c r="I351">
        <v>257.89999999999998</v>
      </c>
      <c r="J351">
        <v>5.25</v>
      </c>
      <c r="K351">
        <v>322</v>
      </c>
      <c r="L351">
        <v>37.5</v>
      </c>
    </row>
    <row r="352" spans="1:12">
      <c r="A352" t="str">
        <f t="shared" si="5"/>
        <v>ICHmk3.CC.BlackCreek.E.Reg.N.60</v>
      </c>
      <c r="B352">
        <v>175</v>
      </c>
      <c r="C352" t="str">
        <f>LOOKUP(B352,TipsyOutputs!A:A,TipsyOutputs!B:B)</f>
        <v>ICHmk3.CC.BlackCreek.E.Reg.N</v>
      </c>
      <c r="D352">
        <v>0</v>
      </c>
      <c r="E352">
        <v>60</v>
      </c>
      <c r="F352">
        <v>292</v>
      </c>
      <c r="G352">
        <v>21.1</v>
      </c>
      <c r="H352">
        <v>0.24099999999999999</v>
      </c>
      <c r="I352">
        <v>203.7</v>
      </c>
      <c r="J352">
        <v>4.8600000000000003</v>
      </c>
      <c r="K352">
        <v>129</v>
      </c>
      <c r="L352">
        <v>27.7</v>
      </c>
    </row>
    <row r="353" spans="1:12">
      <c r="A353" t="str">
        <f t="shared" si="5"/>
        <v>ICHmk3.CC.BlackCreek.E.Reg.N.70</v>
      </c>
      <c r="B353">
        <v>175</v>
      </c>
      <c r="C353" t="str">
        <f>LOOKUP(B353,TipsyOutputs!A:A,TipsyOutputs!B:B)</f>
        <v>ICHmk3.CC.BlackCreek.E.Reg.N</v>
      </c>
      <c r="D353">
        <v>0</v>
      </c>
      <c r="E353">
        <v>70</v>
      </c>
      <c r="F353">
        <v>366</v>
      </c>
      <c r="G353">
        <v>23.8</v>
      </c>
      <c r="H353">
        <v>0.316</v>
      </c>
      <c r="I353">
        <v>221.9</v>
      </c>
      <c r="J353">
        <v>5.22</v>
      </c>
      <c r="K353">
        <v>176</v>
      </c>
      <c r="L353">
        <v>30.7</v>
      </c>
    </row>
    <row r="354" spans="1:12">
      <c r="A354" t="str">
        <f t="shared" si="5"/>
        <v>ICHmk3.CC.BlackCreek.E.Reg.N.80</v>
      </c>
      <c r="B354">
        <v>175</v>
      </c>
      <c r="C354" t="str">
        <f>LOOKUP(B354,TipsyOutputs!A:A,TipsyOutputs!B:B)</f>
        <v>ICHmk3.CC.BlackCreek.E.Reg.N</v>
      </c>
      <c r="D354">
        <v>0</v>
      </c>
      <c r="E354">
        <v>80</v>
      </c>
      <c r="F354">
        <v>433</v>
      </c>
      <c r="G354">
        <v>26.1</v>
      </c>
      <c r="H354">
        <v>0.40500000000000003</v>
      </c>
      <c r="I354">
        <v>237.5</v>
      </c>
      <c r="J354">
        <v>5.42</v>
      </c>
      <c r="K354">
        <v>228</v>
      </c>
      <c r="L354">
        <v>33.4</v>
      </c>
    </row>
    <row r="355" spans="1:12">
      <c r="A355" t="str">
        <f t="shared" si="5"/>
        <v>ICHmk3.CC.BlackCreek.E.Reg.N.90</v>
      </c>
      <c r="B355">
        <v>175</v>
      </c>
      <c r="C355" t="str">
        <f>LOOKUP(B355,TipsyOutputs!A:A,TipsyOutputs!B:B)</f>
        <v>ICHmk3.CC.BlackCreek.E.Reg.N</v>
      </c>
      <c r="D355">
        <v>0</v>
      </c>
      <c r="E355">
        <v>90</v>
      </c>
      <c r="F355">
        <v>487</v>
      </c>
      <c r="G355">
        <v>28</v>
      </c>
      <c r="H355">
        <v>0.499</v>
      </c>
      <c r="I355">
        <v>248.8</v>
      </c>
      <c r="J355">
        <v>5.41</v>
      </c>
      <c r="K355">
        <v>279</v>
      </c>
      <c r="L355">
        <v>35.700000000000003</v>
      </c>
    </row>
    <row r="356" spans="1:12">
      <c r="A356" t="str">
        <f t="shared" si="5"/>
        <v>ICHmk3.CC.BlackCreek.E.Reg.P.100</v>
      </c>
      <c r="B356">
        <v>176</v>
      </c>
      <c r="C356" t="str">
        <f>LOOKUP(B356,TipsyOutputs!A:A,TipsyOutputs!B:B)</f>
        <v>ICHmk3.CC.BlackCreek.E.Reg.P</v>
      </c>
      <c r="D356">
        <v>0</v>
      </c>
      <c r="E356">
        <v>100</v>
      </c>
      <c r="F356">
        <v>440</v>
      </c>
      <c r="G356">
        <v>29.9</v>
      </c>
      <c r="H356">
        <v>0.55900000000000005</v>
      </c>
      <c r="I356">
        <v>251.6</v>
      </c>
      <c r="J356">
        <v>4.4000000000000004</v>
      </c>
      <c r="K356">
        <v>266</v>
      </c>
      <c r="L356">
        <v>35.1</v>
      </c>
    </row>
    <row r="357" spans="1:12">
      <c r="A357" t="str">
        <f t="shared" si="5"/>
        <v>ICHmk3.CC.BlackCreek.E.Reg.P.60</v>
      </c>
      <c r="B357">
        <v>176</v>
      </c>
      <c r="C357" t="str">
        <f>LOOKUP(B357,TipsyOutputs!A:A,TipsyOutputs!B:B)</f>
        <v>ICHmk3.CC.BlackCreek.E.Reg.P</v>
      </c>
      <c r="D357">
        <v>0</v>
      </c>
      <c r="E357">
        <v>60</v>
      </c>
      <c r="F357">
        <v>289</v>
      </c>
      <c r="G357">
        <v>22.6</v>
      </c>
      <c r="H357">
        <v>0.254</v>
      </c>
      <c r="I357">
        <v>207</v>
      </c>
      <c r="J357">
        <v>4.82</v>
      </c>
      <c r="K357">
        <v>131</v>
      </c>
      <c r="L357">
        <v>27.6</v>
      </c>
    </row>
    <row r="358" spans="1:12">
      <c r="A358" t="str">
        <f t="shared" si="5"/>
        <v>ICHmk3.CC.BlackCreek.E.Reg.P.70</v>
      </c>
      <c r="B358">
        <v>176</v>
      </c>
      <c r="C358" t="str">
        <f>LOOKUP(B358,TipsyOutputs!A:A,TipsyOutputs!B:B)</f>
        <v>ICHmk3.CC.BlackCreek.E.Reg.P</v>
      </c>
      <c r="D358">
        <v>0</v>
      </c>
      <c r="E358">
        <v>70</v>
      </c>
      <c r="F358">
        <v>343</v>
      </c>
      <c r="G358">
        <v>24.9</v>
      </c>
      <c r="H358">
        <v>0.32700000000000001</v>
      </c>
      <c r="I358">
        <v>222.6</v>
      </c>
      <c r="J358">
        <v>4.8899999999999997</v>
      </c>
      <c r="K358">
        <v>169</v>
      </c>
      <c r="L358">
        <v>30</v>
      </c>
    </row>
    <row r="359" spans="1:12">
      <c r="A359" t="str">
        <f t="shared" si="5"/>
        <v>ICHmk3.CC.BlackCreek.E.Reg.P.80</v>
      </c>
      <c r="B359">
        <v>176</v>
      </c>
      <c r="C359" t="str">
        <f>LOOKUP(B359,TipsyOutputs!A:A,TipsyOutputs!B:B)</f>
        <v>ICHmk3.CC.BlackCreek.E.Reg.P</v>
      </c>
      <c r="D359">
        <v>0</v>
      </c>
      <c r="E359">
        <v>80</v>
      </c>
      <c r="F359">
        <v>383</v>
      </c>
      <c r="G359">
        <v>26.9</v>
      </c>
      <c r="H359">
        <v>0.40100000000000002</v>
      </c>
      <c r="I359">
        <v>234.4</v>
      </c>
      <c r="J359">
        <v>4.79</v>
      </c>
      <c r="K359">
        <v>203</v>
      </c>
      <c r="L359">
        <v>32</v>
      </c>
    </row>
    <row r="360" spans="1:12">
      <c r="A360" t="str">
        <f t="shared" si="5"/>
        <v>ICHmk3.CC.BlackCreek.E.Reg.P.90</v>
      </c>
      <c r="B360">
        <v>176</v>
      </c>
      <c r="C360" t="str">
        <f>LOOKUP(B360,TipsyOutputs!A:A,TipsyOutputs!B:B)</f>
        <v>ICHmk3.CC.BlackCreek.E.Reg.P</v>
      </c>
      <c r="D360">
        <v>0</v>
      </c>
      <c r="E360">
        <v>90</v>
      </c>
      <c r="F360">
        <v>413</v>
      </c>
      <c r="G360">
        <v>28.5</v>
      </c>
      <c r="H360">
        <v>0.48299999999999998</v>
      </c>
      <c r="I360">
        <v>244.5</v>
      </c>
      <c r="J360">
        <v>4.59</v>
      </c>
      <c r="K360">
        <v>236</v>
      </c>
      <c r="L360">
        <v>33.700000000000003</v>
      </c>
    </row>
    <row r="361" spans="1:12">
      <c r="A361" t="str">
        <f t="shared" si="5"/>
        <v>ICHmk3.CC.Horsefly.A.FFEP.P.100</v>
      </c>
      <c r="B361">
        <v>359</v>
      </c>
      <c r="C361" t="str">
        <f>LOOKUP(B361,TipsyOutputs!A:A,TipsyOutputs!B:B)</f>
        <v>ICHmk3.CC.Horsefly.A.FFEP.P</v>
      </c>
      <c r="D361">
        <v>0</v>
      </c>
      <c r="E361">
        <v>100</v>
      </c>
      <c r="F361">
        <v>487</v>
      </c>
      <c r="G361">
        <v>33.299999999999997</v>
      </c>
      <c r="H361">
        <v>0.72599999999999998</v>
      </c>
      <c r="I361">
        <v>255.7</v>
      </c>
      <c r="J361">
        <v>4.87</v>
      </c>
      <c r="K361">
        <v>328</v>
      </c>
      <c r="L361">
        <v>38.700000000000003</v>
      </c>
    </row>
    <row r="362" spans="1:12">
      <c r="A362" t="str">
        <f t="shared" si="5"/>
        <v>ICHmk3.CC.Horsefly.A.FFEP.P.60</v>
      </c>
      <c r="B362">
        <v>359</v>
      </c>
      <c r="C362" t="str">
        <f>LOOKUP(B362,TipsyOutputs!A:A,TipsyOutputs!B:B)</f>
        <v>ICHmk3.CC.Horsefly.A.FFEP.P</v>
      </c>
      <c r="D362">
        <v>0</v>
      </c>
      <c r="E362">
        <v>60</v>
      </c>
      <c r="F362">
        <v>346</v>
      </c>
      <c r="G362">
        <v>24.3</v>
      </c>
      <c r="H362">
        <v>0.3</v>
      </c>
      <c r="I362">
        <v>211.9</v>
      </c>
      <c r="J362">
        <v>5.76</v>
      </c>
      <c r="K362">
        <v>164</v>
      </c>
      <c r="L362">
        <v>30.7</v>
      </c>
    </row>
    <row r="363" spans="1:12">
      <c r="A363" t="str">
        <f t="shared" si="5"/>
        <v>ICHmk3.CC.Horsefly.A.FFEP.P.70</v>
      </c>
      <c r="B363">
        <v>359</v>
      </c>
      <c r="C363" t="str">
        <f>LOOKUP(B363,TipsyOutputs!A:A,TipsyOutputs!B:B)</f>
        <v>ICHmk3.CC.Horsefly.A.FFEP.P</v>
      </c>
      <c r="D363">
        <v>0</v>
      </c>
      <c r="E363">
        <v>70</v>
      </c>
      <c r="F363">
        <v>399</v>
      </c>
      <c r="G363">
        <v>27.2</v>
      </c>
      <c r="H363">
        <v>0.40200000000000002</v>
      </c>
      <c r="I363">
        <v>229.4</v>
      </c>
      <c r="J363">
        <v>5.7</v>
      </c>
      <c r="K363">
        <v>210</v>
      </c>
      <c r="L363">
        <v>33.4</v>
      </c>
    </row>
    <row r="364" spans="1:12">
      <c r="A364" t="str">
        <f t="shared" si="5"/>
        <v>ICHmk3.CC.Horsefly.A.FFEP.P.80</v>
      </c>
      <c r="B364">
        <v>359</v>
      </c>
      <c r="C364" t="str">
        <f>LOOKUP(B364,TipsyOutputs!A:A,TipsyOutputs!B:B)</f>
        <v>ICHmk3.CC.Horsefly.A.FFEP.P</v>
      </c>
      <c r="D364">
        <v>0</v>
      </c>
      <c r="E364">
        <v>80</v>
      </c>
      <c r="F364">
        <v>432</v>
      </c>
      <c r="G364">
        <v>29.6</v>
      </c>
      <c r="H364">
        <v>0.51500000000000001</v>
      </c>
      <c r="I364">
        <v>241.2</v>
      </c>
      <c r="J364">
        <v>5.41</v>
      </c>
      <c r="K364">
        <v>252</v>
      </c>
      <c r="L364">
        <v>35.5</v>
      </c>
    </row>
    <row r="365" spans="1:12">
      <c r="A365" t="str">
        <f t="shared" si="5"/>
        <v>ICHmk3.CC.Horsefly.A.FFEP.P.90</v>
      </c>
      <c r="B365">
        <v>359</v>
      </c>
      <c r="C365" t="str">
        <f>LOOKUP(B365,TipsyOutputs!A:A,TipsyOutputs!B:B)</f>
        <v>ICHmk3.CC.Horsefly.A.FFEP.P</v>
      </c>
      <c r="D365">
        <v>0</v>
      </c>
      <c r="E365">
        <v>90</v>
      </c>
      <c r="F365">
        <v>465</v>
      </c>
      <c r="G365">
        <v>31.6</v>
      </c>
      <c r="H365">
        <v>0.61599999999999999</v>
      </c>
      <c r="I365">
        <v>249.8</v>
      </c>
      <c r="J365">
        <v>5.16</v>
      </c>
      <c r="K365">
        <v>291</v>
      </c>
      <c r="L365">
        <v>37.200000000000003</v>
      </c>
    </row>
    <row r="366" spans="1:12">
      <c r="A366" t="str">
        <f t="shared" si="5"/>
        <v>ICHmk3.CC.Horsefly.A.NoMgmt.N.100</v>
      </c>
      <c r="B366">
        <v>71</v>
      </c>
      <c r="C366" t="str">
        <f>LOOKUP(B366,TipsyOutputs!A:A,TipsyOutputs!B:B)</f>
        <v>ICHmk3.CC.Horsefly.A.NoMgmt.N</v>
      </c>
      <c r="D366">
        <v>0</v>
      </c>
      <c r="E366">
        <v>100</v>
      </c>
      <c r="F366">
        <v>339</v>
      </c>
      <c r="G366">
        <v>24.5</v>
      </c>
      <c r="H366">
        <v>0.32</v>
      </c>
      <c r="I366">
        <v>223</v>
      </c>
      <c r="J366">
        <v>3.39</v>
      </c>
      <c r="K366">
        <v>172</v>
      </c>
      <c r="L366">
        <v>30.5</v>
      </c>
    </row>
    <row r="367" spans="1:12">
      <c r="A367" t="str">
        <f t="shared" si="5"/>
        <v>ICHmk3.CC.Horsefly.A.NoMgmt.N.60</v>
      </c>
      <c r="B367">
        <v>71</v>
      </c>
      <c r="C367" t="str">
        <f>LOOKUP(B367,TipsyOutputs!A:A,TipsyOutputs!B:B)</f>
        <v>ICHmk3.CC.Horsefly.A.NoMgmt.N</v>
      </c>
      <c r="D367">
        <v>0</v>
      </c>
      <c r="E367">
        <v>60</v>
      </c>
      <c r="F367">
        <v>99</v>
      </c>
      <c r="G367">
        <v>15</v>
      </c>
      <c r="H367">
        <v>0.113</v>
      </c>
      <c r="I367">
        <v>145.6</v>
      </c>
      <c r="J367">
        <v>1.66</v>
      </c>
      <c r="K367">
        <v>44</v>
      </c>
      <c r="L367">
        <v>19.600000000000001</v>
      </c>
    </row>
    <row r="368" spans="1:12">
      <c r="A368" t="str">
        <f t="shared" si="5"/>
        <v>ICHmk3.CC.Horsefly.A.NoMgmt.N.70</v>
      </c>
      <c r="B368">
        <v>71</v>
      </c>
      <c r="C368" t="str">
        <f>LOOKUP(B368,TipsyOutputs!A:A,TipsyOutputs!B:B)</f>
        <v>ICHmk3.CC.Horsefly.A.NoMgmt.N</v>
      </c>
      <c r="D368">
        <v>0</v>
      </c>
      <c r="E368">
        <v>70</v>
      </c>
      <c r="F368">
        <v>171</v>
      </c>
      <c r="G368">
        <v>17.899999999999999</v>
      </c>
      <c r="H368">
        <v>0.156</v>
      </c>
      <c r="I368">
        <v>173.4</v>
      </c>
      <c r="J368">
        <v>2.44</v>
      </c>
      <c r="K368">
        <v>72</v>
      </c>
      <c r="L368">
        <v>23</v>
      </c>
    </row>
    <row r="369" spans="1:12">
      <c r="A369" t="str">
        <f t="shared" si="5"/>
        <v>ICHmk3.CC.Horsefly.A.NoMgmt.N.80</v>
      </c>
      <c r="B369">
        <v>71</v>
      </c>
      <c r="C369" t="str">
        <f>LOOKUP(B369,TipsyOutputs!A:A,TipsyOutputs!B:B)</f>
        <v>ICHmk3.CC.Horsefly.A.NoMgmt.N</v>
      </c>
      <c r="D369">
        <v>0</v>
      </c>
      <c r="E369">
        <v>80</v>
      </c>
      <c r="F369">
        <v>238</v>
      </c>
      <c r="G369">
        <v>20.5</v>
      </c>
      <c r="H369">
        <v>0.20799999999999999</v>
      </c>
      <c r="I369">
        <v>195</v>
      </c>
      <c r="J369">
        <v>2.98</v>
      </c>
      <c r="K369">
        <v>105</v>
      </c>
      <c r="L369">
        <v>25.9</v>
      </c>
    </row>
    <row r="370" spans="1:12">
      <c r="A370" t="str">
        <f t="shared" si="5"/>
        <v>ICHmk3.CC.Horsefly.A.NoMgmt.N.90</v>
      </c>
      <c r="B370">
        <v>71</v>
      </c>
      <c r="C370" t="str">
        <f>LOOKUP(B370,TipsyOutputs!A:A,TipsyOutputs!B:B)</f>
        <v>ICHmk3.CC.Horsefly.A.NoMgmt.N</v>
      </c>
      <c r="D370">
        <v>0</v>
      </c>
      <c r="E370">
        <v>90</v>
      </c>
      <c r="F370">
        <v>291</v>
      </c>
      <c r="G370">
        <v>22.6</v>
      </c>
      <c r="H370">
        <v>0.26</v>
      </c>
      <c r="I370">
        <v>209.9</v>
      </c>
      <c r="J370">
        <v>3.24</v>
      </c>
      <c r="K370">
        <v>137</v>
      </c>
      <c r="L370">
        <v>28.3</v>
      </c>
    </row>
    <row r="371" spans="1:12">
      <c r="A371" t="str">
        <f t="shared" si="5"/>
        <v>ICHmk3.CC.Horsefly.A.Reg.N.100</v>
      </c>
      <c r="B371">
        <v>214</v>
      </c>
      <c r="C371" t="str">
        <f>LOOKUP(B371,TipsyOutputs!A:A,TipsyOutputs!B:B)</f>
        <v>ICHmk3.CC.Horsefly.A.Reg.N</v>
      </c>
      <c r="D371">
        <v>0</v>
      </c>
      <c r="E371">
        <v>100</v>
      </c>
      <c r="F371">
        <v>511</v>
      </c>
      <c r="G371">
        <v>29</v>
      </c>
      <c r="H371">
        <v>0.55800000000000005</v>
      </c>
      <c r="I371">
        <v>254.9</v>
      </c>
      <c r="J371">
        <v>5.1100000000000003</v>
      </c>
      <c r="K371">
        <v>308</v>
      </c>
      <c r="L371">
        <v>36.9</v>
      </c>
    </row>
    <row r="372" spans="1:12">
      <c r="A372" t="str">
        <f t="shared" si="5"/>
        <v>ICHmk3.CC.Horsefly.A.Reg.N.60</v>
      </c>
      <c r="B372">
        <v>214</v>
      </c>
      <c r="C372" t="str">
        <f>LOOKUP(B372,TipsyOutputs!A:A,TipsyOutputs!B:B)</f>
        <v>ICHmk3.CC.Horsefly.A.Reg.N</v>
      </c>
      <c r="D372">
        <v>0</v>
      </c>
      <c r="E372">
        <v>60</v>
      </c>
      <c r="F372">
        <v>277</v>
      </c>
      <c r="G372">
        <v>20.6</v>
      </c>
      <c r="H372">
        <v>0.22900000000000001</v>
      </c>
      <c r="I372">
        <v>200</v>
      </c>
      <c r="J372">
        <v>4.62</v>
      </c>
      <c r="K372">
        <v>120</v>
      </c>
      <c r="L372">
        <v>27.1</v>
      </c>
    </row>
    <row r="373" spans="1:12">
      <c r="A373" t="str">
        <f t="shared" si="5"/>
        <v>ICHmk3.CC.Horsefly.A.Reg.N.70</v>
      </c>
      <c r="B373">
        <v>214</v>
      </c>
      <c r="C373" t="str">
        <f>LOOKUP(B373,TipsyOutputs!A:A,TipsyOutputs!B:B)</f>
        <v>ICHmk3.CC.Horsefly.A.Reg.N</v>
      </c>
      <c r="D373">
        <v>0</v>
      </c>
      <c r="E373">
        <v>70</v>
      </c>
      <c r="F373">
        <v>350</v>
      </c>
      <c r="G373">
        <v>23.3</v>
      </c>
      <c r="H373">
        <v>0.29799999999999999</v>
      </c>
      <c r="I373">
        <v>218.2</v>
      </c>
      <c r="J373">
        <v>5</v>
      </c>
      <c r="K373">
        <v>166</v>
      </c>
      <c r="L373">
        <v>30.1</v>
      </c>
    </row>
    <row r="374" spans="1:12">
      <c r="A374" t="str">
        <f t="shared" si="5"/>
        <v>ICHmk3.CC.Horsefly.A.Reg.N.80</v>
      </c>
      <c r="B374">
        <v>214</v>
      </c>
      <c r="C374" t="str">
        <f>LOOKUP(B374,TipsyOutputs!A:A,TipsyOutputs!B:B)</f>
        <v>ICHmk3.CC.Horsefly.A.Reg.N</v>
      </c>
      <c r="D374">
        <v>0</v>
      </c>
      <c r="E374">
        <v>80</v>
      </c>
      <c r="F374">
        <v>417</v>
      </c>
      <c r="G374">
        <v>25.5</v>
      </c>
      <c r="H374">
        <v>0.38100000000000001</v>
      </c>
      <c r="I374">
        <v>234</v>
      </c>
      <c r="J374">
        <v>5.21</v>
      </c>
      <c r="K374">
        <v>215</v>
      </c>
      <c r="L374">
        <v>32.799999999999997</v>
      </c>
    </row>
    <row r="375" spans="1:12">
      <c r="A375" t="str">
        <f t="shared" si="5"/>
        <v>ICHmk3.CC.Horsefly.A.Reg.N.90</v>
      </c>
      <c r="B375">
        <v>214</v>
      </c>
      <c r="C375" t="str">
        <f>LOOKUP(B375,TipsyOutputs!A:A,TipsyOutputs!B:B)</f>
        <v>ICHmk3.CC.Horsefly.A.Reg.N</v>
      </c>
      <c r="D375">
        <v>0</v>
      </c>
      <c r="E375">
        <v>90</v>
      </c>
      <c r="F375">
        <v>472</v>
      </c>
      <c r="G375">
        <v>27.4</v>
      </c>
      <c r="H375">
        <v>0.46899999999999997</v>
      </c>
      <c r="I375">
        <v>245.7</v>
      </c>
      <c r="J375">
        <v>5.24</v>
      </c>
      <c r="K375">
        <v>265</v>
      </c>
      <c r="L375">
        <v>35.1</v>
      </c>
    </row>
    <row r="376" spans="1:12">
      <c r="A376" t="str">
        <f t="shared" si="5"/>
        <v>ICHmk3.CC.Horsefly.A.Reg.P.100</v>
      </c>
      <c r="B376">
        <v>215</v>
      </c>
      <c r="C376" t="str">
        <f>LOOKUP(B376,TipsyOutputs!A:A,TipsyOutputs!B:B)</f>
        <v>ICHmk3.CC.Horsefly.A.Reg.P</v>
      </c>
      <c r="D376">
        <v>0</v>
      </c>
      <c r="E376">
        <v>100</v>
      </c>
      <c r="F376">
        <v>428</v>
      </c>
      <c r="G376">
        <v>29.3</v>
      </c>
      <c r="H376">
        <v>0.52400000000000002</v>
      </c>
      <c r="I376">
        <v>248.6</v>
      </c>
      <c r="J376">
        <v>4.28</v>
      </c>
      <c r="K376">
        <v>253</v>
      </c>
      <c r="L376">
        <v>34.5</v>
      </c>
    </row>
    <row r="377" spans="1:12">
      <c r="A377" t="str">
        <f t="shared" si="5"/>
        <v>ICHmk3.CC.Horsefly.A.Reg.P.60</v>
      </c>
      <c r="B377">
        <v>215</v>
      </c>
      <c r="C377" t="str">
        <f>LOOKUP(B377,TipsyOutputs!A:A,TipsyOutputs!B:B)</f>
        <v>ICHmk3.CC.Horsefly.A.Reg.P</v>
      </c>
      <c r="D377">
        <v>0</v>
      </c>
      <c r="E377">
        <v>60</v>
      </c>
      <c r="F377">
        <v>278</v>
      </c>
      <c r="G377">
        <v>22</v>
      </c>
      <c r="H377">
        <v>0.24</v>
      </c>
      <c r="I377">
        <v>203</v>
      </c>
      <c r="J377">
        <v>4.63</v>
      </c>
      <c r="K377">
        <v>123</v>
      </c>
      <c r="L377">
        <v>27</v>
      </c>
    </row>
    <row r="378" spans="1:12">
      <c r="A378" t="str">
        <f t="shared" si="5"/>
        <v>ICHmk3.CC.Horsefly.A.Reg.P.70</v>
      </c>
      <c r="B378">
        <v>215</v>
      </c>
      <c r="C378" t="str">
        <f>LOOKUP(B378,TipsyOutputs!A:A,TipsyOutputs!B:B)</f>
        <v>ICHmk3.CC.Horsefly.A.Reg.P</v>
      </c>
      <c r="D378">
        <v>0</v>
      </c>
      <c r="E378">
        <v>70</v>
      </c>
      <c r="F378">
        <v>329</v>
      </c>
      <c r="G378">
        <v>24.4</v>
      </c>
      <c r="H378">
        <v>0.308</v>
      </c>
      <c r="I378">
        <v>219</v>
      </c>
      <c r="J378">
        <v>4.7</v>
      </c>
      <c r="K378">
        <v>159</v>
      </c>
      <c r="L378">
        <v>29.5</v>
      </c>
    </row>
    <row r="379" spans="1:12">
      <c r="A379" t="str">
        <f t="shared" si="5"/>
        <v>ICHmk3.CC.Horsefly.A.Reg.P.80</v>
      </c>
      <c r="B379">
        <v>215</v>
      </c>
      <c r="C379" t="str">
        <f>LOOKUP(B379,TipsyOutputs!A:A,TipsyOutputs!B:B)</f>
        <v>ICHmk3.CC.Horsefly.A.Reg.P</v>
      </c>
      <c r="D379">
        <v>0</v>
      </c>
      <c r="E379">
        <v>80</v>
      </c>
      <c r="F379">
        <v>371</v>
      </c>
      <c r="G379">
        <v>26.3</v>
      </c>
      <c r="H379">
        <v>0.377</v>
      </c>
      <c r="I379">
        <v>231</v>
      </c>
      <c r="J379">
        <v>4.6399999999999997</v>
      </c>
      <c r="K379">
        <v>193</v>
      </c>
      <c r="L379">
        <v>31.5</v>
      </c>
    </row>
    <row r="380" spans="1:12">
      <c r="A380" t="str">
        <f t="shared" si="5"/>
        <v>ICHmk3.CC.Horsefly.A.Reg.P.90</v>
      </c>
      <c r="B380">
        <v>215</v>
      </c>
      <c r="C380" t="str">
        <f>LOOKUP(B380,TipsyOutputs!A:A,TipsyOutputs!B:B)</f>
        <v>ICHmk3.CC.Horsefly.A.Reg.P</v>
      </c>
      <c r="D380">
        <v>0</v>
      </c>
      <c r="E380">
        <v>90</v>
      </c>
      <c r="F380">
        <v>401</v>
      </c>
      <c r="G380">
        <v>27.9</v>
      </c>
      <c r="H380">
        <v>0.45</v>
      </c>
      <c r="I380">
        <v>241</v>
      </c>
      <c r="J380">
        <v>4.46</v>
      </c>
      <c r="K380">
        <v>224</v>
      </c>
      <c r="L380">
        <v>33.1</v>
      </c>
    </row>
    <row r="381" spans="1:12">
      <c r="A381" t="str">
        <f t="shared" si="5"/>
        <v>ICHmk3.CC.Horsefly.B.FFEP.P.100</v>
      </c>
      <c r="B381">
        <v>360</v>
      </c>
      <c r="C381" t="str">
        <f>LOOKUP(B381,TipsyOutputs!A:A,TipsyOutputs!B:B)</f>
        <v>ICHmk3.CC.Horsefly.B.FFEP.P</v>
      </c>
      <c r="D381">
        <v>0</v>
      </c>
      <c r="E381">
        <v>100</v>
      </c>
      <c r="F381">
        <v>480</v>
      </c>
      <c r="G381">
        <v>32.799999999999997</v>
      </c>
      <c r="H381">
        <v>0.69299999999999995</v>
      </c>
      <c r="I381">
        <v>254.1</v>
      </c>
      <c r="J381">
        <v>4.8</v>
      </c>
      <c r="K381">
        <v>318</v>
      </c>
      <c r="L381">
        <v>38.299999999999997</v>
      </c>
    </row>
    <row r="382" spans="1:12">
      <c r="A382" t="str">
        <f t="shared" si="5"/>
        <v>ICHmk3.CC.Horsefly.B.FFEP.P.60</v>
      </c>
      <c r="B382">
        <v>360</v>
      </c>
      <c r="C382" t="str">
        <f>LOOKUP(B382,TipsyOutputs!A:A,TipsyOutputs!B:B)</f>
        <v>ICHmk3.CC.Horsefly.B.FFEP.P</v>
      </c>
      <c r="D382">
        <v>0</v>
      </c>
      <c r="E382">
        <v>60</v>
      </c>
      <c r="F382">
        <v>336</v>
      </c>
      <c r="G382">
        <v>23.9</v>
      </c>
      <c r="H382">
        <v>0.28799999999999998</v>
      </c>
      <c r="I382">
        <v>209.1</v>
      </c>
      <c r="J382">
        <v>5.61</v>
      </c>
      <c r="K382">
        <v>157</v>
      </c>
      <c r="L382">
        <v>30.3</v>
      </c>
    </row>
    <row r="383" spans="1:12">
      <c r="A383" t="str">
        <f t="shared" si="5"/>
        <v>ICHmk3.CC.Horsefly.B.FFEP.P.70</v>
      </c>
      <c r="B383">
        <v>360</v>
      </c>
      <c r="C383" t="str">
        <f>LOOKUP(B383,TipsyOutputs!A:A,TipsyOutputs!B:B)</f>
        <v>ICHmk3.CC.Horsefly.B.FFEP.P</v>
      </c>
      <c r="D383">
        <v>0</v>
      </c>
      <c r="E383">
        <v>70</v>
      </c>
      <c r="F383">
        <v>392</v>
      </c>
      <c r="G383">
        <v>26.7</v>
      </c>
      <c r="H383">
        <v>0.38300000000000001</v>
      </c>
      <c r="I383">
        <v>226.6</v>
      </c>
      <c r="J383">
        <v>5.6</v>
      </c>
      <c r="K383">
        <v>203</v>
      </c>
      <c r="L383">
        <v>33</v>
      </c>
    </row>
    <row r="384" spans="1:12">
      <c r="A384" t="str">
        <f t="shared" si="5"/>
        <v>ICHmk3.CC.Horsefly.B.FFEP.P.80</v>
      </c>
      <c r="B384">
        <v>360</v>
      </c>
      <c r="C384" t="str">
        <f>LOOKUP(B384,TipsyOutputs!A:A,TipsyOutputs!B:B)</f>
        <v>ICHmk3.CC.Horsefly.B.FFEP.P</v>
      </c>
      <c r="D384">
        <v>0</v>
      </c>
      <c r="E384">
        <v>80</v>
      </c>
      <c r="F384">
        <v>426</v>
      </c>
      <c r="G384">
        <v>29.1</v>
      </c>
      <c r="H384">
        <v>0.49</v>
      </c>
      <c r="I384">
        <v>239.1</v>
      </c>
      <c r="J384">
        <v>5.32</v>
      </c>
      <c r="K384">
        <v>244</v>
      </c>
      <c r="L384">
        <v>35.1</v>
      </c>
    </row>
    <row r="385" spans="1:12">
      <c r="A385" t="str">
        <f t="shared" ref="A385:A448" si="6">C385&amp;"."&amp;E385</f>
        <v>ICHmk3.CC.Horsefly.B.FFEP.P.90</v>
      </c>
      <c r="B385">
        <v>360</v>
      </c>
      <c r="C385" t="str">
        <f>LOOKUP(B385,TipsyOutputs!A:A,TipsyOutputs!B:B)</f>
        <v>ICHmk3.CC.Horsefly.B.FFEP.P</v>
      </c>
      <c r="D385">
        <v>0</v>
      </c>
      <c r="E385">
        <v>90</v>
      </c>
      <c r="F385">
        <v>457</v>
      </c>
      <c r="G385">
        <v>31.1</v>
      </c>
      <c r="H385">
        <v>0.59099999999999997</v>
      </c>
      <c r="I385">
        <v>247.9</v>
      </c>
      <c r="J385">
        <v>5.08</v>
      </c>
      <c r="K385">
        <v>281</v>
      </c>
      <c r="L385">
        <v>36.799999999999997</v>
      </c>
    </row>
    <row r="386" spans="1:12">
      <c r="A386" t="str">
        <f t="shared" si="6"/>
        <v>ICHmk3.CC.Horsefly.B.NoMgmt.N.100</v>
      </c>
      <c r="B386">
        <v>72</v>
      </c>
      <c r="C386" t="str">
        <f>LOOKUP(B386,TipsyOutputs!A:A,TipsyOutputs!B:B)</f>
        <v>ICHmk3.CC.Horsefly.B.NoMgmt.N</v>
      </c>
      <c r="D386">
        <v>0</v>
      </c>
      <c r="E386">
        <v>100</v>
      </c>
      <c r="F386">
        <v>344</v>
      </c>
      <c r="G386">
        <v>24.7</v>
      </c>
      <c r="H386">
        <v>0.32700000000000001</v>
      </c>
      <c r="I386">
        <v>224.3</v>
      </c>
      <c r="J386">
        <v>3.44</v>
      </c>
      <c r="K386">
        <v>176</v>
      </c>
      <c r="L386">
        <v>30.7</v>
      </c>
    </row>
    <row r="387" spans="1:12">
      <c r="A387" t="str">
        <f t="shared" si="6"/>
        <v>ICHmk3.CC.Horsefly.B.NoMgmt.N.60</v>
      </c>
      <c r="B387">
        <v>72</v>
      </c>
      <c r="C387" t="str">
        <f>LOOKUP(B387,TipsyOutputs!A:A,TipsyOutputs!B:B)</f>
        <v>ICHmk3.CC.Horsefly.B.NoMgmt.N</v>
      </c>
      <c r="D387">
        <v>0</v>
      </c>
      <c r="E387">
        <v>60</v>
      </c>
      <c r="F387">
        <v>103</v>
      </c>
      <c r="G387">
        <v>15.2</v>
      </c>
      <c r="H387">
        <v>0.115</v>
      </c>
      <c r="I387">
        <v>147.1</v>
      </c>
      <c r="J387">
        <v>1.72</v>
      </c>
      <c r="K387">
        <v>46</v>
      </c>
      <c r="L387">
        <v>19.8</v>
      </c>
    </row>
    <row r="388" spans="1:12">
      <c r="A388" t="str">
        <f t="shared" si="6"/>
        <v>ICHmk3.CC.Horsefly.B.NoMgmt.N.70</v>
      </c>
      <c r="B388">
        <v>72</v>
      </c>
      <c r="C388" t="str">
        <f>LOOKUP(B388,TipsyOutputs!A:A,TipsyOutputs!B:B)</f>
        <v>ICHmk3.CC.Horsefly.B.NoMgmt.N</v>
      </c>
      <c r="D388">
        <v>0</v>
      </c>
      <c r="E388">
        <v>70</v>
      </c>
      <c r="F388">
        <v>176</v>
      </c>
      <c r="G388">
        <v>18.100000000000001</v>
      </c>
      <c r="H388">
        <v>0.16</v>
      </c>
      <c r="I388">
        <v>175.3</v>
      </c>
      <c r="J388">
        <v>2.5099999999999998</v>
      </c>
      <c r="K388">
        <v>74</v>
      </c>
      <c r="L388">
        <v>23.2</v>
      </c>
    </row>
    <row r="389" spans="1:12">
      <c r="A389" t="str">
        <f t="shared" si="6"/>
        <v>ICHmk3.CC.Horsefly.B.NoMgmt.N.80</v>
      </c>
      <c r="B389">
        <v>72</v>
      </c>
      <c r="C389" t="str">
        <f>LOOKUP(B389,TipsyOutputs!A:A,TipsyOutputs!B:B)</f>
        <v>ICHmk3.CC.Horsefly.B.NoMgmt.N</v>
      </c>
      <c r="D389">
        <v>0</v>
      </c>
      <c r="E389">
        <v>80</v>
      </c>
      <c r="F389">
        <v>244</v>
      </c>
      <c r="G389">
        <v>20.7</v>
      </c>
      <c r="H389">
        <v>0.21199999999999999</v>
      </c>
      <c r="I389">
        <v>196.4</v>
      </c>
      <c r="J389">
        <v>3.04</v>
      </c>
      <c r="K389">
        <v>108</v>
      </c>
      <c r="L389">
        <v>26.1</v>
      </c>
    </row>
    <row r="390" spans="1:12">
      <c r="A390" t="str">
        <f t="shared" si="6"/>
        <v>ICHmk3.CC.Horsefly.B.NoMgmt.N.90</v>
      </c>
      <c r="B390">
        <v>72</v>
      </c>
      <c r="C390" t="str">
        <f>LOOKUP(B390,TipsyOutputs!A:A,TipsyOutputs!B:B)</f>
        <v>ICHmk3.CC.Horsefly.B.NoMgmt.N</v>
      </c>
      <c r="D390">
        <v>0</v>
      </c>
      <c r="E390">
        <v>90</v>
      </c>
      <c r="F390">
        <v>297</v>
      </c>
      <c r="G390">
        <v>22.9</v>
      </c>
      <c r="H390">
        <v>0.26600000000000001</v>
      </c>
      <c r="I390">
        <v>211.5</v>
      </c>
      <c r="J390">
        <v>3.3</v>
      </c>
      <c r="K390">
        <v>141</v>
      </c>
      <c r="L390">
        <v>28.5</v>
      </c>
    </row>
    <row r="391" spans="1:12">
      <c r="A391" t="str">
        <f t="shared" si="6"/>
        <v>ICHmk3.CC.Horsefly.B.Reg.N.100</v>
      </c>
      <c r="B391">
        <v>216</v>
      </c>
      <c r="C391" t="str">
        <f>LOOKUP(B391,TipsyOutputs!A:A,TipsyOutputs!B:B)</f>
        <v>ICHmk3.CC.Horsefly.B.Reg.N</v>
      </c>
      <c r="D391">
        <v>0</v>
      </c>
      <c r="E391">
        <v>100</v>
      </c>
      <c r="F391">
        <v>500</v>
      </c>
      <c r="G391">
        <v>28.5</v>
      </c>
      <c r="H391">
        <v>0.53</v>
      </c>
      <c r="I391">
        <v>252.5</v>
      </c>
      <c r="J391">
        <v>5</v>
      </c>
      <c r="K391">
        <v>296</v>
      </c>
      <c r="L391">
        <v>36.4</v>
      </c>
    </row>
    <row r="392" spans="1:12">
      <c r="A392" t="str">
        <f t="shared" si="6"/>
        <v>ICHmk3.CC.Horsefly.B.Reg.N.60</v>
      </c>
      <c r="B392">
        <v>216</v>
      </c>
      <c r="C392" t="str">
        <f>LOOKUP(B392,TipsyOutputs!A:A,TipsyOutputs!B:B)</f>
        <v>ICHmk3.CC.Horsefly.B.Reg.N</v>
      </c>
      <c r="D392">
        <v>0</v>
      </c>
      <c r="E392">
        <v>60</v>
      </c>
      <c r="F392">
        <v>265</v>
      </c>
      <c r="G392">
        <v>20.2</v>
      </c>
      <c r="H392">
        <v>0.22</v>
      </c>
      <c r="I392">
        <v>196.8</v>
      </c>
      <c r="J392">
        <v>4.42</v>
      </c>
      <c r="K392">
        <v>114</v>
      </c>
      <c r="L392">
        <v>26.7</v>
      </c>
    </row>
    <row r="393" spans="1:12">
      <c r="A393" t="str">
        <f t="shared" si="6"/>
        <v>ICHmk3.CC.Horsefly.B.Reg.N.70</v>
      </c>
      <c r="B393">
        <v>216</v>
      </c>
      <c r="C393" t="str">
        <f>LOOKUP(B393,TipsyOutputs!A:A,TipsyOutputs!B:B)</f>
        <v>ICHmk3.CC.Horsefly.B.Reg.N</v>
      </c>
      <c r="D393">
        <v>0</v>
      </c>
      <c r="E393">
        <v>70</v>
      </c>
      <c r="F393">
        <v>338</v>
      </c>
      <c r="G393">
        <v>22.9</v>
      </c>
      <c r="H393">
        <v>0.28599999999999998</v>
      </c>
      <c r="I393">
        <v>215.4</v>
      </c>
      <c r="J393">
        <v>4.83</v>
      </c>
      <c r="K393">
        <v>158</v>
      </c>
      <c r="L393">
        <v>29.6</v>
      </c>
    </row>
    <row r="394" spans="1:12">
      <c r="A394" t="str">
        <f t="shared" si="6"/>
        <v>ICHmk3.CC.Horsefly.B.Reg.N.80</v>
      </c>
      <c r="B394">
        <v>216</v>
      </c>
      <c r="C394" t="str">
        <f>LOOKUP(B394,TipsyOutputs!A:A,TipsyOutputs!B:B)</f>
        <v>ICHmk3.CC.Horsefly.B.Reg.N</v>
      </c>
      <c r="D394">
        <v>0</v>
      </c>
      <c r="E394">
        <v>80</v>
      </c>
      <c r="F394">
        <v>404</v>
      </c>
      <c r="G394">
        <v>25.1</v>
      </c>
      <c r="H394">
        <v>0.36299999999999999</v>
      </c>
      <c r="I394">
        <v>231.1</v>
      </c>
      <c r="J394">
        <v>5.05</v>
      </c>
      <c r="K394">
        <v>205</v>
      </c>
      <c r="L394">
        <v>32.299999999999997</v>
      </c>
    </row>
    <row r="395" spans="1:12">
      <c r="A395" t="str">
        <f t="shared" si="6"/>
        <v>ICHmk3.CC.Horsefly.B.Reg.N.90</v>
      </c>
      <c r="B395">
        <v>216</v>
      </c>
      <c r="C395" t="str">
        <f>LOOKUP(B395,TipsyOutputs!A:A,TipsyOutputs!B:B)</f>
        <v>ICHmk3.CC.Horsefly.B.Reg.N</v>
      </c>
      <c r="D395">
        <v>0</v>
      </c>
      <c r="E395">
        <v>90</v>
      </c>
      <c r="F395">
        <v>459</v>
      </c>
      <c r="G395">
        <v>27</v>
      </c>
      <c r="H395">
        <v>0.44600000000000001</v>
      </c>
      <c r="I395">
        <v>243.1</v>
      </c>
      <c r="J395">
        <v>5.0999999999999996</v>
      </c>
      <c r="K395">
        <v>253</v>
      </c>
      <c r="L395">
        <v>34.6</v>
      </c>
    </row>
    <row r="396" spans="1:12">
      <c r="A396" t="str">
        <f t="shared" si="6"/>
        <v>ICHmk3.CC.Horsefly.B.Reg.P.100</v>
      </c>
      <c r="B396">
        <v>217</v>
      </c>
      <c r="C396" t="str">
        <f>LOOKUP(B396,TipsyOutputs!A:A,TipsyOutputs!B:B)</f>
        <v>ICHmk3.CC.Horsefly.B.Reg.P</v>
      </c>
      <c r="D396">
        <v>0</v>
      </c>
      <c r="E396">
        <v>100</v>
      </c>
      <c r="F396">
        <v>418</v>
      </c>
      <c r="G396">
        <v>28.8</v>
      </c>
      <c r="H396">
        <v>0.497</v>
      </c>
      <c r="I396">
        <v>246.2</v>
      </c>
      <c r="J396">
        <v>4.18</v>
      </c>
      <c r="K396">
        <v>243</v>
      </c>
      <c r="L396">
        <v>34</v>
      </c>
    </row>
    <row r="397" spans="1:12">
      <c r="A397" t="str">
        <f t="shared" si="6"/>
        <v>ICHmk3.CC.Horsefly.B.Reg.P.60</v>
      </c>
      <c r="B397">
        <v>217</v>
      </c>
      <c r="C397" t="str">
        <f>LOOKUP(B397,TipsyOutputs!A:A,TipsyOutputs!B:B)</f>
        <v>ICHmk3.CC.Horsefly.B.Reg.P</v>
      </c>
      <c r="D397">
        <v>0</v>
      </c>
      <c r="E397">
        <v>60</v>
      </c>
      <c r="F397">
        <v>268</v>
      </c>
      <c r="G397">
        <v>21.6</v>
      </c>
      <c r="H397">
        <v>0.23</v>
      </c>
      <c r="I397">
        <v>200.4</v>
      </c>
      <c r="J397">
        <v>4.47</v>
      </c>
      <c r="K397">
        <v>118</v>
      </c>
      <c r="L397">
        <v>26.6</v>
      </c>
    </row>
    <row r="398" spans="1:12">
      <c r="A398" t="str">
        <f t="shared" si="6"/>
        <v>ICHmk3.CC.Horsefly.B.Reg.P.70</v>
      </c>
      <c r="B398">
        <v>217</v>
      </c>
      <c r="C398" t="str">
        <f>LOOKUP(B398,TipsyOutputs!A:A,TipsyOutputs!B:B)</f>
        <v>ICHmk3.CC.Horsefly.B.Reg.P</v>
      </c>
      <c r="D398">
        <v>0</v>
      </c>
      <c r="E398">
        <v>70</v>
      </c>
      <c r="F398">
        <v>320</v>
      </c>
      <c r="G398">
        <v>23.9</v>
      </c>
      <c r="H398">
        <v>0.29399999999999998</v>
      </c>
      <c r="I398">
        <v>216.3</v>
      </c>
      <c r="J398">
        <v>4.57</v>
      </c>
      <c r="K398">
        <v>152</v>
      </c>
      <c r="L398">
        <v>29</v>
      </c>
    </row>
    <row r="399" spans="1:12">
      <c r="A399" t="str">
        <f t="shared" si="6"/>
        <v>ICHmk3.CC.Horsefly.B.Reg.P.80</v>
      </c>
      <c r="B399">
        <v>217</v>
      </c>
      <c r="C399" t="str">
        <f>LOOKUP(B399,TipsyOutputs!A:A,TipsyOutputs!B:B)</f>
        <v>ICHmk3.CC.Horsefly.B.Reg.P</v>
      </c>
      <c r="D399">
        <v>0</v>
      </c>
      <c r="E399">
        <v>80</v>
      </c>
      <c r="F399">
        <v>361</v>
      </c>
      <c r="G399">
        <v>25.8</v>
      </c>
      <c r="H399">
        <v>0.36</v>
      </c>
      <c r="I399">
        <v>228.2</v>
      </c>
      <c r="J399">
        <v>4.5199999999999996</v>
      </c>
      <c r="K399">
        <v>185</v>
      </c>
      <c r="L399">
        <v>31</v>
      </c>
    </row>
    <row r="400" spans="1:12">
      <c r="A400" t="str">
        <f t="shared" si="6"/>
        <v>ICHmk3.CC.Horsefly.B.Reg.P.90</v>
      </c>
      <c r="B400">
        <v>217</v>
      </c>
      <c r="C400" t="str">
        <f>LOOKUP(B400,TipsyOutputs!A:A,TipsyOutputs!B:B)</f>
        <v>ICHmk3.CC.Horsefly.B.Reg.P</v>
      </c>
      <c r="D400">
        <v>0</v>
      </c>
      <c r="E400">
        <v>90</v>
      </c>
      <c r="F400">
        <v>392</v>
      </c>
      <c r="G400">
        <v>27.5</v>
      </c>
      <c r="H400">
        <v>0.42599999999999999</v>
      </c>
      <c r="I400">
        <v>238</v>
      </c>
      <c r="J400">
        <v>4.3600000000000003</v>
      </c>
      <c r="K400">
        <v>214</v>
      </c>
      <c r="L400">
        <v>32.6</v>
      </c>
    </row>
    <row r="401" spans="1:12">
      <c r="A401" t="str">
        <f t="shared" si="6"/>
        <v>ICHmk3.CC.Horsefly.C.FFEP.P.100</v>
      </c>
      <c r="B401">
        <v>361</v>
      </c>
      <c r="C401" t="str">
        <f>LOOKUP(B401,TipsyOutputs!A:A,TipsyOutputs!B:B)</f>
        <v>ICHmk3.CC.Horsefly.C.FFEP.P</v>
      </c>
      <c r="D401">
        <v>0</v>
      </c>
      <c r="E401">
        <v>100</v>
      </c>
      <c r="F401">
        <v>500</v>
      </c>
      <c r="G401">
        <v>34.6</v>
      </c>
      <c r="H401">
        <v>0.81899999999999995</v>
      </c>
      <c r="I401">
        <v>262</v>
      </c>
      <c r="J401">
        <v>5</v>
      </c>
      <c r="K401">
        <v>356</v>
      </c>
      <c r="L401">
        <v>39.799999999999997</v>
      </c>
    </row>
    <row r="402" spans="1:12">
      <c r="A402" t="str">
        <f t="shared" si="6"/>
        <v>ICHmk3.CC.Horsefly.C.FFEP.P.60</v>
      </c>
      <c r="B402">
        <v>361</v>
      </c>
      <c r="C402" t="str">
        <f>LOOKUP(B402,TipsyOutputs!A:A,TipsyOutputs!B:B)</f>
        <v>ICHmk3.CC.Horsefly.C.FFEP.P</v>
      </c>
      <c r="D402">
        <v>0</v>
      </c>
      <c r="E402">
        <v>60</v>
      </c>
      <c r="F402">
        <v>374</v>
      </c>
      <c r="G402">
        <v>25.6</v>
      </c>
      <c r="H402">
        <v>0.34100000000000003</v>
      </c>
      <c r="I402">
        <v>219.2</v>
      </c>
      <c r="J402">
        <v>6.24</v>
      </c>
      <c r="K402">
        <v>184</v>
      </c>
      <c r="L402">
        <v>31.9</v>
      </c>
    </row>
    <row r="403" spans="1:12">
      <c r="A403" t="str">
        <f t="shared" si="6"/>
        <v>ICHmk3.CC.Horsefly.C.FFEP.P.70</v>
      </c>
      <c r="B403">
        <v>361</v>
      </c>
      <c r="C403" t="str">
        <f>LOOKUP(B403,TipsyOutputs!A:A,TipsyOutputs!B:B)</f>
        <v>ICHmk3.CC.Horsefly.C.FFEP.P</v>
      </c>
      <c r="D403">
        <v>0</v>
      </c>
      <c r="E403">
        <v>70</v>
      </c>
      <c r="F403">
        <v>419</v>
      </c>
      <c r="G403">
        <v>28.5</v>
      </c>
      <c r="H403">
        <v>0.46100000000000002</v>
      </c>
      <c r="I403">
        <v>236.4</v>
      </c>
      <c r="J403">
        <v>5.98</v>
      </c>
      <c r="K403">
        <v>233</v>
      </c>
      <c r="L403">
        <v>34.6</v>
      </c>
    </row>
    <row r="404" spans="1:12">
      <c r="A404" t="str">
        <f t="shared" si="6"/>
        <v>ICHmk3.CC.Horsefly.C.FFEP.P.80</v>
      </c>
      <c r="B404">
        <v>361</v>
      </c>
      <c r="C404" t="str">
        <f>LOOKUP(B404,TipsyOutputs!A:A,TipsyOutputs!B:B)</f>
        <v>ICHmk3.CC.Horsefly.C.FFEP.P</v>
      </c>
      <c r="D404">
        <v>0</v>
      </c>
      <c r="E404">
        <v>80</v>
      </c>
      <c r="F404">
        <v>456</v>
      </c>
      <c r="G404">
        <v>30.9</v>
      </c>
      <c r="H404">
        <v>0.58099999999999996</v>
      </c>
      <c r="I404">
        <v>247.2</v>
      </c>
      <c r="J404">
        <v>5.69</v>
      </c>
      <c r="K404">
        <v>278</v>
      </c>
      <c r="L404">
        <v>36.6</v>
      </c>
    </row>
    <row r="405" spans="1:12">
      <c r="A405" t="str">
        <f t="shared" si="6"/>
        <v>ICHmk3.CC.Horsefly.C.FFEP.P.90</v>
      </c>
      <c r="B405">
        <v>361</v>
      </c>
      <c r="C405" t="str">
        <f>LOOKUP(B405,TipsyOutputs!A:A,TipsyOutputs!B:B)</f>
        <v>ICHmk3.CC.Horsefly.C.FFEP.P</v>
      </c>
      <c r="D405">
        <v>0</v>
      </c>
      <c r="E405">
        <v>90</v>
      </c>
      <c r="F405">
        <v>485</v>
      </c>
      <c r="G405">
        <v>32.9</v>
      </c>
      <c r="H405">
        <v>0.70399999999999996</v>
      </c>
      <c r="I405">
        <v>254.6</v>
      </c>
      <c r="J405">
        <v>5.39</v>
      </c>
      <c r="K405">
        <v>321</v>
      </c>
      <c r="L405">
        <v>38.4</v>
      </c>
    </row>
    <row r="406" spans="1:12">
      <c r="A406" t="str">
        <f t="shared" si="6"/>
        <v>ICHmk3.CC.Horsefly.C.NoMgmt.N.100</v>
      </c>
      <c r="B406">
        <v>73</v>
      </c>
      <c r="C406" t="str">
        <f>LOOKUP(B406,TipsyOutputs!A:A,TipsyOutputs!B:B)</f>
        <v>ICHmk3.CC.Horsefly.C.NoMgmt.N</v>
      </c>
      <c r="D406">
        <v>0</v>
      </c>
      <c r="E406">
        <v>100</v>
      </c>
      <c r="F406">
        <v>339</v>
      </c>
      <c r="G406">
        <v>24.5</v>
      </c>
      <c r="H406">
        <v>0.32</v>
      </c>
      <c r="I406">
        <v>223</v>
      </c>
      <c r="J406">
        <v>3.39</v>
      </c>
      <c r="K406">
        <v>172</v>
      </c>
      <c r="L406">
        <v>30.5</v>
      </c>
    </row>
    <row r="407" spans="1:12">
      <c r="A407" t="str">
        <f t="shared" si="6"/>
        <v>ICHmk3.CC.Horsefly.C.NoMgmt.N.60</v>
      </c>
      <c r="B407">
        <v>73</v>
      </c>
      <c r="C407" t="str">
        <f>LOOKUP(B407,TipsyOutputs!A:A,TipsyOutputs!B:B)</f>
        <v>ICHmk3.CC.Horsefly.C.NoMgmt.N</v>
      </c>
      <c r="D407">
        <v>0</v>
      </c>
      <c r="E407">
        <v>60</v>
      </c>
      <c r="F407">
        <v>99</v>
      </c>
      <c r="G407">
        <v>15</v>
      </c>
      <c r="H407">
        <v>0.113</v>
      </c>
      <c r="I407">
        <v>145.6</v>
      </c>
      <c r="J407">
        <v>1.66</v>
      </c>
      <c r="K407">
        <v>44</v>
      </c>
      <c r="L407">
        <v>19.600000000000001</v>
      </c>
    </row>
    <row r="408" spans="1:12">
      <c r="A408" t="str">
        <f t="shared" si="6"/>
        <v>ICHmk3.CC.Horsefly.C.NoMgmt.N.70</v>
      </c>
      <c r="B408">
        <v>73</v>
      </c>
      <c r="C408" t="str">
        <f>LOOKUP(B408,TipsyOutputs!A:A,TipsyOutputs!B:B)</f>
        <v>ICHmk3.CC.Horsefly.C.NoMgmt.N</v>
      </c>
      <c r="D408">
        <v>0</v>
      </c>
      <c r="E408">
        <v>70</v>
      </c>
      <c r="F408">
        <v>171</v>
      </c>
      <c r="G408">
        <v>17.899999999999999</v>
      </c>
      <c r="H408">
        <v>0.156</v>
      </c>
      <c r="I408">
        <v>173.4</v>
      </c>
      <c r="J408">
        <v>2.44</v>
      </c>
      <c r="K408">
        <v>72</v>
      </c>
      <c r="L408">
        <v>23</v>
      </c>
    </row>
    <row r="409" spans="1:12">
      <c r="A409" t="str">
        <f t="shared" si="6"/>
        <v>ICHmk3.CC.Horsefly.C.NoMgmt.N.80</v>
      </c>
      <c r="B409">
        <v>73</v>
      </c>
      <c r="C409" t="str">
        <f>LOOKUP(B409,TipsyOutputs!A:A,TipsyOutputs!B:B)</f>
        <v>ICHmk3.CC.Horsefly.C.NoMgmt.N</v>
      </c>
      <c r="D409">
        <v>0</v>
      </c>
      <c r="E409">
        <v>80</v>
      </c>
      <c r="F409">
        <v>238</v>
      </c>
      <c r="G409">
        <v>20.5</v>
      </c>
      <c r="H409">
        <v>0.20799999999999999</v>
      </c>
      <c r="I409">
        <v>195</v>
      </c>
      <c r="J409">
        <v>2.98</v>
      </c>
      <c r="K409">
        <v>105</v>
      </c>
      <c r="L409">
        <v>25.9</v>
      </c>
    </row>
    <row r="410" spans="1:12">
      <c r="A410" t="str">
        <f t="shared" si="6"/>
        <v>ICHmk3.CC.Horsefly.C.NoMgmt.N.90</v>
      </c>
      <c r="B410">
        <v>73</v>
      </c>
      <c r="C410" t="str">
        <f>LOOKUP(B410,TipsyOutputs!A:A,TipsyOutputs!B:B)</f>
        <v>ICHmk3.CC.Horsefly.C.NoMgmt.N</v>
      </c>
      <c r="D410">
        <v>0</v>
      </c>
      <c r="E410">
        <v>90</v>
      </c>
      <c r="F410">
        <v>291</v>
      </c>
      <c r="G410">
        <v>22.6</v>
      </c>
      <c r="H410">
        <v>0.26</v>
      </c>
      <c r="I410">
        <v>209.9</v>
      </c>
      <c r="J410">
        <v>3.24</v>
      </c>
      <c r="K410">
        <v>137</v>
      </c>
      <c r="L410">
        <v>28.3</v>
      </c>
    </row>
    <row r="411" spans="1:12">
      <c r="A411" t="str">
        <f t="shared" si="6"/>
        <v>ICHmk3.CC.Horsefly.C.Reg.N.100</v>
      </c>
      <c r="B411">
        <v>218</v>
      </c>
      <c r="C411" t="str">
        <f>LOOKUP(B411,TipsyOutputs!A:A,TipsyOutputs!B:B)</f>
        <v>ICHmk3.CC.Horsefly.C.Reg.N</v>
      </c>
      <c r="D411">
        <v>0</v>
      </c>
      <c r="E411">
        <v>100</v>
      </c>
      <c r="F411">
        <v>547</v>
      </c>
      <c r="G411">
        <v>30.4</v>
      </c>
      <c r="H411">
        <v>0.65300000000000002</v>
      </c>
      <c r="I411">
        <v>262.60000000000002</v>
      </c>
      <c r="J411">
        <v>5.47</v>
      </c>
      <c r="K411">
        <v>348</v>
      </c>
      <c r="L411">
        <v>38.4</v>
      </c>
    </row>
    <row r="412" spans="1:12">
      <c r="A412" t="str">
        <f t="shared" si="6"/>
        <v>ICHmk3.CC.Horsefly.C.Reg.N.60</v>
      </c>
      <c r="B412">
        <v>218</v>
      </c>
      <c r="C412" t="str">
        <f>LOOKUP(B412,TipsyOutputs!A:A,TipsyOutputs!B:B)</f>
        <v>ICHmk3.CC.Horsefly.C.Reg.N</v>
      </c>
      <c r="D412">
        <v>0</v>
      </c>
      <c r="E412">
        <v>60</v>
      </c>
      <c r="F412">
        <v>314</v>
      </c>
      <c r="G412">
        <v>21.9</v>
      </c>
      <c r="H412">
        <v>0.26200000000000001</v>
      </c>
      <c r="I412">
        <v>209.7</v>
      </c>
      <c r="J412">
        <v>5.24</v>
      </c>
      <c r="K412">
        <v>142</v>
      </c>
      <c r="L412">
        <v>28.6</v>
      </c>
    </row>
    <row r="413" spans="1:12">
      <c r="A413" t="str">
        <f t="shared" si="6"/>
        <v>ICHmk3.CC.Horsefly.C.Reg.N.70</v>
      </c>
      <c r="B413">
        <v>218</v>
      </c>
      <c r="C413" t="str">
        <f>LOOKUP(B413,TipsyOutputs!A:A,TipsyOutputs!B:B)</f>
        <v>ICHmk3.CC.Horsefly.C.Reg.N</v>
      </c>
      <c r="D413">
        <v>0</v>
      </c>
      <c r="E413">
        <v>70</v>
      </c>
      <c r="F413">
        <v>392</v>
      </c>
      <c r="G413">
        <v>24.7</v>
      </c>
      <c r="H413">
        <v>0.34699999999999998</v>
      </c>
      <c r="I413">
        <v>228.2</v>
      </c>
      <c r="J413">
        <v>5.6</v>
      </c>
      <c r="K413">
        <v>195</v>
      </c>
      <c r="L413">
        <v>31.7</v>
      </c>
    </row>
    <row r="414" spans="1:12">
      <c r="A414" t="str">
        <f t="shared" si="6"/>
        <v>ICHmk3.CC.Horsefly.C.Reg.N.80</v>
      </c>
      <c r="B414">
        <v>218</v>
      </c>
      <c r="C414" t="str">
        <f>LOOKUP(B414,TipsyOutputs!A:A,TipsyOutputs!B:B)</f>
        <v>ICHmk3.CC.Horsefly.C.Reg.N</v>
      </c>
      <c r="D414">
        <v>0</v>
      </c>
      <c r="E414">
        <v>80</v>
      </c>
      <c r="F414">
        <v>459</v>
      </c>
      <c r="G414">
        <v>26.9</v>
      </c>
      <c r="H414">
        <v>0.44600000000000001</v>
      </c>
      <c r="I414">
        <v>242.9</v>
      </c>
      <c r="J414">
        <v>5.74</v>
      </c>
      <c r="K414">
        <v>251</v>
      </c>
      <c r="L414">
        <v>34.5</v>
      </c>
    </row>
    <row r="415" spans="1:12">
      <c r="A415" t="str">
        <f t="shared" si="6"/>
        <v>ICHmk3.CC.Horsefly.C.Reg.N.90</v>
      </c>
      <c r="B415">
        <v>218</v>
      </c>
      <c r="C415" t="str">
        <f>LOOKUP(B415,TipsyOutputs!A:A,TipsyOutputs!B:B)</f>
        <v>ICHmk3.CC.Horsefly.C.Reg.N</v>
      </c>
      <c r="D415">
        <v>0</v>
      </c>
      <c r="E415">
        <v>90</v>
      </c>
      <c r="F415">
        <v>509</v>
      </c>
      <c r="G415">
        <v>28.8</v>
      </c>
      <c r="H415">
        <v>0.54900000000000004</v>
      </c>
      <c r="I415">
        <v>253.7</v>
      </c>
      <c r="J415">
        <v>5.65</v>
      </c>
      <c r="K415">
        <v>302</v>
      </c>
      <c r="L415">
        <v>36.700000000000003</v>
      </c>
    </row>
    <row r="416" spans="1:12">
      <c r="A416" t="str">
        <f t="shared" si="6"/>
        <v>ICHmk3.CC.Horsefly.C.Reg.P.100</v>
      </c>
      <c r="B416">
        <v>219</v>
      </c>
      <c r="C416" t="str">
        <f>LOOKUP(B416,TipsyOutputs!A:A,TipsyOutputs!B:B)</f>
        <v>ICHmk3.CC.Horsefly.C.Reg.P</v>
      </c>
      <c r="D416">
        <v>0</v>
      </c>
      <c r="E416">
        <v>100</v>
      </c>
      <c r="F416">
        <v>457</v>
      </c>
      <c r="G416">
        <v>30.7</v>
      </c>
      <c r="H416">
        <v>0.60899999999999999</v>
      </c>
      <c r="I416">
        <v>255.5</v>
      </c>
      <c r="J416">
        <v>4.57</v>
      </c>
      <c r="K416">
        <v>284</v>
      </c>
      <c r="L416">
        <v>35.9</v>
      </c>
    </row>
    <row r="417" spans="1:12">
      <c r="A417" t="str">
        <f t="shared" si="6"/>
        <v>ICHmk3.CC.Horsefly.C.Reg.P.60</v>
      </c>
      <c r="B417">
        <v>219</v>
      </c>
      <c r="C417" t="str">
        <f>LOOKUP(B417,TipsyOutputs!A:A,TipsyOutputs!B:B)</f>
        <v>ICHmk3.CC.Horsefly.C.Reg.P</v>
      </c>
      <c r="D417">
        <v>0</v>
      </c>
      <c r="E417">
        <v>60</v>
      </c>
      <c r="F417">
        <v>306</v>
      </c>
      <c r="G417">
        <v>23.3</v>
      </c>
      <c r="H417">
        <v>0.27500000000000002</v>
      </c>
      <c r="I417">
        <v>212.3</v>
      </c>
      <c r="J417">
        <v>5.0999999999999996</v>
      </c>
      <c r="K417">
        <v>142</v>
      </c>
      <c r="L417">
        <v>28.3</v>
      </c>
    </row>
    <row r="418" spans="1:12">
      <c r="A418" t="str">
        <f t="shared" si="6"/>
        <v>ICHmk3.CC.Horsefly.C.Reg.P.70</v>
      </c>
      <c r="B418">
        <v>219</v>
      </c>
      <c r="C418" t="str">
        <f>LOOKUP(B418,TipsyOutputs!A:A,TipsyOutputs!B:B)</f>
        <v>ICHmk3.CC.Horsefly.C.Reg.P</v>
      </c>
      <c r="D418">
        <v>0</v>
      </c>
      <c r="E418">
        <v>70</v>
      </c>
      <c r="F418">
        <v>361</v>
      </c>
      <c r="G418">
        <v>25.7</v>
      </c>
      <c r="H418">
        <v>0.35499999999999998</v>
      </c>
      <c r="I418">
        <v>227.2</v>
      </c>
      <c r="J418">
        <v>5.15</v>
      </c>
      <c r="K418">
        <v>182</v>
      </c>
      <c r="L418">
        <v>30.8</v>
      </c>
    </row>
    <row r="419" spans="1:12">
      <c r="A419" t="str">
        <f t="shared" si="6"/>
        <v>ICHmk3.CC.Horsefly.C.Reg.P.80</v>
      </c>
      <c r="B419">
        <v>219</v>
      </c>
      <c r="C419" t="str">
        <f>LOOKUP(B419,TipsyOutputs!A:A,TipsyOutputs!B:B)</f>
        <v>ICHmk3.CC.Horsefly.C.Reg.P</v>
      </c>
      <c r="D419">
        <v>0</v>
      </c>
      <c r="E419">
        <v>80</v>
      </c>
      <c r="F419">
        <v>399</v>
      </c>
      <c r="G419">
        <v>27.6</v>
      </c>
      <c r="H419">
        <v>0.44</v>
      </c>
      <c r="I419">
        <v>239.5</v>
      </c>
      <c r="J419">
        <v>4.99</v>
      </c>
      <c r="K419">
        <v>219</v>
      </c>
      <c r="L419">
        <v>32.799999999999997</v>
      </c>
    </row>
    <row r="420" spans="1:12">
      <c r="A420" t="str">
        <f t="shared" si="6"/>
        <v>ICHmk3.CC.Horsefly.C.Reg.P.90</v>
      </c>
      <c r="B420">
        <v>219</v>
      </c>
      <c r="C420" t="str">
        <f>LOOKUP(B420,TipsyOutputs!A:A,TipsyOutputs!B:B)</f>
        <v>ICHmk3.CC.Horsefly.C.Reg.P</v>
      </c>
      <c r="D420">
        <v>0</v>
      </c>
      <c r="E420">
        <v>90</v>
      </c>
      <c r="F420">
        <v>430</v>
      </c>
      <c r="G420">
        <v>29.3</v>
      </c>
      <c r="H420">
        <v>0.52900000000000003</v>
      </c>
      <c r="I420">
        <v>248.9</v>
      </c>
      <c r="J420">
        <v>4.78</v>
      </c>
      <c r="K420">
        <v>253</v>
      </c>
      <c r="L420">
        <v>34.5</v>
      </c>
    </row>
    <row r="421" spans="1:12">
      <c r="A421" t="str">
        <f t="shared" si="6"/>
        <v>ICHmk3.CC.Horsefly.D.FFEP.P.100</v>
      </c>
      <c r="B421">
        <v>362</v>
      </c>
      <c r="C421" t="str">
        <f>LOOKUP(B421,TipsyOutputs!A:A,TipsyOutputs!B:B)</f>
        <v>ICHmk3.CC.Horsefly.D.FFEP.P</v>
      </c>
      <c r="D421">
        <v>0</v>
      </c>
      <c r="E421">
        <v>100</v>
      </c>
      <c r="F421">
        <v>499</v>
      </c>
      <c r="G421">
        <v>34.5</v>
      </c>
      <c r="H421">
        <v>0.81100000000000005</v>
      </c>
      <c r="I421">
        <v>261.5</v>
      </c>
      <c r="J421">
        <v>4.99</v>
      </c>
      <c r="K421">
        <v>354</v>
      </c>
      <c r="L421">
        <v>39.700000000000003</v>
      </c>
    </row>
    <row r="422" spans="1:12">
      <c r="A422" t="str">
        <f t="shared" si="6"/>
        <v>ICHmk3.CC.Horsefly.D.FFEP.P.60</v>
      </c>
      <c r="B422">
        <v>362</v>
      </c>
      <c r="C422" t="str">
        <f>LOOKUP(B422,TipsyOutputs!A:A,TipsyOutputs!B:B)</f>
        <v>ICHmk3.CC.Horsefly.D.FFEP.P</v>
      </c>
      <c r="D422">
        <v>0</v>
      </c>
      <c r="E422">
        <v>60</v>
      </c>
      <c r="F422">
        <v>372</v>
      </c>
      <c r="G422">
        <v>25.5</v>
      </c>
      <c r="H422">
        <v>0.33800000000000002</v>
      </c>
      <c r="I422">
        <v>218.6</v>
      </c>
      <c r="J422">
        <v>6.2</v>
      </c>
      <c r="K422">
        <v>182</v>
      </c>
      <c r="L422">
        <v>31.8</v>
      </c>
    </row>
    <row r="423" spans="1:12">
      <c r="A423" t="str">
        <f t="shared" si="6"/>
        <v>ICHmk3.CC.Horsefly.D.FFEP.P.70</v>
      </c>
      <c r="B423">
        <v>362</v>
      </c>
      <c r="C423" t="str">
        <f>LOOKUP(B423,TipsyOutputs!A:A,TipsyOutputs!B:B)</f>
        <v>ICHmk3.CC.Horsefly.D.FFEP.P</v>
      </c>
      <c r="D423">
        <v>0</v>
      </c>
      <c r="E423">
        <v>70</v>
      </c>
      <c r="F423">
        <v>417</v>
      </c>
      <c r="G423">
        <v>28.4</v>
      </c>
      <c r="H423">
        <v>0.45600000000000002</v>
      </c>
      <c r="I423">
        <v>235.8</v>
      </c>
      <c r="J423">
        <v>5.96</v>
      </c>
      <c r="K423">
        <v>231</v>
      </c>
      <c r="L423">
        <v>34.5</v>
      </c>
    </row>
    <row r="424" spans="1:12">
      <c r="A424" t="str">
        <f t="shared" si="6"/>
        <v>ICHmk3.CC.Horsefly.D.FFEP.P.80</v>
      </c>
      <c r="B424">
        <v>362</v>
      </c>
      <c r="C424" t="str">
        <f>LOOKUP(B424,TipsyOutputs!A:A,TipsyOutputs!B:B)</f>
        <v>ICHmk3.CC.Horsefly.D.FFEP.P</v>
      </c>
      <c r="D424">
        <v>0</v>
      </c>
      <c r="E424">
        <v>80</v>
      </c>
      <c r="F424">
        <v>454</v>
      </c>
      <c r="G424">
        <v>30.8</v>
      </c>
      <c r="H424">
        <v>0.57499999999999996</v>
      </c>
      <c r="I424">
        <v>246.7</v>
      </c>
      <c r="J424">
        <v>5.67</v>
      </c>
      <c r="K424">
        <v>275</v>
      </c>
      <c r="L424">
        <v>36.5</v>
      </c>
    </row>
    <row r="425" spans="1:12">
      <c r="A425" t="str">
        <f t="shared" si="6"/>
        <v>ICHmk3.CC.Horsefly.D.FFEP.P.90</v>
      </c>
      <c r="B425">
        <v>362</v>
      </c>
      <c r="C425" t="str">
        <f>LOOKUP(B425,TipsyOutputs!A:A,TipsyOutputs!B:B)</f>
        <v>ICHmk3.CC.Horsefly.D.FFEP.P</v>
      </c>
      <c r="D425">
        <v>0</v>
      </c>
      <c r="E425">
        <v>90</v>
      </c>
      <c r="F425">
        <v>483</v>
      </c>
      <c r="G425">
        <v>32.799999999999997</v>
      </c>
      <c r="H425">
        <v>0.69599999999999995</v>
      </c>
      <c r="I425">
        <v>254.2</v>
      </c>
      <c r="J425">
        <v>5.37</v>
      </c>
      <c r="K425">
        <v>318</v>
      </c>
      <c r="L425">
        <v>38.299999999999997</v>
      </c>
    </row>
    <row r="426" spans="1:12">
      <c r="A426" t="str">
        <f t="shared" si="6"/>
        <v>ICHmk3.CC.Horsefly.D.NoMgmt.N.100</v>
      </c>
      <c r="B426">
        <v>74</v>
      </c>
      <c r="C426" t="str">
        <f>LOOKUP(B426,TipsyOutputs!A:A,TipsyOutputs!B:B)</f>
        <v>ICHmk3.CC.Horsefly.D.NoMgmt.N</v>
      </c>
      <c r="D426">
        <v>0</v>
      </c>
      <c r="E426">
        <v>100</v>
      </c>
      <c r="F426">
        <v>393</v>
      </c>
      <c r="G426">
        <v>26.7</v>
      </c>
      <c r="H426">
        <v>0.40200000000000002</v>
      </c>
      <c r="I426">
        <v>235.6</v>
      </c>
      <c r="J426">
        <v>3.93</v>
      </c>
      <c r="K426">
        <v>214</v>
      </c>
      <c r="L426">
        <v>32.799999999999997</v>
      </c>
    </row>
    <row r="427" spans="1:12">
      <c r="A427" t="str">
        <f t="shared" si="6"/>
        <v>ICHmk3.CC.Horsefly.D.NoMgmt.N.60</v>
      </c>
      <c r="B427">
        <v>74</v>
      </c>
      <c r="C427" t="str">
        <f>LOOKUP(B427,TipsyOutputs!A:A,TipsyOutputs!B:B)</f>
        <v>ICHmk3.CC.Horsefly.D.NoMgmt.N</v>
      </c>
      <c r="D427">
        <v>0</v>
      </c>
      <c r="E427">
        <v>60</v>
      </c>
      <c r="F427">
        <v>142</v>
      </c>
      <c r="G427">
        <v>16.8</v>
      </c>
      <c r="H427">
        <v>0.13900000000000001</v>
      </c>
      <c r="I427">
        <v>163.80000000000001</v>
      </c>
      <c r="J427">
        <v>2.37</v>
      </c>
      <c r="K427">
        <v>60</v>
      </c>
      <c r="L427">
        <v>21.6</v>
      </c>
    </row>
    <row r="428" spans="1:12">
      <c r="A428" t="str">
        <f t="shared" si="6"/>
        <v>ICHmk3.CC.Horsefly.D.NoMgmt.N.70</v>
      </c>
      <c r="B428">
        <v>74</v>
      </c>
      <c r="C428" t="str">
        <f>LOOKUP(B428,TipsyOutputs!A:A,TipsyOutputs!B:B)</f>
        <v>ICHmk3.CC.Horsefly.D.NoMgmt.N</v>
      </c>
      <c r="D428">
        <v>0</v>
      </c>
      <c r="E428">
        <v>70</v>
      </c>
      <c r="F428">
        <v>225</v>
      </c>
      <c r="G428">
        <v>19.899999999999999</v>
      </c>
      <c r="H428">
        <v>0.19700000000000001</v>
      </c>
      <c r="I428">
        <v>191.2</v>
      </c>
      <c r="J428">
        <v>3.21</v>
      </c>
      <c r="K428">
        <v>97</v>
      </c>
      <c r="L428">
        <v>25.2</v>
      </c>
    </row>
    <row r="429" spans="1:12">
      <c r="A429" t="str">
        <f t="shared" si="6"/>
        <v>ICHmk3.CC.Horsefly.D.NoMgmt.N.80</v>
      </c>
      <c r="B429">
        <v>74</v>
      </c>
      <c r="C429" t="str">
        <f>LOOKUP(B429,TipsyOutputs!A:A,TipsyOutputs!B:B)</f>
        <v>ICHmk3.CC.Horsefly.D.NoMgmt.N</v>
      </c>
      <c r="D429">
        <v>0</v>
      </c>
      <c r="E429">
        <v>80</v>
      </c>
      <c r="F429">
        <v>289</v>
      </c>
      <c r="G429">
        <v>22.5</v>
      </c>
      <c r="H429">
        <v>0.25700000000000001</v>
      </c>
      <c r="I429">
        <v>208.9</v>
      </c>
      <c r="J429">
        <v>3.62</v>
      </c>
      <c r="K429">
        <v>135</v>
      </c>
      <c r="L429">
        <v>28.1</v>
      </c>
    </row>
    <row r="430" spans="1:12">
      <c r="A430" t="str">
        <f t="shared" si="6"/>
        <v>ICHmk3.CC.Horsefly.D.NoMgmt.N.90</v>
      </c>
      <c r="B430">
        <v>74</v>
      </c>
      <c r="C430" t="str">
        <f>LOOKUP(B430,TipsyOutputs!A:A,TipsyOutputs!B:B)</f>
        <v>ICHmk3.CC.Horsefly.D.NoMgmt.N</v>
      </c>
      <c r="D430">
        <v>0</v>
      </c>
      <c r="E430">
        <v>90</v>
      </c>
      <c r="F430">
        <v>347</v>
      </c>
      <c r="G430">
        <v>24.8</v>
      </c>
      <c r="H430">
        <v>0.32900000000000001</v>
      </c>
      <c r="I430">
        <v>224.7</v>
      </c>
      <c r="J430">
        <v>3.85</v>
      </c>
      <c r="K430">
        <v>176</v>
      </c>
      <c r="L430">
        <v>30.7</v>
      </c>
    </row>
    <row r="431" spans="1:12">
      <c r="A431" t="str">
        <f t="shared" si="6"/>
        <v>ICHmk3.CC.Horsefly.D.Reg.N.100</v>
      </c>
      <c r="B431">
        <v>220</v>
      </c>
      <c r="C431" t="str">
        <f>LOOKUP(B431,TipsyOutputs!A:A,TipsyOutputs!B:B)</f>
        <v>ICHmk3.CC.Horsefly.D.Reg.N</v>
      </c>
      <c r="D431">
        <v>0</v>
      </c>
      <c r="E431">
        <v>100</v>
      </c>
      <c r="F431">
        <v>544</v>
      </c>
      <c r="G431">
        <v>30.3</v>
      </c>
      <c r="H431">
        <v>0.64400000000000002</v>
      </c>
      <c r="I431">
        <v>261.89999999999998</v>
      </c>
      <c r="J431">
        <v>5.44</v>
      </c>
      <c r="K431">
        <v>344</v>
      </c>
      <c r="L431">
        <v>38.299999999999997</v>
      </c>
    </row>
    <row r="432" spans="1:12">
      <c r="A432" t="str">
        <f t="shared" si="6"/>
        <v>ICHmk3.CC.Horsefly.D.Reg.N.60</v>
      </c>
      <c r="B432">
        <v>220</v>
      </c>
      <c r="C432" t="str">
        <f>LOOKUP(B432,TipsyOutputs!A:A,TipsyOutputs!B:B)</f>
        <v>ICHmk3.CC.Horsefly.D.Reg.N</v>
      </c>
      <c r="D432">
        <v>0</v>
      </c>
      <c r="E432">
        <v>60</v>
      </c>
      <c r="F432">
        <v>311</v>
      </c>
      <c r="G432">
        <v>21.8</v>
      </c>
      <c r="H432">
        <v>0.25900000000000001</v>
      </c>
      <c r="I432">
        <v>209</v>
      </c>
      <c r="J432">
        <v>5.19</v>
      </c>
      <c r="K432">
        <v>140</v>
      </c>
      <c r="L432">
        <v>28.4</v>
      </c>
    </row>
    <row r="433" spans="1:12">
      <c r="A433" t="str">
        <f t="shared" si="6"/>
        <v>ICHmk3.CC.Horsefly.D.Reg.N.70</v>
      </c>
      <c r="B433">
        <v>220</v>
      </c>
      <c r="C433" t="str">
        <f>LOOKUP(B433,TipsyOutputs!A:A,TipsyOutputs!B:B)</f>
        <v>ICHmk3.CC.Horsefly.D.Reg.N</v>
      </c>
      <c r="D433">
        <v>0</v>
      </c>
      <c r="E433">
        <v>70</v>
      </c>
      <c r="F433">
        <v>389</v>
      </c>
      <c r="G433">
        <v>24.5</v>
      </c>
      <c r="H433">
        <v>0.34300000000000003</v>
      </c>
      <c r="I433">
        <v>227.5</v>
      </c>
      <c r="J433">
        <v>5.55</v>
      </c>
      <c r="K433">
        <v>192</v>
      </c>
      <c r="L433">
        <v>31.6</v>
      </c>
    </row>
    <row r="434" spans="1:12">
      <c r="A434" t="str">
        <f t="shared" si="6"/>
        <v>ICHmk3.CC.Horsefly.D.Reg.N.80</v>
      </c>
      <c r="B434">
        <v>220</v>
      </c>
      <c r="C434" t="str">
        <f>LOOKUP(B434,TipsyOutputs!A:A,TipsyOutputs!B:B)</f>
        <v>ICHmk3.CC.Horsefly.D.Reg.N</v>
      </c>
      <c r="D434">
        <v>0</v>
      </c>
      <c r="E434">
        <v>80</v>
      </c>
      <c r="F434">
        <v>456</v>
      </c>
      <c r="G434">
        <v>26.8</v>
      </c>
      <c r="H434">
        <v>0.44</v>
      </c>
      <c r="I434">
        <v>242.2</v>
      </c>
      <c r="J434">
        <v>5.7</v>
      </c>
      <c r="K434">
        <v>248</v>
      </c>
      <c r="L434">
        <v>34.299999999999997</v>
      </c>
    </row>
    <row r="435" spans="1:12">
      <c r="A435" t="str">
        <f t="shared" si="6"/>
        <v>ICHmk3.CC.Horsefly.D.Reg.N.90</v>
      </c>
      <c r="B435">
        <v>220</v>
      </c>
      <c r="C435" t="str">
        <f>LOOKUP(B435,TipsyOutputs!A:A,TipsyOutputs!B:B)</f>
        <v>ICHmk3.CC.Horsefly.D.Reg.N</v>
      </c>
      <c r="D435">
        <v>0</v>
      </c>
      <c r="E435">
        <v>90</v>
      </c>
      <c r="F435">
        <v>506</v>
      </c>
      <c r="G435">
        <v>28.7</v>
      </c>
      <c r="H435">
        <v>0.54200000000000004</v>
      </c>
      <c r="I435">
        <v>253.1</v>
      </c>
      <c r="J435">
        <v>5.62</v>
      </c>
      <c r="K435">
        <v>299</v>
      </c>
      <c r="L435">
        <v>36.5</v>
      </c>
    </row>
    <row r="436" spans="1:12">
      <c r="A436" t="str">
        <f t="shared" si="6"/>
        <v>ICHmk3.CC.Horsefly.D.Reg.P.100</v>
      </c>
      <c r="B436">
        <v>221</v>
      </c>
      <c r="C436" t="str">
        <f>LOOKUP(B436,TipsyOutputs!A:A,TipsyOutputs!B:B)</f>
        <v>ICHmk3.CC.Horsefly.D.Reg.P</v>
      </c>
      <c r="D436">
        <v>0</v>
      </c>
      <c r="E436">
        <v>100</v>
      </c>
      <c r="F436">
        <v>455</v>
      </c>
      <c r="G436">
        <v>30.6</v>
      </c>
      <c r="H436">
        <v>0.60099999999999998</v>
      </c>
      <c r="I436">
        <v>254.9</v>
      </c>
      <c r="J436">
        <v>4.55</v>
      </c>
      <c r="K436">
        <v>281</v>
      </c>
      <c r="L436">
        <v>35.799999999999997</v>
      </c>
    </row>
    <row r="437" spans="1:12">
      <c r="A437" t="str">
        <f t="shared" si="6"/>
        <v>ICHmk3.CC.Horsefly.D.Reg.P.60</v>
      </c>
      <c r="B437">
        <v>221</v>
      </c>
      <c r="C437" t="str">
        <f>LOOKUP(B437,TipsyOutputs!A:A,TipsyOutputs!B:B)</f>
        <v>ICHmk3.CC.Horsefly.D.Reg.P</v>
      </c>
      <c r="D437">
        <v>0</v>
      </c>
      <c r="E437">
        <v>60</v>
      </c>
      <c r="F437">
        <v>304</v>
      </c>
      <c r="G437">
        <v>23.2</v>
      </c>
      <c r="H437">
        <v>0.27200000000000002</v>
      </c>
      <c r="I437">
        <v>211.6</v>
      </c>
      <c r="J437">
        <v>5.0599999999999996</v>
      </c>
      <c r="K437">
        <v>140</v>
      </c>
      <c r="L437">
        <v>28.2</v>
      </c>
    </row>
    <row r="438" spans="1:12">
      <c r="A438" t="str">
        <f t="shared" si="6"/>
        <v>ICHmk3.CC.Horsefly.D.Reg.P.70</v>
      </c>
      <c r="B438">
        <v>221</v>
      </c>
      <c r="C438" t="str">
        <f>LOOKUP(B438,TipsyOutputs!A:A,TipsyOutputs!B:B)</f>
        <v>ICHmk3.CC.Horsefly.D.Reg.P</v>
      </c>
      <c r="D438">
        <v>0</v>
      </c>
      <c r="E438">
        <v>70</v>
      </c>
      <c r="F438">
        <v>358</v>
      </c>
      <c r="G438">
        <v>25.6</v>
      </c>
      <c r="H438">
        <v>0.35099999999999998</v>
      </c>
      <c r="I438">
        <v>226.5</v>
      </c>
      <c r="J438">
        <v>5.12</v>
      </c>
      <c r="K438">
        <v>180</v>
      </c>
      <c r="L438">
        <v>30.7</v>
      </c>
    </row>
    <row r="439" spans="1:12">
      <c r="A439" t="str">
        <f t="shared" si="6"/>
        <v>ICHmk3.CC.Horsefly.D.Reg.P.80</v>
      </c>
      <c r="B439">
        <v>221</v>
      </c>
      <c r="C439" t="str">
        <f>LOOKUP(B439,TipsyOutputs!A:A,TipsyOutputs!B:B)</f>
        <v>ICHmk3.CC.Horsefly.D.Reg.P</v>
      </c>
      <c r="D439">
        <v>0</v>
      </c>
      <c r="E439">
        <v>80</v>
      </c>
      <c r="F439">
        <v>397</v>
      </c>
      <c r="G439">
        <v>27.5</v>
      </c>
      <c r="H439">
        <v>0.434</v>
      </c>
      <c r="I439">
        <v>238.8</v>
      </c>
      <c r="J439">
        <v>4.96</v>
      </c>
      <c r="K439">
        <v>216</v>
      </c>
      <c r="L439">
        <v>32.700000000000003</v>
      </c>
    </row>
    <row r="440" spans="1:12">
      <c r="A440" t="str">
        <f t="shared" si="6"/>
        <v>ICHmk3.CC.Horsefly.D.Reg.P.90</v>
      </c>
      <c r="B440">
        <v>221</v>
      </c>
      <c r="C440" t="str">
        <f>LOOKUP(B440,TipsyOutputs!A:A,TipsyOutputs!B:B)</f>
        <v>ICHmk3.CC.Horsefly.D.Reg.P</v>
      </c>
      <c r="D440">
        <v>0</v>
      </c>
      <c r="E440">
        <v>90</v>
      </c>
      <c r="F440">
        <v>428</v>
      </c>
      <c r="G440">
        <v>29.2</v>
      </c>
      <c r="H440">
        <v>0.52300000000000002</v>
      </c>
      <c r="I440">
        <v>248.3</v>
      </c>
      <c r="J440">
        <v>4.76</v>
      </c>
      <c r="K440">
        <v>250</v>
      </c>
      <c r="L440">
        <v>34.4</v>
      </c>
    </row>
    <row r="441" spans="1:12">
      <c r="A441" t="str">
        <f t="shared" si="6"/>
        <v>ICHwk2.CC.BlackCreek.E.FFEP.P.100</v>
      </c>
      <c r="B441">
        <v>330</v>
      </c>
      <c r="C441" t="str">
        <f>LOOKUP(B441,TipsyOutputs!A:A,TipsyOutputs!B:B)</f>
        <v>ICHwk2.CC.BlackCreek.E.FFEP.P</v>
      </c>
      <c r="D441">
        <v>0</v>
      </c>
      <c r="E441">
        <v>100</v>
      </c>
      <c r="F441">
        <v>484</v>
      </c>
      <c r="G441">
        <v>33</v>
      </c>
      <c r="H441">
        <v>0.71</v>
      </c>
      <c r="I441">
        <v>254.9</v>
      </c>
      <c r="J441">
        <v>4.84</v>
      </c>
      <c r="K441">
        <v>323</v>
      </c>
      <c r="L441">
        <v>38.5</v>
      </c>
    </row>
    <row r="442" spans="1:12">
      <c r="A442" t="str">
        <f t="shared" si="6"/>
        <v>ICHwk2.CC.BlackCreek.E.FFEP.P.60</v>
      </c>
      <c r="B442">
        <v>330</v>
      </c>
      <c r="C442" t="str">
        <f>LOOKUP(B442,TipsyOutputs!A:A,TipsyOutputs!B:B)</f>
        <v>ICHwk2.CC.BlackCreek.E.FFEP.P</v>
      </c>
      <c r="D442">
        <v>0</v>
      </c>
      <c r="E442">
        <v>60</v>
      </c>
      <c r="F442">
        <v>341</v>
      </c>
      <c r="G442">
        <v>24.1</v>
      </c>
      <c r="H442">
        <v>0.29399999999999998</v>
      </c>
      <c r="I442">
        <v>210.5</v>
      </c>
      <c r="J442">
        <v>5.69</v>
      </c>
      <c r="K442">
        <v>160</v>
      </c>
      <c r="L442">
        <v>30.5</v>
      </c>
    </row>
    <row r="443" spans="1:12">
      <c r="A443" t="str">
        <f t="shared" si="6"/>
        <v>ICHwk2.CC.BlackCreek.E.FFEP.P.70</v>
      </c>
      <c r="B443">
        <v>330</v>
      </c>
      <c r="C443" t="str">
        <f>LOOKUP(B443,TipsyOutputs!A:A,TipsyOutputs!B:B)</f>
        <v>ICHwk2.CC.BlackCreek.E.FFEP.P</v>
      </c>
      <c r="D443">
        <v>0</v>
      </c>
      <c r="E443">
        <v>70</v>
      </c>
      <c r="F443">
        <v>396</v>
      </c>
      <c r="G443">
        <v>27</v>
      </c>
      <c r="H443">
        <v>0.39200000000000002</v>
      </c>
      <c r="I443">
        <v>228</v>
      </c>
      <c r="J443">
        <v>5.65</v>
      </c>
      <c r="K443">
        <v>206</v>
      </c>
      <c r="L443">
        <v>33.200000000000003</v>
      </c>
    </row>
    <row r="444" spans="1:12">
      <c r="A444" t="str">
        <f t="shared" si="6"/>
        <v>ICHwk2.CC.BlackCreek.E.FFEP.P.80</v>
      </c>
      <c r="B444">
        <v>330</v>
      </c>
      <c r="C444" t="str">
        <f>LOOKUP(B444,TipsyOutputs!A:A,TipsyOutputs!B:B)</f>
        <v>ICHwk2.CC.BlackCreek.E.FFEP.P</v>
      </c>
      <c r="D444">
        <v>0</v>
      </c>
      <c r="E444">
        <v>80</v>
      </c>
      <c r="F444">
        <v>429</v>
      </c>
      <c r="G444">
        <v>29.3</v>
      </c>
      <c r="H444">
        <v>0.503</v>
      </c>
      <c r="I444">
        <v>240.2</v>
      </c>
      <c r="J444">
        <v>5.36</v>
      </c>
      <c r="K444">
        <v>248</v>
      </c>
      <c r="L444">
        <v>35.299999999999997</v>
      </c>
    </row>
    <row r="445" spans="1:12">
      <c r="A445" t="str">
        <f t="shared" si="6"/>
        <v>ICHwk2.CC.BlackCreek.E.FFEP.P.90</v>
      </c>
      <c r="B445">
        <v>330</v>
      </c>
      <c r="C445" t="str">
        <f>LOOKUP(B445,TipsyOutputs!A:A,TipsyOutputs!B:B)</f>
        <v>ICHwk2.CC.BlackCreek.E.FFEP.P</v>
      </c>
      <c r="D445">
        <v>0</v>
      </c>
      <c r="E445">
        <v>90</v>
      </c>
      <c r="F445">
        <v>461</v>
      </c>
      <c r="G445">
        <v>31.3</v>
      </c>
      <c r="H445">
        <v>0.60299999999999998</v>
      </c>
      <c r="I445">
        <v>248.9</v>
      </c>
      <c r="J445">
        <v>5.12</v>
      </c>
      <c r="K445">
        <v>286</v>
      </c>
      <c r="L445">
        <v>37</v>
      </c>
    </row>
    <row r="446" spans="1:12">
      <c r="A446" t="str">
        <f t="shared" si="6"/>
        <v>ICHwk2.CC.BlackCreek.E.NoMgmt.N.100</v>
      </c>
      <c r="B446">
        <v>42</v>
      </c>
      <c r="C446" t="str">
        <f>LOOKUP(B446,TipsyOutputs!A:A,TipsyOutputs!B:B)</f>
        <v>ICHwk2.CC.BlackCreek.E.NoMgmt.N</v>
      </c>
      <c r="D446">
        <v>0</v>
      </c>
      <c r="E446">
        <v>100</v>
      </c>
      <c r="F446">
        <v>250</v>
      </c>
      <c r="G446">
        <v>20.6</v>
      </c>
      <c r="H446">
        <v>0.22700000000000001</v>
      </c>
      <c r="I446">
        <v>207.7</v>
      </c>
      <c r="J446">
        <v>2.5</v>
      </c>
      <c r="K446">
        <v>120</v>
      </c>
      <c r="L446">
        <v>27.7</v>
      </c>
    </row>
    <row r="447" spans="1:12">
      <c r="A447" t="str">
        <f t="shared" si="6"/>
        <v>ICHwk2.CC.BlackCreek.E.NoMgmt.N.60</v>
      </c>
      <c r="B447">
        <v>42</v>
      </c>
      <c r="C447" t="str">
        <f>LOOKUP(B447,TipsyOutputs!A:A,TipsyOutputs!B:B)</f>
        <v>ICHwk2.CC.BlackCreek.E.NoMgmt.N</v>
      </c>
      <c r="D447">
        <v>0</v>
      </c>
      <c r="E447">
        <v>60</v>
      </c>
      <c r="F447">
        <v>40</v>
      </c>
      <c r="G447">
        <v>12</v>
      </c>
      <c r="H447">
        <v>8.3000000000000004E-2</v>
      </c>
      <c r="I447">
        <v>116.3</v>
      </c>
      <c r="J447">
        <v>0.67</v>
      </c>
      <c r="K447">
        <v>23</v>
      </c>
      <c r="L447">
        <v>16.600000000000001</v>
      </c>
    </row>
    <row r="448" spans="1:12">
      <c r="A448" t="str">
        <f t="shared" si="6"/>
        <v>ICHwk2.CC.BlackCreek.E.NoMgmt.N.70</v>
      </c>
      <c r="B448">
        <v>42</v>
      </c>
      <c r="C448" t="str">
        <f>LOOKUP(B448,TipsyOutputs!A:A,TipsyOutputs!B:B)</f>
        <v>ICHwk2.CC.BlackCreek.E.NoMgmt.N</v>
      </c>
      <c r="D448">
        <v>0</v>
      </c>
      <c r="E448">
        <v>70</v>
      </c>
      <c r="F448">
        <v>90</v>
      </c>
      <c r="G448">
        <v>14.5</v>
      </c>
      <c r="H448">
        <v>0.109</v>
      </c>
      <c r="I448">
        <v>144.5</v>
      </c>
      <c r="J448">
        <v>1.28</v>
      </c>
      <c r="K448">
        <v>43</v>
      </c>
      <c r="L448">
        <v>20</v>
      </c>
    </row>
    <row r="449" spans="1:12">
      <c r="A449" t="str">
        <f t="shared" ref="A449:A512" si="7">C449&amp;"."&amp;E449</f>
        <v>ICHwk2.CC.BlackCreek.E.NoMgmt.N.80</v>
      </c>
      <c r="B449">
        <v>42</v>
      </c>
      <c r="C449" t="str">
        <f>LOOKUP(B449,TipsyOutputs!A:A,TipsyOutputs!B:B)</f>
        <v>ICHwk2.CC.BlackCreek.E.NoMgmt.N</v>
      </c>
      <c r="D449">
        <v>0</v>
      </c>
      <c r="E449">
        <v>80</v>
      </c>
      <c r="F449">
        <v>145</v>
      </c>
      <c r="G449">
        <v>16.7</v>
      </c>
      <c r="H449">
        <v>0.14299999999999999</v>
      </c>
      <c r="I449">
        <v>171.3</v>
      </c>
      <c r="J449">
        <v>1.81</v>
      </c>
      <c r="K449">
        <v>65</v>
      </c>
      <c r="L449">
        <v>22.9</v>
      </c>
    </row>
    <row r="450" spans="1:12">
      <c r="A450" t="str">
        <f t="shared" si="7"/>
        <v>ICHwk2.CC.BlackCreek.E.NoMgmt.N.90</v>
      </c>
      <c r="B450">
        <v>42</v>
      </c>
      <c r="C450" t="str">
        <f>LOOKUP(B450,TipsyOutputs!A:A,TipsyOutputs!B:B)</f>
        <v>ICHwk2.CC.BlackCreek.E.NoMgmt.N</v>
      </c>
      <c r="D450">
        <v>0</v>
      </c>
      <c r="E450">
        <v>90</v>
      </c>
      <c r="F450">
        <v>202</v>
      </c>
      <c r="G450">
        <v>18.8</v>
      </c>
      <c r="H450">
        <v>0.186</v>
      </c>
      <c r="I450">
        <v>193.8</v>
      </c>
      <c r="J450">
        <v>2.25</v>
      </c>
      <c r="K450">
        <v>93</v>
      </c>
      <c r="L450">
        <v>25.5</v>
      </c>
    </row>
    <row r="451" spans="1:12">
      <c r="A451" t="str">
        <f t="shared" si="7"/>
        <v>ICHwk2.CC.BlackCreek.E.Reg.P.100</v>
      </c>
      <c r="B451">
        <v>177</v>
      </c>
      <c r="C451" t="str">
        <f>LOOKUP(B451,TipsyOutputs!A:A,TipsyOutputs!B:B)</f>
        <v>ICHwk2.CC.BlackCreek.E.Reg.P</v>
      </c>
      <c r="D451">
        <v>0</v>
      </c>
      <c r="E451">
        <v>100</v>
      </c>
      <c r="F451">
        <v>423</v>
      </c>
      <c r="G451">
        <v>29.1</v>
      </c>
      <c r="H451">
        <v>0.51</v>
      </c>
      <c r="I451">
        <v>247.4</v>
      </c>
      <c r="J451">
        <v>4.2300000000000004</v>
      </c>
      <c r="K451">
        <v>248</v>
      </c>
      <c r="L451">
        <v>34.299999999999997</v>
      </c>
    </row>
    <row r="452" spans="1:12">
      <c r="A452" t="str">
        <f t="shared" si="7"/>
        <v>ICHwk2.CC.BlackCreek.E.Reg.P.60</v>
      </c>
      <c r="B452">
        <v>177</v>
      </c>
      <c r="C452" t="str">
        <f>LOOKUP(B452,TipsyOutputs!A:A,TipsyOutputs!B:B)</f>
        <v>ICHwk2.CC.BlackCreek.E.Reg.P</v>
      </c>
      <c r="D452">
        <v>0</v>
      </c>
      <c r="E452">
        <v>60</v>
      </c>
      <c r="F452">
        <v>273</v>
      </c>
      <c r="G452">
        <v>21.8</v>
      </c>
      <c r="H452">
        <v>0.23499999999999999</v>
      </c>
      <c r="I452">
        <v>201.7</v>
      </c>
      <c r="J452">
        <v>4.55</v>
      </c>
      <c r="K452">
        <v>120</v>
      </c>
      <c r="L452">
        <v>26.8</v>
      </c>
    </row>
    <row r="453" spans="1:12">
      <c r="A453" t="str">
        <f t="shared" si="7"/>
        <v>ICHwk2.CC.BlackCreek.E.Reg.P.70</v>
      </c>
      <c r="B453">
        <v>177</v>
      </c>
      <c r="C453" t="str">
        <f>LOOKUP(B453,TipsyOutputs!A:A,TipsyOutputs!B:B)</f>
        <v>ICHwk2.CC.BlackCreek.E.Reg.P</v>
      </c>
      <c r="D453">
        <v>0</v>
      </c>
      <c r="E453">
        <v>70</v>
      </c>
      <c r="F453">
        <v>324</v>
      </c>
      <c r="G453">
        <v>24.1</v>
      </c>
      <c r="H453">
        <v>0.3</v>
      </c>
      <c r="I453">
        <v>217.6</v>
      </c>
      <c r="J453">
        <v>4.63</v>
      </c>
      <c r="K453">
        <v>155</v>
      </c>
      <c r="L453">
        <v>29.2</v>
      </c>
    </row>
    <row r="454" spans="1:12">
      <c r="A454" t="str">
        <f t="shared" si="7"/>
        <v>ICHwk2.CC.BlackCreek.E.Reg.P.80</v>
      </c>
      <c r="B454">
        <v>177</v>
      </c>
      <c r="C454" t="str">
        <f>LOOKUP(B454,TipsyOutputs!A:A,TipsyOutputs!B:B)</f>
        <v>ICHwk2.CC.BlackCreek.E.Reg.P</v>
      </c>
      <c r="D454">
        <v>0</v>
      </c>
      <c r="E454">
        <v>80</v>
      </c>
      <c r="F454">
        <v>366</v>
      </c>
      <c r="G454">
        <v>26.1</v>
      </c>
      <c r="H454">
        <v>0.36799999999999999</v>
      </c>
      <c r="I454">
        <v>229.6</v>
      </c>
      <c r="J454">
        <v>4.58</v>
      </c>
      <c r="K454">
        <v>189</v>
      </c>
      <c r="L454">
        <v>31.3</v>
      </c>
    </row>
    <row r="455" spans="1:12">
      <c r="A455" t="str">
        <f t="shared" si="7"/>
        <v>ICHwk2.CC.BlackCreek.E.Reg.P.90</v>
      </c>
      <c r="B455">
        <v>177</v>
      </c>
      <c r="C455" t="str">
        <f>LOOKUP(B455,TipsyOutputs!A:A,TipsyOutputs!B:B)</f>
        <v>ICHwk2.CC.BlackCreek.E.Reg.P</v>
      </c>
      <c r="D455">
        <v>0</v>
      </c>
      <c r="E455">
        <v>90</v>
      </c>
      <c r="F455">
        <v>397</v>
      </c>
      <c r="G455">
        <v>27.7</v>
      </c>
      <c r="H455">
        <v>0.438</v>
      </c>
      <c r="I455">
        <v>239.5</v>
      </c>
      <c r="J455">
        <v>4.41</v>
      </c>
      <c r="K455">
        <v>219</v>
      </c>
      <c r="L455">
        <v>32.9</v>
      </c>
    </row>
    <row r="456" spans="1:12">
      <c r="A456" t="str">
        <f t="shared" si="7"/>
        <v>ICHwk2.CC.Horsefly.A.FFEP.P.100</v>
      </c>
      <c r="B456">
        <v>363</v>
      </c>
      <c r="C456" t="str">
        <f>LOOKUP(B456,TipsyOutputs!A:A,TipsyOutputs!B:B)</f>
        <v>ICHwk2.CC.Horsefly.A.FFEP.P</v>
      </c>
      <c r="D456">
        <v>0</v>
      </c>
      <c r="E456">
        <v>100</v>
      </c>
      <c r="F456">
        <v>459</v>
      </c>
      <c r="G456">
        <v>31.4</v>
      </c>
      <c r="H456">
        <v>0.60599999999999998</v>
      </c>
      <c r="I456">
        <v>249.1</v>
      </c>
      <c r="J456">
        <v>4.59</v>
      </c>
      <c r="K456">
        <v>287</v>
      </c>
      <c r="L456">
        <v>37.1</v>
      </c>
    </row>
    <row r="457" spans="1:12">
      <c r="A457" t="str">
        <f t="shared" si="7"/>
        <v>ICHwk2.CC.Horsefly.A.FFEP.P.60</v>
      </c>
      <c r="B457">
        <v>363</v>
      </c>
      <c r="C457" t="str">
        <f>LOOKUP(B457,TipsyOutputs!A:A,TipsyOutputs!B:B)</f>
        <v>ICHwk2.CC.Horsefly.A.FFEP.P</v>
      </c>
      <c r="D457">
        <v>0</v>
      </c>
      <c r="E457">
        <v>60</v>
      </c>
      <c r="F457">
        <v>301</v>
      </c>
      <c r="G457">
        <v>22.6</v>
      </c>
      <c r="H457">
        <v>0.249</v>
      </c>
      <c r="I457">
        <v>200.1</v>
      </c>
      <c r="J457">
        <v>5.0199999999999996</v>
      </c>
      <c r="K457">
        <v>134</v>
      </c>
      <c r="L457">
        <v>28.8</v>
      </c>
    </row>
    <row r="458" spans="1:12">
      <c r="A458" t="str">
        <f t="shared" si="7"/>
        <v>ICHwk2.CC.Horsefly.A.FFEP.P.70</v>
      </c>
      <c r="B458">
        <v>363</v>
      </c>
      <c r="C458" t="str">
        <f>LOOKUP(B458,TipsyOutputs!A:A,TipsyOutputs!B:B)</f>
        <v>ICHwk2.CC.Horsefly.A.FFEP.P</v>
      </c>
      <c r="D458">
        <v>0</v>
      </c>
      <c r="E458">
        <v>70</v>
      </c>
      <c r="F458">
        <v>368</v>
      </c>
      <c r="G458">
        <v>25.4</v>
      </c>
      <c r="H458">
        <v>0.33300000000000002</v>
      </c>
      <c r="I458">
        <v>217.9</v>
      </c>
      <c r="J458">
        <v>5.25</v>
      </c>
      <c r="K458">
        <v>180</v>
      </c>
      <c r="L458">
        <v>31.7</v>
      </c>
    </row>
    <row r="459" spans="1:12">
      <c r="A459" t="str">
        <f t="shared" si="7"/>
        <v>ICHwk2.CC.Horsefly.A.FFEP.P.80</v>
      </c>
      <c r="B459">
        <v>363</v>
      </c>
      <c r="C459" t="str">
        <f>LOOKUP(B459,TipsyOutputs!A:A,TipsyOutputs!B:B)</f>
        <v>ICHwk2.CC.Horsefly.A.FFEP.P</v>
      </c>
      <c r="D459">
        <v>0</v>
      </c>
      <c r="E459">
        <v>80</v>
      </c>
      <c r="F459">
        <v>406</v>
      </c>
      <c r="G459">
        <v>27.7</v>
      </c>
      <c r="H459">
        <v>0.42499999999999999</v>
      </c>
      <c r="I459">
        <v>232.4</v>
      </c>
      <c r="J459">
        <v>5.07</v>
      </c>
      <c r="K459">
        <v>219</v>
      </c>
      <c r="L459">
        <v>33.9</v>
      </c>
    </row>
    <row r="460" spans="1:12">
      <c r="A460" t="str">
        <f t="shared" si="7"/>
        <v>ICHwk2.CC.Horsefly.A.FFEP.P.90</v>
      </c>
      <c r="B460">
        <v>363</v>
      </c>
      <c r="C460" t="str">
        <f>LOOKUP(B460,TipsyOutputs!A:A,TipsyOutputs!B:B)</f>
        <v>ICHwk2.CC.Horsefly.A.FFEP.P</v>
      </c>
      <c r="D460">
        <v>0</v>
      </c>
      <c r="E460">
        <v>90</v>
      </c>
      <c r="F460">
        <v>432</v>
      </c>
      <c r="G460">
        <v>29.7</v>
      </c>
      <c r="H460">
        <v>0.52100000000000002</v>
      </c>
      <c r="I460">
        <v>241.8</v>
      </c>
      <c r="J460">
        <v>4.8</v>
      </c>
      <c r="K460">
        <v>254</v>
      </c>
      <c r="L460">
        <v>35.6</v>
      </c>
    </row>
    <row r="461" spans="1:12">
      <c r="A461" t="str">
        <f t="shared" si="7"/>
        <v>ICHwk2.CC.Horsefly.A.NoMgmt.N.100</v>
      </c>
      <c r="B461">
        <v>75</v>
      </c>
      <c r="C461" t="str">
        <f>LOOKUP(B461,TipsyOutputs!A:A,TipsyOutputs!B:B)</f>
        <v>ICHwk2.CC.Horsefly.A.NoMgmt.N</v>
      </c>
      <c r="D461">
        <v>0</v>
      </c>
      <c r="E461">
        <v>100</v>
      </c>
      <c r="F461">
        <v>269</v>
      </c>
      <c r="G461">
        <v>21.3</v>
      </c>
      <c r="H461">
        <v>0.24399999999999999</v>
      </c>
      <c r="I461">
        <v>212.1</v>
      </c>
      <c r="J461">
        <v>2.69</v>
      </c>
      <c r="K461">
        <v>131</v>
      </c>
      <c r="L461">
        <v>28.5</v>
      </c>
    </row>
    <row r="462" spans="1:12">
      <c r="A462" t="str">
        <f t="shared" si="7"/>
        <v>ICHwk2.CC.Horsefly.A.NoMgmt.N.60</v>
      </c>
      <c r="B462">
        <v>75</v>
      </c>
      <c r="C462" t="str">
        <f>LOOKUP(B462,TipsyOutputs!A:A,TipsyOutputs!B:B)</f>
        <v>ICHwk2.CC.Horsefly.A.NoMgmt.N</v>
      </c>
      <c r="D462">
        <v>0</v>
      </c>
      <c r="E462">
        <v>60</v>
      </c>
      <c r="F462">
        <v>49</v>
      </c>
      <c r="G462">
        <v>12.5</v>
      </c>
      <c r="H462">
        <v>8.7999999999999995E-2</v>
      </c>
      <c r="I462">
        <v>122.3</v>
      </c>
      <c r="J462">
        <v>0.81</v>
      </c>
      <c r="K462">
        <v>27</v>
      </c>
      <c r="L462">
        <v>17.2</v>
      </c>
    </row>
    <row r="463" spans="1:12">
      <c r="A463" t="str">
        <f t="shared" si="7"/>
        <v>ICHwk2.CC.Horsefly.A.NoMgmt.N.70</v>
      </c>
      <c r="B463">
        <v>75</v>
      </c>
      <c r="C463" t="str">
        <f>LOOKUP(B463,TipsyOutputs!A:A,TipsyOutputs!B:B)</f>
        <v>ICHwk2.CC.Horsefly.A.NoMgmt.N</v>
      </c>
      <c r="D463">
        <v>0</v>
      </c>
      <c r="E463">
        <v>70</v>
      </c>
      <c r="F463">
        <v>103</v>
      </c>
      <c r="G463">
        <v>15.1</v>
      </c>
      <c r="H463">
        <v>0.11600000000000001</v>
      </c>
      <c r="I463">
        <v>151.69999999999999</v>
      </c>
      <c r="J463">
        <v>1.48</v>
      </c>
      <c r="K463">
        <v>48</v>
      </c>
      <c r="L463">
        <v>20.7</v>
      </c>
    </row>
    <row r="464" spans="1:12">
      <c r="A464" t="str">
        <f t="shared" si="7"/>
        <v>ICHwk2.CC.Horsefly.A.NoMgmt.N.80</v>
      </c>
      <c r="B464">
        <v>75</v>
      </c>
      <c r="C464" t="str">
        <f>LOOKUP(B464,TipsyOutputs!A:A,TipsyOutputs!B:B)</f>
        <v>ICHwk2.CC.Horsefly.A.NoMgmt.N</v>
      </c>
      <c r="D464">
        <v>0</v>
      </c>
      <c r="E464">
        <v>80</v>
      </c>
      <c r="F464">
        <v>162</v>
      </c>
      <c r="G464">
        <v>17.399999999999999</v>
      </c>
      <c r="H464">
        <v>0.155</v>
      </c>
      <c r="I464">
        <v>178.6</v>
      </c>
      <c r="J464">
        <v>2.0299999999999998</v>
      </c>
      <c r="K464">
        <v>73</v>
      </c>
      <c r="L464">
        <v>23.7</v>
      </c>
    </row>
    <row r="465" spans="1:12">
      <c r="A465" t="str">
        <f t="shared" si="7"/>
        <v>ICHwk2.CC.Horsefly.A.NoMgmt.N.90</v>
      </c>
      <c r="B465">
        <v>75</v>
      </c>
      <c r="C465" t="str">
        <f>LOOKUP(B465,TipsyOutputs!A:A,TipsyOutputs!B:B)</f>
        <v>ICHwk2.CC.Horsefly.A.NoMgmt.N</v>
      </c>
      <c r="D465">
        <v>0</v>
      </c>
      <c r="E465">
        <v>90</v>
      </c>
      <c r="F465">
        <v>221</v>
      </c>
      <c r="G465">
        <v>19.5</v>
      </c>
      <c r="H465">
        <v>0.20100000000000001</v>
      </c>
      <c r="I465">
        <v>199.2</v>
      </c>
      <c r="J465">
        <v>2.4500000000000002</v>
      </c>
      <c r="K465">
        <v>102</v>
      </c>
      <c r="L465">
        <v>26.3</v>
      </c>
    </row>
    <row r="466" spans="1:12">
      <c r="A466" t="str">
        <f t="shared" si="7"/>
        <v>ICHwk2.CC.Horsefly.A.Reg.P.100</v>
      </c>
      <c r="B466">
        <v>222</v>
      </c>
      <c r="C466" t="str">
        <f>LOOKUP(B466,TipsyOutputs!A:A,TipsyOutputs!B:B)</f>
        <v>ICHwk2.CC.Horsefly.A.Reg.P</v>
      </c>
      <c r="D466">
        <v>0</v>
      </c>
      <c r="E466">
        <v>100</v>
      </c>
      <c r="F466">
        <v>387</v>
      </c>
      <c r="G466">
        <v>27.4</v>
      </c>
      <c r="H466">
        <v>0.42</v>
      </c>
      <c r="I466">
        <v>237.4</v>
      </c>
      <c r="J466">
        <v>3.87</v>
      </c>
      <c r="K466">
        <v>212</v>
      </c>
      <c r="L466">
        <v>32.5</v>
      </c>
    </row>
    <row r="467" spans="1:12">
      <c r="A467" t="str">
        <f t="shared" si="7"/>
        <v>ICHwk2.CC.Horsefly.A.Reg.P.60</v>
      </c>
      <c r="B467">
        <v>222</v>
      </c>
      <c r="C467" t="str">
        <f>LOOKUP(B467,TipsyOutputs!A:A,TipsyOutputs!B:B)</f>
        <v>ICHwk2.CC.Horsefly.A.Reg.P</v>
      </c>
      <c r="D467">
        <v>0</v>
      </c>
      <c r="E467">
        <v>60</v>
      </c>
      <c r="F467">
        <v>235</v>
      </c>
      <c r="G467">
        <v>20.3</v>
      </c>
      <c r="H467">
        <v>0.2</v>
      </c>
      <c r="I467">
        <v>191.4</v>
      </c>
      <c r="J467">
        <v>3.92</v>
      </c>
      <c r="K467">
        <v>99</v>
      </c>
      <c r="L467">
        <v>25.3</v>
      </c>
    </row>
    <row r="468" spans="1:12">
      <c r="A468" t="str">
        <f t="shared" si="7"/>
        <v>ICHwk2.CC.Horsefly.A.Reg.P.70</v>
      </c>
      <c r="B468">
        <v>222</v>
      </c>
      <c r="C468" t="str">
        <f>LOOKUP(B468,TipsyOutputs!A:A,TipsyOutputs!B:B)</f>
        <v>ICHwk2.CC.Horsefly.A.Reg.P</v>
      </c>
      <c r="D468">
        <v>0</v>
      </c>
      <c r="E468">
        <v>70</v>
      </c>
      <c r="F468">
        <v>288</v>
      </c>
      <c r="G468">
        <v>22.5</v>
      </c>
      <c r="H468">
        <v>0.253</v>
      </c>
      <c r="I468">
        <v>206.8</v>
      </c>
      <c r="J468">
        <v>4.1100000000000003</v>
      </c>
      <c r="K468">
        <v>131</v>
      </c>
      <c r="L468">
        <v>27.6</v>
      </c>
    </row>
    <row r="469" spans="1:12">
      <c r="A469" t="str">
        <f t="shared" si="7"/>
        <v>ICHwk2.CC.Horsefly.A.Reg.P.80</v>
      </c>
      <c r="B469">
        <v>222</v>
      </c>
      <c r="C469" t="str">
        <f>LOOKUP(B469,TipsyOutputs!A:A,TipsyOutputs!B:B)</f>
        <v>ICHwk2.CC.Horsefly.A.Reg.P</v>
      </c>
      <c r="D469">
        <v>0</v>
      </c>
      <c r="E469">
        <v>80</v>
      </c>
      <c r="F469">
        <v>329</v>
      </c>
      <c r="G469">
        <v>24.4</v>
      </c>
      <c r="H469">
        <v>0.309</v>
      </c>
      <c r="I469">
        <v>219.2</v>
      </c>
      <c r="J469">
        <v>4.1100000000000003</v>
      </c>
      <c r="K469">
        <v>160</v>
      </c>
      <c r="L469">
        <v>29.5</v>
      </c>
    </row>
    <row r="470" spans="1:12">
      <c r="A470" t="str">
        <f t="shared" si="7"/>
        <v>ICHwk2.CC.Horsefly.A.Reg.P.90</v>
      </c>
      <c r="B470">
        <v>222</v>
      </c>
      <c r="C470" t="str">
        <f>LOOKUP(B470,TipsyOutputs!A:A,TipsyOutputs!B:B)</f>
        <v>ICHwk2.CC.Horsefly.A.Reg.P</v>
      </c>
      <c r="D470">
        <v>0</v>
      </c>
      <c r="E470">
        <v>90</v>
      </c>
      <c r="F470">
        <v>362</v>
      </c>
      <c r="G470">
        <v>26</v>
      </c>
      <c r="H470">
        <v>0.36499999999999999</v>
      </c>
      <c r="I470">
        <v>229.3</v>
      </c>
      <c r="J470">
        <v>4.0199999999999996</v>
      </c>
      <c r="K470">
        <v>188</v>
      </c>
      <c r="L470">
        <v>31.2</v>
      </c>
    </row>
    <row r="471" spans="1:12">
      <c r="A471" t="str">
        <f t="shared" si="7"/>
        <v>ICHwk2.CC.Horsefly.B.FFEP.P.100</v>
      </c>
      <c r="B471">
        <v>364</v>
      </c>
      <c r="C471" t="str">
        <f>LOOKUP(B471,TipsyOutputs!A:A,TipsyOutputs!B:B)</f>
        <v>ICHwk2.CC.Horsefly.B.FFEP.P</v>
      </c>
      <c r="D471">
        <v>0</v>
      </c>
      <c r="E471">
        <v>100</v>
      </c>
      <c r="F471">
        <v>471</v>
      </c>
      <c r="G471">
        <v>32.200000000000003</v>
      </c>
      <c r="H471">
        <v>0.65400000000000003</v>
      </c>
      <c r="I471">
        <v>252</v>
      </c>
      <c r="J471">
        <v>4.71</v>
      </c>
      <c r="K471">
        <v>304</v>
      </c>
      <c r="L471">
        <v>37.799999999999997</v>
      </c>
    </row>
    <row r="472" spans="1:12">
      <c r="A472" t="str">
        <f t="shared" si="7"/>
        <v>ICHwk2.CC.Horsefly.B.FFEP.P.60</v>
      </c>
      <c r="B472">
        <v>364</v>
      </c>
      <c r="C472" t="str">
        <f>LOOKUP(B472,TipsyOutputs!A:A,TipsyOutputs!B:B)</f>
        <v>ICHwk2.CC.Horsefly.B.FFEP.P</v>
      </c>
      <c r="D472">
        <v>0</v>
      </c>
      <c r="E472">
        <v>60</v>
      </c>
      <c r="F472">
        <v>322</v>
      </c>
      <c r="G472">
        <v>23.3</v>
      </c>
      <c r="H472">
        <v>0.27100000000000002</v>
      </c>
      <c r="I472">
        <v>205.4</v>
      </c>
      <c r="J472">
        <v>5.36</v>
      </c>
      <c r="K472">
        <v>147</v>
      </c>
      <c r="L472">
        <v>29.7</v>
      </c>
    </row>
    <row r="473" spans="1:12">
      <c r="A473" t="str">
        <f t="shared" si="7"/>
        <v>ICHwk2.CC.Horsefly.B.FFEP.P.70</v>
      </c>
      <c r="B473">
        <v>364</v>
      </c>
      <c r="C473" t="str">
        <f>LOOKUP(B473,TipsyOutputs!A:A,TipsyOutputs!B:B)</f>
        <v>ICHwk2.CC.Horsefly.B.FFEP.P</v>
      </c>
      <c r="D473">
        <v>0</v>
      </c>
      <c r="E473">
        <v>70</v>
      </c>
      <c r="F473">
        <v>382</v>
      </c>
      <c r="G473">
        <v>26.1</v>
      </c>
      <c r="H473">
        <v>0.36099999999999999</v>
      </c>
      <c r="I473">
        <v>222.9</v>
      </c>
      <c r="J473">
        <v>5.46</v>
      </c>
      <c r="K473">
        <v>193</v>
      </c>
      <c r="L473">
        <v>32.5</v>
      </c>
    </row>
    <row r="474" spans="1:12">
      <c r="A474" t="str">
        <f t="shared" si="7"/>
        <v>ICHwk2.CC.Horsefly.B.FFEP.P.80</v>
      </c>
      <c r="B474">
        <v>364</v>
      </c>
      <c r="C474" t="str">
        <f>LOOKUP(B474,TipsyOutputs!A:A,TipsyOutputs!B:B)</f>
        <v>ICHwk2.CC.Horsefly.B.FFEP.P</v>
      </c>
      <c r="D474">
        <v>0</v>
      </c>
      <c r="E474">
        <v>80</v>
      </c>
      <c r="F474">
        <v>417</v>
      </c>
      <c r="G474">
        <v>28.5</v>
      </c>
      <c r="H474">
        <v>0.46100000000000002</v>
      </c>
      <c r="I474">
        <v>236.4</v>
      </c>
      <c r="J474">
        <v>5.21</v>
      </c>
      <c r="K474">
        <v>233</v>
      </c>
      <c r="L474">
        <v>34.6</v>
      </c>
    </row>
    <row r="475" spans="1:12">
      <c r="A475" t="str">
        <f t="shared" si="7"/>
        <v>ICHwk2.CC.Horsefly.B.FFEP.P.90</v>
      </c>
      <c r="B475">
        <v>364</v>
      </c>
      <c r="C475" t="str">
        <f>LOOKUP(B475,TipsyOutputs!A:A,TipsyOutputs!B:B)</f>
        <v>ICHwk2.CC.Horsefly.B.FFEP.P</v>
      </c>
      <c r="D475">
        <v>0</v>
      </c>
      <c r="E475">
        <v>90</v>
      </c>
      <c r="F475">
        <v>446</v>
      </c>
      <c r="G475">
        <v>30.5</v>
      </c>
      <c r="H475">
        <v>0.56000000000000005</v>
      </c>
      <c r="I475">
        <v>245.4</v>
      </c>
      <c r="J475">
        <v>4.96</v>
      </c>
      <c r="K475">
        <v>270</v>
      </c>
      <c r="L475">
        <v>36.299999999999997</v>
      </c>
    </row>
    <row r="476" spans="1:12">
      <c r="A476" t="str">
        <f t="shared" si="7"/>
        <v>ICHwk2.CC.Horsefly.B.NoMgmt.N.100</v>
      </c>
      <c r="B476">
        <v>76</v>
      </c>
      <c r="C476" t="str">
        <f>LOOKUP(B476,TipsyOutputs!A:A,TipsyOutputs!B:B)</f>
        <v>ICHwk2.CC.Horsefly.B.NoMgmt.N</v>
      </c>
      <c r="D476">
        <v>0</v>
      </c>
      <c r="E476">
        <v>100</v>
      </c>
      <c r="F476">
        <v>265</v>
      </c>
      <c r="G476">
        <v>21.2</v>
      </c>
      <c r="H476">
        <v>0.24099999999999999</v>
      </c>
      <c r="I476">
        <v>211.3</v>
      </c>
      <c r="J476">
        <v>2.65</v>
      </c>
      <c r="K476">
        <v>129</v>
      </c>
      <c r="L476">
        <v>28.3</v>
      </c>
    </row>
    <row r="477" spans="1:12">
      <c r="A477" t="str">
        <f t="shared" si="7"/>
        <v>ICHwk2.CC.Horsefly.B.NoMgmt.N.60</v>
      </c>
      <c r="B477">
        <v>76</v>
      </c>
      <c r="C477" t="str">
        <f>LOOKUP(B477,TipsyOutputs!A:A,TipsyOutputs!B:B)</f>
        <v>ICHwk2.CC.Horsefly.B.NoMgmt.N</v>
      </c>
      <c r="D477">
        <v>0</v>
      </c>
      <c r="E477">
        <v>60</v>
      </c>
      <c r="F477">
        <v>47</v>
      </c>
      <c r="G477">
        <v>12.4</v>
      </c>
      <c r="H477">
        <v>8.6999999999999994E-2</v>
      </c>
      <c r="I477">
        <v>121.1</v>
      </c>
      <c r="J477">
        <v>0.78</v>
      </c>
      <c r="K477">
        <v>26</v>
      </c>
      <c r="L477">
        <v>17.100000000000001</v>
      </c>
    </row>
    <row r="478" spans="1:12">
      <c r="A478" t="str">
        <f t="shared" si="7"/>
        <v>ICHwk2.CC.Horsefly.B.NoMgmt.N.70</v>
      </c>
      <c r="B478">
        <v>76</v>
      </c>
      <c r="C478" t="str">
        <f>LOOKUP(B478,TipsyOutputs!A:A,TipsyOutputs!B:B)</f>
        <v>ICHwk2.CC.Horsefly.B.NoMgmt.N</v>
      </c>
      <c r="D478">
        <v>0</v>
      </c>
      <c r="E478">
        <v>70</v>
      </c>
      <c r="F478">
        <v>101</v>
      </c>
      <c r="G478">
        <v>15</v>
      </c>
      <c r="H478">
        <v>0.115</v>
      </c>
      <c r="I478">
        <v>150.5</v>
      </c>
      <c r="J478">
        <v>1.44</v>
      </c>
      <c r="K478">
        <v>47</v>
      </c>
      <c r="L478">
        <v>20.6</v>
      </c>
    </row>
    <row r="479" spans="1:12">
      <c r="A479" t="str">
        <f t="shared" si="7"/>
        <v>ICHwk2.CC.Horsefly.B.NoMgmt.N.80</v>
      </c>
      <c r="B479">
        <v>76</v>
      </c>
      <c r="C479" t="str">
        <f>LOOKUP(B479,TipsyOutputs!A:A,TipsyOutputs!B:B)</f>
        <v>ICHwk2.CC.Horsefly.B.NoMgmt.N</v>
      </c>
      <c r="D479">
        <v>0</v>
      </c>
      <c r="E479">
        <v>80</v>
      </c>
      <c r="F479">
        <v>159</v>
      </c>
      <c r="G479">
        <v>17.3</v>
      </c>
      <c r="H479">
        <v>0.153</v>
      </c>
      <c r="I479">
        <v>177.2</v>
      </c>
      <c r="J479">
        <v>1.99</v>
      </c>
      <c r="K479">
        <v>72</v>
      </c>
      <c r="L479">
        <v>23.5</v>
      </c>
    </row>
    <row r="480" spans="1:12">
      <c r="A480" t="str">
        <f t="shared" si="7"/>
        <v>ICHwk2.CC.Horsefly.B.NoMgmt.N.90</v>
      </c>
      <c r="B480">
        <v>76</v>
      </c>
      <c r="C480" t="str">
        <f>LOOKUP(B480,TipsyOutputs!A:A,TipsyOutputs!B:B)</f>
        <v>ICHwk2.CC.Horsefly.B.NoMgmt.N</v>
      </c>
      <c r="D480">
        <v>0</v>
      </c>
      <c r="E480">
        <v>90</v>
      </c>
      <c r="F480">
        <v>217</v>
      </c>
      <c r="G480">
        <v>19.3</v>
      </c>
      <c r="H480">
        <v>0.19800000000000001</v>
      </c>
      <c r="I480">
        <v>198.2</v>
      </c>
      <c r="J480">
        <v>2.42</v>
      </c>
      <c r="K480">
        <v>100</v>
      </c>
      <c r="L480">
        <v>26.2</v>
      </c>
    </row>
    <row r="481" spans="1:12">
      <c r="A481" t="str">
        <f t="shared" si="7"/>
        <v>ICHwk2.CC.Horsefly.B.Reg.P.100</v>
      </c>
      <c r="B481">
        <v>223</v>
      </c>
      <c r="C481" t="str">
        <f>LOOKUP(B481,TipsyOutputs!A:A,TipsyOutputs!B:B)</f>
        <v>ICHwk2.CC.Horsefly.B.Reg.P</v>
      </c>
      <c r="D481">
        <v>0</v>
      </c>
      <c r="E481">
        <v>100</v>
      </c>
      <c r="F481">
        <v>404</v>
      </c>
      <c r="G481">
        <v>28.2</v>
      </c>
      <c r="H481">
        <v>0.46400000000000002</v>
      </c>
      <c r="I481">
        <v>242.8</v>
      </c>
      <c r="J481">
        <v>4.04</v>
      </c>
      <c r="K481">
        <v>230</v>
      </c>
      <c r="L481">
        <v>33.4</v>
      </c>
    </row>
    <row r="482" spans="1:12">
      <c r="A482" t="str">
        <f t="shared" si="7"/>
        <v>ICHwk2.CC.Horsefly.B.Reg.P.60</v>
      </c>
      <c r="B482">
        <v>223</v>
      </c>
      <c r="C482" t="str">
        <f>LOOKUP(B482,TipsyOutputs!A:A,TipsyOutputs!B:B)</f>
        <v>ICHwk2.CC.Horsefly.B.Reg.P</v>
      </c>
      <c r="D482">
        <v>0</v>
      </c>
      <c r="E482">
        <v>60</v>
      </c>
      <c r="F482">
        <v>255</v>
      </c>
      <c r="G482">
        <v>21.1</v>
      </c>
      <c r="H482">
        <v>0.218</v>
      </c>
      <c r="I482">
        <v>197</v>
      </c>
      <c r="J482">
        <v>4.25</v>
      </c>
      <c r="K482">
        <v>110</v>
      </c>
      <c r="L482">
        <v>26.1</v>
      </c>
    </row>
    <row r="483" spans="1:12">
      <c r="A483" t="str">
        <f t="shared" si="7"/>
        <v>ICHwk2.CC.Horsefly.B.Reg.P.70</v>
      </c>
      <c r="B483">
        <v>223</v>
      </c>
      <c r="C483" t="str">
        <f>LOOKUP(B483,TipsyOutputs!A:A,TipsyOutputs!B:B)</f>
        <v>ICHwk2.CC.Horsefly.B.Reg.P</v>
      </c>
      <c r="D483">
        <v>0</v>
      </c>
      <c r="E483">
        <v>70</v>
      </c>
      <c r="F483">
        <v>307</v>
      </c>
      <c r="G483">
        <v>23.3</v>
      </c>
      <c r="H483">
        <v>0.27700000000000002</v>
      </c>
      <c r="I483">
        <v>212.7</v>
      </c>
      <c r="J483">
        <v>4.38</v>
      </c>
      <c r="K483">
        <v>143</v>
      </c>
      <c r="L483">
        <v>28.4</v>
      </c>
    </row>
    <row r="484" spans="1:12">
      <c r="A484" t="str">
        <f t="shared" si="7"/>
        <v>ICHwk2.CC.Horsefly.B.Reg.P.80</v>
      </c>
      <c r="B484">
        <v>223</v>
      </c>
      <c r="C484" t="str">
        <f>LOOKUP(B484,TipsyOutputs!A:A,TipsyOutputs!B:B)</f>
        <v>ICHwk2.CC.Horsefly.B.Reg.P</v>
      </c>
      <c r="D484">
        <v>0</v>
      </c>
      <c r="E484">
        <v>80</v>
      </c>
      <c r="F484">
        <v>348</v>
      </c>
      <c r="G484">
        <v>25.2</v>
      </c>
      <c r="H484">
        <v>0.33800000000000002</v>
      </c>
      <c r="I484">
        <v>224.4</v>
      </c>
      <c r="J484">
        <v>4.3499999999999996</v>
      </c>
      <c r="K484">
        <v>175</v>
      </c>
      <c r="L484">
        <v>30.4</v>
      </c>
    </row>
    <row r="485" spans="1:12">
      <c r="A485" t="str">
        <f t="shared" si="7"/>
        <v>ICHwk2.CC.Horsefly.B.Reg.P.90</v>
      </c>
      <c r="B485">
        <v>223</v>
      </c>
      <c r="C485" t="str">
        <f>LOOKUP(B485,TipsyOutputs!A:A,TipsyOutputs!B:B)</f>
        <v>ICHwk2.CC.Horsefly.B.Reg.P</v>
      </c>
      <c r="D485">
        <v>0</v>
      </c>
      <c r="E485">
        <v>90</v>
      </c>
      <c r="F485">
        <v>380</v>
      </c>
      <c r="G485">
        <v>26.8</v>
      </c>
      <c r="H485">
        <v>0.39900000000000002</v>
      </c>
      <c r="I485">
        <v>234.4</v>
      </c>
      <c r="J485">
        <v>4.22</v>
      </c>
      <c r="K485">
        <v>203</v>
      </c>
      <c r="L485">
        <v>32</v>
      </c>
    </row>
    <row r="486" spans="1:12">
      <c r="A486" t="str">
        <f t="shared" si="7"/>
        <v>ICHwk2.CC.Horsefly.C.FFEP.P.100</v>
      </c>
      <c r="B486">
        <v>365</v>
      </c>
      <c r="C486" t="str">
        <f>LOOKUP(B486,TipsyOutputs!A:A,TipsyOutputs!B:B)</f>
        <v>ICHwk2.CC.Horsefly.C.FFEP.P</v>
      </c>
      <c r="D486">
        <v>0</v>
      </c>
      <c r="E486">
        <v>100</v>
      </c>
      <c r="F486">
        <v>477</v>
      </c>
      <c r="G486">
        <v>32.6</v>
      </c>
      <c r="H486">
        <v>0.67800000000000005</v>
      </c>
      <c r="I486">
        <v>253.3</v>
      </c>
      <c r="J486">
        <v>4.7699999999999996</v>
      </c>
      <c r="K486">
        <v>313</v>
      </c>
      <c r="L486">
        <v>38.1</v>
      </c>
    </row>
    <row r="487" spans="1:12">
      <c r="A487" t="str">
        <f t="shared" si="7"/>
        <v>ICHwk2.CC.Horsefly.C.FFEP.P.60</v>
      </c>
      <c r="B487">
        <v>365</v>
      </c>
      <c r="C487" t="str">
        <f>LOOKUP(B487,TipsyOutputs!A:A,TipsyOutputs!B:B)</f>
        <v>ICHwk2.CC.Horsefly.C.FFEP.P</v>
      </c>
      <c r="D487">
        <v>0</v>
      </c>
      <c r="E487">
        <v>60</v>
      </c>
      <c r="F487">
        <v>331</v>
      </c>
      <c r="G487">
        <v>23.7</v>
      </c>
      <c r="H487">
        <v>0.28100000000000003</v>
      </c>
      <c r="I487">
        <v>207.7</v>
      </c>
      <c r="J487">
        <v>5.52</v>
      </c>
      <c r="K487">
        <v>153</v>
      </c>
      <c r="L487">
        <v>30.1</v>
      </c>
    </row>
    <row r="488" spans="1:12">
      <c r="A488" t="str">
        <f t="shared" si="7"/>
        <v>ICHwk2.CC.Horsefly.C.FFEP.P.70</v>
      </c>
      <c r="B488">
        <v>365</v>
      </c>
      <c r="C488" t="str">
        <f>LOOKUP(B488,TipsyOutputs!A:A,TipsyOutputs!B:B)</f>
        <v>ICHwk2.CC.Horsefly.C.FFEP.P</v>
      </c>
      <c r="D488">
        <v>0</v>
      </c>
      <c r="E488">
        <v>70</v>
      </c>
      <c r="F488">
        <v>388</v>
      </c>
      <c r="G488">
        <v>26.5</v>
      </c>
      <c r="H488">
        <v>0.374</v>
      </c>
      <c r="I488">
        <v>225.2</v>
      </c>
      <c r="J488">
        <v>5.55</v>
      </c>
      <c r="K488">
        <v>199</v>
      </c>
      <c r="L488">
        <v>32.799999999999997</v>
      </c>
    </row>
    <row r="489" spans="1:12">
      <c r="A489" t="str">
        <f t="shared" si="7"/>
        <v>ICHwk2.CC.Horsefly.C.FFEP.P.80</v>
      </c>
      <c r="B489">
        <v>365</v>
      </c>
      <c r="C489" t="str">
        <f>LOOKUP(B489,TipsyOutputs!A:A,TipsyOutputs!B:B)</f>
        <v>ICHwk2.CC.Horsefly.C.FFEP.P</v>
      </c>
      <c r="D489">
        <v>0</v>
      </c>
      <c r="E489">
        <v>80</v>
      </c>
      <c r="F489">
        <v>423</v>
      </c>
      <c r="G489">
        <v>28.9</v>
      </c>
      <c r="H489">
        <v>0.47899999999999998</v>
      </c>
      <c r="I489">
        <v>238.1</v>
      </c>
      <c r="J489">
        <v>5.28</v>
      </c>
      <c r="K489">
        <v>240</v>
      </c>
      <c r="L489">
        <v>34.9</v>
      </c>
    </row>
    <row r="490" spans="1:12">
      <c r="A490" t="str">
        <f t="shared" si="7"/>
        <v>ICHwk2.CC.Horsefly.C.FFEP.P.90</v>
      </c>
      <c r="B490">
        <v>365</v>
      </c>
      <c r="C490" t="str">
        <f>LOOKUP(B490,TipsyOutputs!A:A,TipsyOutputs!B:B)</f>
        <v>ICHwk2.CC.Horsefly.C.FFEP.P</v>
      </c>
      <c r="D490">
        <v>0</v>
      </c>
      <c r="E490">
        <v>90</v>
      </c>
      <c r="F490">
        <v>453</v>
      </c>
      <c r="G490">
        <v>30.9</v>
      </c>
      <c r="H490">
        <v>0.57799999999999996</v>
      </c>
      <c r="I490">
        <v>247</v>
      </c>
      <c r="J490">
        <v>5.03</v>
      </c>
      <c r="K490">
        <v>277</v>
      </c>
      <c r="L490">
        <v>36.6</v>
      </c>
    </row>
    <row r="491" spans="1:12">
      <c r="A491" t="str">
        <f t="shared" si="7"/>
        <v>ICHwk2.CC.Horsefly.C.NoMgmt.N.100</v>
      </c>
      <c r="B491">
        <v>77</v>
      </c>
      <c r="C491" t="str">
        <f>LOOKUP(B491,TipsyOutputs!A:A,TipsyOutputs!B:B)</f>
        <v>ICHwk2.CC.Horsefly.C.NoMgmt.N</v>
      </c>
      <c r="D491">
        <v>0</v>
      </c>
      <c r="E491">
        <v>100</v>
      </c>
      <c r="F491">
        <v>328</v>
      </c>
      <c r="G491">
        <v>23.4</v>
      </c>
      <c r="H491">
        <v>0.30299999999999999</v>
      </c>
      <c r="I491">
        <v>225</v>
      </c>
      <c r="J491">
        <v>3.28</v>
      </c>
      <c r="K491">
        <v>169</v>
      </c>
      <c r="L491">
        <v>31</v>
      </c>
    </row>
    <row r="492" spans="1:12">
      <c r="A492" t="str">
        <f t="shared" si="7"/>
        <v>ICHwk2.CC.Horsefly.C.NoMgmt.N.60</v>
      </c>
      <c r="B492">
        <v>77</v>
      </c>
      <c r="C492" t="str">
        <f>LOOKUP(B492,TipsyOutputs!A:A,TipsyOutputs!B:B)</f>
        <v>ICHwk2.CC.Horsefly.C.NoMgmt.N</v>
      </c>
      <c r="D492">
        <v>0</v>
      </c>
      <c r="E492">
        <v>60</v>
      </c>
      <c r="F492">
        <v>81</v>
      </c>
      <c r="G492">
        <v>14.1</v>
      </c>
      <c r="H492">
        <v>0.10199999999999999</v>
      </c>
      <c r="I492">
        <v>137.5</v>
      </c>
      <c r="J492">
        <v>1.34</v>
      </c>
      <c r="K492">
        <v>39</v>
      </c>
      <c r="L492">
        <v>19.5</v>
      </c>
    </row>
    <row r="493" spans="1:12">
      <c r="A493" t="str">
        <f t="shared" si="7"/>
        <v>ICHwk2.CC.Horsefly.C.NoMgmt.N.70</v>
      </c>
      <c r="B493">
        <v>77</v>
      </c>
      <c r="C493" t="str">
        <f>LOOKUP(B493,TipsyOutputs!A:A,TipsyOutputs!B:B)</f>
        <v>ICHwk2.CC.Horsefly.C.NoMgmt.N</v>
      </c>
      <c r="D493">
        <v>0</v>
      </c>
      <c r="E493">
        <v>70</v>
      </c>
      <c r="F493">
        <v>148</v>
      </c>
      <c r="G493">
        <v>16.899999999999999</v>
      </c>
      <c r="H493">
        <v>0.14299999999999999</v>
      </c>
      <c r="I493">
        <v>170.7</v>
      </c>
      <c r="J493">
        <v>2.11</v>
      </c>
      <c r="K493">
        <v>66</v>
      </c>
      <c r="L493">
        <v>23</v>
      </c>
    </row>
    <row r="494" spans="1:12">
      <c r="A494" t="str">
        <f t="shared" si="7"/>
        <v>ICHwk2.CC.Horsefly.C.NoMgmt.N.80</v>
      </c>
      <c r="B494">
        <v>77</v>
      </c>
      <c r="C494" t="str">
        <f>LOOKUP(B494,TipsyOutputs!A:A,TipsyOutputs!B:B)</f>
        <v>ICHwk2.CC.Horsefly.C.NoMgmt.N</v>
      </c>
      <c r="D494">
        <v>0</v>
      </c>
      <c r="E494">
        <v>80</v>
      </c>
      <c r="F494">
        <v>218</v>
      </c>
      <c r="G494">
        <v>19.3</v>
      </c>
      <c r="H494">
        <v>0.19700000000000001</v>
      </c>
      <c r="I494">
        <v>197.2</v>
      </c>
      <c r="J494">
        <v>2.72</v>
      </c>
      <c r="K494">
        <v>100</v>
      </c>
      <c r="L494">
        <v>26.2</v>
      </c>
    </row>
    <row r="495" spans="1:12">
      <c r="A495" t="str">
        <f t="shared" si="7"/>
        <v>ICHwk2.CC.Horsefly.C.NoMgmt.N.90</v>
      </c>
      <c r="B495">
        <v>77</v>
      </c>
      <c r="C495" t="str">
        <f>LOOKUP(B495,TipsyOutputs!A:A,TipsyOutputs!B:B)</f>
        <v>ICHwk2.CC.Horsefly.C.NoMgmt.N</v>
      </c>
      <c r="D495">
        <v>0</v>
      </c>
      <c r="E495">
        <v>90</v>
      </c>
      <c r="F495">
        <v>275</v>
      </c>
      <c r="G495">
        <v>21.5</v>
      </c>
      <c r="H495">
        <v>0.249</v>
      </c>
      <c r="I495">
        <v>212.7</v>
      </c>
      <c r="J495">
        <v>3.06</v>
      </c>
      <c r="K495">
        <v>133</v>
      </c>
      <c r="L495">
        <v>28.7</v>
      </c>
    </row>
    <row r="496" spans="1:12">
      <c r="A496" t="str">
        <f t="shared" si="7"/>
        <v>ICHwk2.CC.Horsefly.C.Reg.P.100</v>
      </c>
      <c r="B496">
        <v>224</v>
      </c>
      <c r="C496" t="str">
        <f>LOOKUP(B496,TipsyOutputs!A:A,TipsyOutputs!B:B)</f>
        <v>ICHwk2.CC.Horsefly.C.Reg.P</v>
      </c>
      <c r="D496">
        <v>0</v>
      </c>
      <c r="E496">
        <v>100</v>
      </c>
      <c r="F496">
        <v>412</v>
      </c>
      <c r="G496">
        <v>28.6</v>
      </c>
      <c r="H496">
        <v>0.48399999999999999</v>
      </c>
      <c r="I496">
        <v>244.9</v>
      </c>
      <c r="J496">
        <v>4.12</v>
      </c>
      <c r="K496">
        <v>238</v>
      </c>
      <c r="L496">
        <v>33.799999999999997</v>
      </c>
    </row>
    <row r="497" spans="1:12">
      <c r="A497" t="str">
        <f t="shared" si="7"/>
        <v>ICHwk2.CC.Horsefly.C.Reg.P.60</v>
      </c>
      <c r="B497">
        <v>224</v>
      </c>
      <c r="C497" t="str">
        <f>LOOKUP(B497,TipsyOutputs!A:A,TipsyOutputs!B:B)</f>
        <v>ICHwk2.CC.Horsefly.C.Reg.P</v>
      </c>
      <c r="D497">
        <v>0</v>
      </c>
      <c r="E497">
        <v>60</v>
      </c>
      <c r="F497">
        <v>263</v>
      </c>
      <c r="G497">
        <v>21.4</v>
      </c>
      <c r="H497">
        <v>0.22500000000000001</v>
      </c>
      <c r="I497">
        <v>199.1</v>
      </c>
      <c r="J497">
        <v>4.3899999999999997</v>
      </c>
      <c r="K497">
        <v>115</v>
      </c>
      <c r="L497">
        <v>26.4</v>
      </c>
    </row>
    <row r="498" spans="1:12">
      <c r="A498" t="str">
        <f t="shared" si="7"/>
        <v>ICHwk2.CC.Horsefly.C.Reg.P.70</v>
      </c>
      <c r="B498">
        <v>224</v>
      </c>
      <c r="C498" t="str">
        <f>LOOKUP(B498,TipsyOutputs!A:A,TipsyOutputs!B:B)</f>
        <v>ICHwk2.CC.Horsefly.C.Reg.P</v>
      </c>
      <c r="D498">
        <v>0</v>
      </c>
      <c r="E498">
        <v>70</v>
      </c>
      <c r="F498">
        <v>315</v>
      </c>
      <c r="G498">
        <v>23.7</v>
      </c>
      <c r="H498">
        <v>0.28699999999999998</v>
      </c>
      <c r="I498">
        <v>215</v>
      </c>
      <c r="J498">
        <v>4.5</v>
      </c>
      <c r="K498">
        <v>149</v>
      </c>
      <c r="L498">
        <v>28.8</v>
      </c>
    </row>
    <row r="499" spans="1:12">
      <c r="A499" t="str">
        <f t="shared" si="7"/>
        <v>ICHwk2.CC.Horsefly.C.Reg.P.80</v>
      </c>
      <c r="B499">
        <v>224</v>
      </c>
      <c r="C499" t="str">
        <f>LOOKUP(B499,TipsyOutputs!A:A,TipsyOutputs!B:B)</f>
        <v>ICHwk2.CC.Horsefly.C.Reg.P</v>
      </c>
      <c r="D499">
        <v>0</v>
      </c>
      <c r="E499">
        <v>80</v>
      </c>
      <c r="F499">
        <v>356</v>
      </c>
      <c r="G499">
        <v>25.6</v>
      </c>
      <c r="H499">
        <v>0.35099999999999998</v>
      </c>
      <c r="I499">
        <v>226.8</v>
      </c>
      <c r="J499">
        <v>4.46</v>
      </c>
      <c r="K499">
        <v>181</v>
      </c>
      <c r="L499">
        <v>30.8</v>
      </c>
    </row>
    <row r="500" spans="1:12">
      <c r="A500" t="str">
        <f t="shared" si="7"/>
        <v>ICHwk2.CC.Horsefly.C.Reg.P.90</v>
      </c>
      <c r="B500">
        <v>224</v>
      </c>
      <c r="C500" t="str">
        <f>LOOKUP(B500,TipsyOutputs!A:A,TipsyOutputs!B:B)</f>
        <v>ICHwk2.CC.Horsefly.C.Reg.P</v>
      </c>
      <c r="D500">
        <v>0</v>
      </c>
      <c r="E500">
        <v>90</v>
      </c>
      <c r="F500">
        <v>388</v>
      </c>
      <c r="G500">
        <v>27.2</v>
      </c>
      <c r="H500">
        <v>0.41499999999999998</v>
      </c>
      <c r="I500">
        <v>236.6</v>
      </c>
      <c r="J500">
        <v>4.3099999999999996</v>
      </c>
      <c r="K500">
        <v>210</v>
      </c>
      <c r="L500">
        <v>32.4</v>
      </c>
    </row>
    <row r="501" spans="1:12">
      <c r="A501" t="str">
        <f t="shared" si="7"/>
        <v>ICHwk2.CC.Horsefly.D.FFEP.P.100</v>
      </c>
      <c r="B501">
        <v>366</v>
      </c>
      <c r="C501" t="str">
        <f>LOOKUP(B501,TipsyOutputs!A:A,TipsyOutputs!B:B)</f>
        <v>ICHwk2.CC.Horsefly.D.FFEP.P</v>
      </c>
      <c r="D501">
        <v>0</v>
      </c>
      <c r="E501">
        <v>100</v>
      </c>
      <c r="F501">
        <v>493</v>
      </c>
      <c r="G501">
        <v>33.700000000000003</v>
      </c>
      <c r="H501">
        <v>0.75800000000000001</v>
      </c>
      <c r="I501">
        <v>257.5</v>
      </c>
      <c r="J501">
        <v>4.93</v>
      </c>
      <c r="K501">
        <v>338</v>
      </c>
      <c r="L501">
        <v>39.1</v>
      </c>
    </row>
    <row r="502" spans="1:12">
      <c r="A502" t="str">
        <f t="shared" si="7"/>
        <v>ICHwk2.CC.Horsefly.D.FFEP.P.60</v>
      </c>
      <c r="B502">
        <v>366</v>
      </c>
      <c r="C502" t="str">
        <f>LOOKUP(B502,TipsyOutputs!A:A,TipsyOutputs!B:B)</f>
        <v>ICHwk2.CC.Horsefly.D.FFEP.P</v>
      </c>
      <c r="D502">
        <v>0</v>
      </c>
      <c r="E502">
        <v>60</v>
      </c>
      <c r="F502">
        <v>355</v>
      </c>
      <c r="G502">
        <v>24.7</v>
      </c>
      <c r="H502">
        <v>0.314</v>
      </c>
      <c r="I502">
        <v>214.4</v>
      </c>
      <c r="J502">
        <v>5.92</v>
      </c>
      <c r="K502">
        <v>170</v>
      </c>
      <c r="L502">
        <v>31.1</v>
      </c>
    </row>
    <row r="503" spans="1:12">
      <c r="A503" t="str">
        <f t="shared" si="7"/>
        <v>ICHwk2.CC.Horsefly.D.FFEP.P.70</v>
      </c>
      <c r="B503">
        <v>366</v>
      </c>
      <c r="C503" t="str">
        <f>LOOKUP(B503,TipsyOutputs!A:A,TipsyOutputs!B:B)</f>
        <v>ICHwk2.CC.Horsefly.D.FFEP.P</v>
      </c>
      <c r="D503">
        <v>0</v>
      </c>
      <c r="E503">
        <v>70</v>
      </c>
      <c r="F503">
        <v>406</v>
      </c>
      <c r="G503">
        <v>27.6</v>
      </c>
      <c r="H503">
        <v>0.42099999999999999</v>
      </c>
      <c r="I503">
        <v>232</v>
      </c>
      <c r="J503">
        <v>5.81</v>
      </c>
      <c r="K503">
        <v>217</v>
      </c>
      <c r="L503">
        <v>33.799999999999997</v>
      </c>
    </row>
    <row r="504" spans="1:12">
      <c r="A504" t="str">
        <f t="shared" si="7"/>
        <v>ICHwk2.CC.Horsefly.D.FFEP.P.80</v>
      </c>
      <c r="B504">
        <v>366</v>
      </c>
      <c r="C504" t="str">
        <f>LOOKUP(B504,TipsyOutputs!A:A,TipsyOutputs!B:B)</f>
        <v>ICHwk2.CC.Horsefly.D.FFEP.P</v>
      </c>
      <c r="D504">
        <v>0</v>
      </c>
      <c r="E504">
        <v>80</v>
      </c>
      <c r="F504">
        <v>440</v>
      </c>
      <c r="G504">
        <v>30</v>
      </c>
      <c r="H504">
        <v>0.53600000000000003</v>
      </c>
      <c r="I504">
        <v>243.2</v>
      </c>
      <c r="J504">
        <v>5.5</v>
      </c>
      <c r="K504">
        <v>260</v>
      </c>
      <c r="L504">
        <v>35.9</v>
      </c>
    </row>
    <row r="505" spans="1:12">
      <c r="A505" t="str">
        <f t="shared" si="7"/>
        <v>ICHwk2.CC.Horsefly.D.FFEP.P.90</v>
      </c>
      <c r="B505">
        <v>366</v>
      </c>
      <c r="C505" t="str">
        <f>LOOKUP(B505,TipsyOutputs!A:A,TipsyOutputs!B:B)</f>
        <v>ICHwk2.CC.Horsefly.D.FFEP.P</v>
      </c>
      <c r="D505">
        <v>0</v>
      </c>
      <c r="E505">
        <v>90</v>
      </c>
      <c r="F505">
        <v>471</v>
      </c>
      <c r="G505">
        <v>32</v>
      </c>
      <c r="H505">
        <v>0.64400000000000002</v>
      </c>
      <c r="I505">
        <v>251.4</v>
      </c>
      <c r="J505">
        <v>5.24</v>
      </c>
      <c r="K505">
        <v>301</v>
      </c>
      <c r="L505">
        <v>37.6</v>
      </c>
    </row>
    <row r="506" spans="1:12">
      <c r="A506" t="str">
        <f t="shared" si="7"/>
        <v>ICHwk2.CC.Horsefly.D.NoMgmt.N.100</v>
      </c>
      <c r="B506">
        <v>78</v>
      </c>
      <c r="C506" t="str">
        <f>LOOKUP(B506,TipsyOutputs!A:A,TipsyOutputs!B:B)</f>
        <v>ICHwk2.CC.Horsefly.D.NoMgmt.N</v>
      </c>
      <c r="D506">
        <v>0</v>
      </c>
      <c r="E506">
        <v>100</v>
      </c>
      <c r="F506">
        <v>336</v>
      </c>
      <c r="G506">
        <v>23.6</v>
      </c>
      <c r="H506">
        <v>0.312</v>
      </c>
      <c r="I506">
        <v>226.6</v>
      </c>
      <c r="J506">
        <v>3.36</v>
      </c>
      <c r="K506">
        <v>174</v>
      </c>
      <c r="L506">
        <v>31.3</v>
      </c>
    </row>
    <row r="507" spans="1:12">
      <c r="A507" t="str">
        <f t="shared" si="7"/>
        <v>ICHwk2.CC.Horsefly.D.NoMgmt.N.60</v>
      </c>
      <c r="B507">
        <v>78</v>
      </c>
      <c r="C507" t="str">
        <f>LOOKUP(B507,TipsyOutputs!A:A,TipsyOutputs!B:B)</f>
        <v>ICHwk2.CC.Horsefly.D.NoMgmt.N</v>
      </c>
      <c r="D507">
        <v>0</v>
      </c>
      <c r="E507">
        <v>60</v>
      </c>
      <c r="F507">
        <v>85</v>
      </c>
      <c r="G507">
        <v>14.3</v>
      </c>
      <c r="H507">
        <v>0.104</v>
      </c>
      <c r="I507">
        <v>139.5</v>
      </c>
      <c r="J507">
        <v>1.42</v>
      </c>
      <c r="K507">
        <v>41</v>
      </c>
      <c r="L507">
        <v>19.7</v>
      </c>
    </row>
    <row r="508" spans="1:12">
      <c r="A508" t="str">
        <f t="shared" si="7"/>
        <v>ICHwk2.CC.Horsefly.D.NoMgmt.N.70</v>
      </c>
      <c r="B508">
        <v>78</v>
      </c>
      <c r="C508" t="str">
        <f>LOOKUP(B508,TipsyOutputs!A:A,TipsyOutputs!B:B)</f>
        <v>ICHwk2.CC.Horsefly.D.NoMgmt.N</v>
      </c>
      <c r="D508">
        <v>0</v>
      </c>
      <c r="E508">
        <v>70</v>
      </c>
      <c r="F508">
        <v>154</v>
      </c>
      <c r="G508">
        <v>17.100000000000001</v>
      </c>
      <c r="H508">
        <v>0.14699999999999999</v>
      </c>
      <c r="I508">
        <v>172.9</v>
      </c>
      <c r="J508">
        <v>2.2000000000000002</v>
      </c>
      <c r="K508">
        <v>68</v>
      </c>
      <c r="L508">
        <v>23.2</v>
      </c>
    </row>
    <row r="509" spans="1:12">
      <c r="A509" t="str">
        <f t="shared" si="7"/>
        <v>ICHwk2.CC.Horsefly.D.NoMgmt.N.80</v>
      </c>
      <c r="B509">
        <v>78</v>
      </c>
      <c r="C509" t="str">
        <f>LOOKUP(B509,TipsyOutputs!A:A,TipsyOutputs!B:B)</f>
        <v>ICHwk2.CC.Horsefly.D.NoMgmt.N</v>
      </c>
      <c r="D509">
        <v>0</v>
      </c>
      <c r="E509">
        <v>80</v>
      </c>
      <c r="F509">
        <v>225</v>
      </c>
      <c r="G509">
        <v>19.600000000000001</v>
      </c>
      <c r="H509">
        <v>0.20300000000000001</v>
      </c>
      <c r="I509">
        <v>199.2</v>
      </c>
      <c r="J509">
        <v>2.81</v>
      </c>
      <c r="K509">
        <v>103</v>
      </c>
      <c r="L509">
        <v>26.5</v>
      </c>
    </row>
    <row r="510" spans="1:12">
      <c r="A510" t="str">
        <f t="shared" si="7"/>
        <v>ICHwk2.CC.Horsefly.D.NoMgmt.N.90</v>
      </c>
      <c r="B510">
        <v>78</v>
      </c>
      <c r="C510" t="str">
        <f>LOOKUP(B510,TipsyOutputs!A:A,TipsyOutputs!B:B)</f>
        <v>ICHwk2.CC.Horsefly.D.NoMgmt.N</v>
      </c>
      <c r="D510">
        <v>0</v>
      </c>
      <c r="E510">
        <v>90</v>
      </c>
      <c r="F510">
        <v>282</v>
      </c>
      <c r="G510">
        <v>21.7</v>
      </c>
      <c r="H510">
        <v>0.255</v>
      </c>
      <c r="I510">
        <v>214.2</v>
      </c>
      <c r="J510">
        <v>3.13</v>
      </c>
      <c r="K510">
        <v>137</v>
      </c>
      <c r="L510">
        <v>29</v>
      </c>
    </row>
    <row r="511" spans="1:12">
      <c r="A511" t="str">
        <f t="shared" si="7"/>
        <v>ICHwk2.CC.Horsefly.D.Reg.P.100</v>
      </c>
      <c r="B511">
        <v>225</v>
      </c>
      <c r="C511" t="str">
        <f>LOOKUP(B511,TipsyOutputs!A:A,TipsyOutputs!B:B)</f>
        <v>ICHwk2.CC.Horsefly.D.Reg.P</v>
      </c>
      <c r="D511">
        <v>0</v>
      </c>
      <c r="E511">
        <v>100</v>
      </c>
      <c r="F511">
        <v>438</v>
      </c>
      <c r="G511">
        <v>29.8</v>
      </c>
      <c r="H511">
        <v>0.55200000000000005</v>
      </c>
      <c r="I511">
        <v>251</v>
      </c>
      <c r="J511">
        <v>4.38</v>
      </c>
      <c r="K511">
        <v>263</v>
      </c>
      <c r="L511">
        <v>35</v>
      </c>
    </row>
    <row r="512" spans="1:12">
      <c r="A512" t="str">
        <f t="shared" si="7"/>
        <v>ICHwk2.CC.Horsefly.D.Reg.P.60</v>
      </c>
      <c r="B512">
        <v>225</v>
      </c>
      <c r="C512" t="str">
        <f>LOOKUP(B512,TipsyOutputs!A:A,TipsyOutputs!B:B)</f>
        <v>ICHwk2.CC.Horsefly.D.Reg.P</v>
      </c>
      <c r="D512">
        <v>0</v>
      </c>
      <c r="E512">
        <v>60</v>
      </c>
      <c r="F512">
        <v>287</v>
      </c>
      <c r="G512">
        <v>22.5</v>
      </c>
      <c r="H512">
        <v>0.251</v>
      </c>
      <c r="I512">
        <v>206.2</v>
      </c>
      <c r="J512">
        <v>4.78</v>
      </c>
      <c r="K512">
        <v>129</v>
      </c>
      <c r="L512">
        <v>27.5</v>
      </c>
    </row>
    <row r="513" spans="1:12">
      <c r="A513" t="str">
        <f t="shared" ref="A513:A576" si="8">C513&amp;"."&amp;E513</f>
        <v>ICHwk2.CC.Horsefly.D.Reg.P.70</v>
      </c>
      <c r="B513">
        <v>225</v>
      </c>
      <c r="C513" t="str">
        <f>LOOKUP(B513,TipsyOutputs!A:A,TipsyOutputs!B:B)</f>
        <v>ICHwk2.CC.Horsefly.D.Reg.P</v>
      </c>
      <c r="D513">
        <v>0</v>
      </c>
      <c r="E513">
        <v>70</v>
      </c>
      <c r="F513">
        <v>340</v>
      </c>
      <c r="G513">
        <v>24.8</v>
      </c>
      <c r="H513">
        <v>0.32300000000000001</v>
      </c>
      <c r="I513">
        <v>221.9</v>
      </c>
      <c r="J513">
        <v>4.8600000000000003</v>
      </c>
      <c r="K513">
        <v>167</v>
      </c>
      <c r="L513">
        <v>29.9</v>
      </c>
    </row>
    <row r="514" spans="1:12">
      <c r="A514" t="str">
        <f t="shared" si="8"/>
        <v>ICHwk2.CC.Horsefly.D.Reg.P.80</v>
      </c>
      <c r="B514">
        <v>225</v>
      </c>
      <c r="C514" t="str">
        <f>LOOKUP(B514,TipsyOutputs!A:A,TipsyOutputs!B:B)</f>
        <v>ICHwk2.CC.Horsefly.D.Reg.P</v>
      </c>
      <c r="D514">
        <v>0</v>
      </c>
      <c r="E514">
        <v>80</v>
      </c>
      <c r="F514">
        <v>381</v>
      </c>
      <c r="G514">
        <v>26.7</v>
      </c>
      <c r="H514">
        <v>0.39600000000000002</v>
      </c>
      <c r="I514">
        <v>233.7</v>
      </c>
      <c r="J514">
        <v>4.76</v>
      </c>
      <c r="K514">
        <v>201</v>
      </c>
      <c r="L514">
        <v>31.9</v>
      </c>
    </row>
    <row r="515" spans="1:12">
      <c r="A515" t="str">
        <f t="shared" si="8"/>
        <v>ICHwk2.CC.Horsefly.D.Reg.P.90</v>
      </c>
      <c r="B515">
        <v>225</v>
      </c>
      <c r="C515" t="str">
        <f>LOOKUP(B515,TipsyOutputs!A:A,TipsyOutputs!B:B)</f>
        <v>ICHwk2.CC.Horsefly.D.Reg.P</v>
      </c>
      <c r="D515">
        <v>0</v>
      </c>
      <c r="E515">
        <v>90</v>
      </c>
      <c r="F515">
        <v>411</v>
      </c>
      <c r="G515">
        <v>28.4</v>
      </c>
      <c r="H515">
        <v>0.47599999999999998</v>
      </c>
      <c r="I515">
        <v>243.8</v>
      </c>
      <c r="J515">
        <v>4.5599999999999996</v>
      </c>
      <c r="K515">
        <v>233</v>
      </c>
      <c r="L515">
        <v>33.6</v>
      </c>
    </row>
    <row r="516" spans="1:12">
      <c r="A516" t="str">
        <f t="shared" si="8"/>
        <v>ICHwk2.CC.Horsefly.E.FFEP.P.100</v>
      </c>
      <c r="B516">
        <v>367</v>
      </c>
      <c r="C516" t="str">
        <f>LOOKUP(B516,TipsyOutputs!A:A,TipsyOutputs!B:B)</f>
        <v>ICHwk2.CC.Horsefly.E.FFEP.P</v>
      </c>
      <c r="D516">
        <v>0</v>
      </c>
      <c r="E516">
        <v>100</v>
      </c>
      <c r="F516">
        <v>489</v>
      </c>
      <c r="G516">
        <v>33.4</v>
      </c>
      <c r="H516">
        <v>0.73499999999999999</v>
      </c>
      <c r="I516">
        <v>256</v>
      </c>
      <c r="J516">
        <v>4.8899999999999997</v>
      </c>
      <c r="K516">
        <v>330</v>
      </c>
      <c r="L516">
        <v>38.799999999999997</v>
      </c>
    </row>
    <row r="517" spans="1:12">
      <c r="A517" t="str">
        <f t="shared" si="8"/>
        <v>ICHwk2.CC.Horsefly.E.FFEP.P.60</v>
      </c>
      <c r="B517">
        <v>367</v>
      </c>
      <c r="C517" t="str">
        <f>LOOKUP(B517,TipsyOutputs!A:A,TipsyOutputs!B:B)</f>
        <v>ICHwk2.CC.Horsefly.E.FFEP.P</v>
      </c>
      <c r="D517">
        <v>0</v>
      </c>
      <c r="E517">
        <v>60</v>
      </c>
      <c r="F517">
        <v>348</v>
      </c>
      <c r="G517">
        <v>24.4</v>
      </c>
      <c r="H517">
        <v>0.30399999999999999</v>
      </c>
      <c r="I517">
        <v>212.5</v>
      </c>
      <c r="J517">
        <v>5.8</v>
      </c>
      <c r="K517">
        <v>165</v>
      </c>
      <c r="L517">
        <v>30.8</v>
      </c>
    </row>
    <row r="518" spans="1:12">
      <c r="A518" t="str">
        <f t="shared" si="8"/>
        <v>ICHwk2.CC.Horsefly.E.FFEP.P.70</v>
      </c>
      <c r="B518">
        <v>367</v>
      </c>
      <c r="C518" t="str">
        <f>LOOKUP(B518,TipsyOutputs!A:A,TipsyOutputs!B:B)</f>
        <v>ICHwk2.CC.Horsefly.E.FFEP.P</v>
      </c>
      <c r="D518">
        <v>0</v>
      </c>
      <c r="E518">
        <v>70</v>
      </c>
      <c r="F518">
        <v>401</v>
      </c>
      <c r="G518">
        <v>27.3</v>
      </c>
      <c r="H518">
        <v>0.40600000000000003</v>
      </c>
      <c r="I518">
        <v>230</v>
      </c>
      <c r="J518">
        <v>5.73</v>
      </c>
      <c r="K518">
        <v>212</v>
      </c>
      <c r="L518">
        <v>33.5</v>
      </c>
    </row>
    <row r="519" spans="1:12">
      <c r="A519" t="str">
        <f t="shared" si="8"/>
        <v>ICHwk2.CC.Horsefly.E.FFEP.P.80</v>
      </c>
      <c r="B519">
        <v>367</v>
      </c>
      <c r="C519" t="str">
        <f>LOOKUP(B519,TipsyOutputs!A:A,TipsyOutputs!B:B)</f>
        <v>ICHwk2.CC.Horsefly.E.FFEP.P</v>
      </c>
      <c r="D519">
        <v>0</v>
      </c>
      <c r="E519">
        <v>80</v>
      </c>
      <c r="F519">
        <v>434</v>
      </c>
      <c r="G519">
        <v>29.7</v>
      </c>
      <c r="H519">
        <v>0.52</v>
      </c>
      <c r="I519">
        <v>241.7</v>
      </c>
      <c r="J519">
        <v>5.43</v>
      </c>
      <c r="K519">
        <v>254</v>
      </c>
      <c r="L519">
        <v>35.6</v>
      </c>
    </row>
    <row r="520" spans="1:12">
      <c r="A520" t="str">
        <f t="shared" si="8"/>
        <v>ICHwk2.CC.Horsefly.E.FFEP.P.90</v>
      </c>
      <c r="B520">
        <v>367</v>
      </c>
      <c r="C520" t="str">
        <f>LOOKUP(B520,TipsyOutputs!A:A,TipsyOutputs!B:B)</f>
        <v>ICHwk2.CC.Horsefly.E.FFEP.P</v>
      </c>
      <c r="D520">
        <v>0</v>
      </c>
      <c r="E520">
        <v>90</v>
      </c>
      <c r="F520">
        <v>466</v>
      </c>
      <c r="G520">
        <v>31.7</v>
      </c>
      <c r="H520">
        <v>0.623</v>
      </c>
      <c r="I520">
        <v>250.2</v>
      </c>
      <c r="J520">
        <v>5.18</v>
      </c>
      <c r="K520">
        <v>293</v>
      </c>
      <c r="L520">
        <v>37.299999999999997</v>
      </c>
    </row>
    <row r="521" spans="1:12">
      <c r="A521" t="str">
        <f t="shared" si="8"/>
        <v>ICHwk2.CC.Horsefly.E.NoMgmt.N.100</v>
      </c>
      <c r="B521">
        <v>79</v>
      </c>
      <c r="C521" t="str">
        <f>LOOKUP(B521,TipsyOutputs!A:A,TipsyOutputs!B:B)</f>
        <v>ICHwk2.CC.Horsefly.E.NoMgmt.N</v>
      </c>
      <c r="D521">
        <v>0</v>
      </c>
      <c r="E521">
        <v>100</v>
      </c>
      <c r="F521">
        <v>303</v>
      </c>
      <c r="G521">
        <v>22.5</v>
      </c>
      <c r="H521">
        <v>0.27800000000000002</v>
      </c>
      <c r="I521">
        <v>219.8</v>
      </c>
      <c r="J521">
        <v>3.03</v>
      </c>
      <c r="K521">
        <v>152</v>
      </c>
      <c r="L521">
        <v>30</v>
      </c>
    </row>
    <row r="522" spans="1:12">
      <c r="A522" t="str">
        <f t="shared" si="8"/>
        <v>ICHwk2.CC.Horsefly.E.NoMgmt.N.60</v>
      </c>
      <c r="B522">
        <v>79</v>
      </c>
      <c r="C522" t="str">
        <f>LOOKUP(B522,TipsyOutputs!A:A,TipsyOutputs!B:B)</f>
        <v>ICHwk2.CC.Horsefly.E.NoMgmt.N</v>
      </c>
      <c r="D522">
        <v>0</v>
      </c>
      <c r="E522">
        <v>60</v>
      </c>
      <c r="F522">
        <v>68</v>
      </c>
      <c r="G522">
        <v>13.5</v>
      </c>
      <c r="H522">
        <v>9.6000000000000002E-2</v>
      </c>
      <c r="I522">
        <v>131.5</v>
      </c>
      <c r="J522">
        <v>1.1299999999999999</v>
      </c>
      <c r="K522">
        <v>34</v>
      </c>
      <c r="L522">
        <v>18.600000000000001</v>
      </c>
    </row>
    <row r="523" spans="1:12">
      <c r="A523" t="str">
        <f t="shared" si="8"/>
        <v>ICHwk2.CC.Horsefly.E.NoMgmt.N.70</v>
      </c>
      <c r="B523">
        <v>79</v>
      </c>
      <c r="C523" t="str">
        <f>LOOKUP(B523,TipsyOutputs!A:A,TipsyOutputs!B:B)</f>
        <v>ICHwk2.CC.Horsefly.E.NoMgmt.N</v>
      </c>
      <c r="D523">
        <v>0</v>
      </c>
      <c r="E523">
        <v>70</v>
      </c>
      <c r="F523">
        <v>131</v>
      </c>
      <c r="G523">
        <v>16.2</v>
      </c>
      <c r="H523">
        <v>0.13300000000000001</v>
      </c>
      <c r="I523">
        <v>164.3</v>
      </c>
      <c r="J523">
        <v>1.87</v>
      </c>
      <c r="K523">
        <v>59</v>
      </c>
      <c r="L523">
        <v>22.1</v>
      </c>
    </row>
    <row r="524" spans="1:12">
      <c r="A524" t="str">
        <f t="shared" si="8"/>
        <v>ICHwk2.CC.Horsefly.E.NoMgmt.N.80</v>
      </c>
      <c r="B524">
        <v>79</v>
      </c>
      <c r="C524" t="str">
        <f>LOOKUP(B524,TipsyOutputs!A:A,TipsyOutputs!B:B)</f>
        <v>ICHwk2.CC.Horsefly.E.NoMgmt.N</v>
      </c>
      <c r="D524">
        <v>0</v>
      </c>
      <c r="E524">
        <v>80</v>
      </c>
      <c r="F524">
        <v>196</v>
      </c>
      <c r="G524">
        <v>18.600000000000001</v>
      </c>
      <c r="H524">
        <v>0.18</v>
      </c>
      <c r="I524">
        <v>190.5</v>
      </c>
      <c r="J524">
        <v>2.4500000000000002</v>
      </c>
      <c r="K524">
        <v>89</v>
      </c>
      <c r="L524">
        <v>25.2</v>
      </c>
    </row>
    <row r="525" spans="1:12">
      <c r="A525" t="str">
        <f t="shared" si="8"/>
        <v>ICHwk2.CC.Horsefly.E.NoMgmt.N.90</v>
      </c>
      <c r="B525">
        <v>79</v>
      </c>
      <c r="C525" t="str">
        <f>LOOKUP(B525,TipsyOutputs!A:A,TipsyOutputs!B:B)</f>
        <v>ICHwk2.CC.Horsefly.E.NoMgmt.N</v>
      </c>
      <c r="D525">
        <v>0</v>
      </c>
      <c r="E525">
        <v>90</v>
      </c>
      <c r="F525">
        <v>254</v>
      </c>
      <c r="G525">
        <v>20.7</v>
      </c>
      <c r="H525">
        <v>0.22900000000000001</v>
      </c>
      <c r="I525">
        <v>207.7</v>
      </c>
      <c r="J525">
        <v>2.82</v>
      </c>
      <c r="K525">
        <v>121</v>
      </c>
      <c r="L525">
        <v>27.8</v>
      </c>
    </row>
    <row r="526" spans="1:12">
      <c r="A526" t="str">
        <f t="shared" si="8"/>
        <v>ICHwk2.CC.Horsefly.E.Reg.P.100</v>
      </c>
      <c r="B526">
        <v>226</v>
      </c>
      <c r="C526" t="str">
        <f>LOOKUP(B526,TipsyOutputs!A:A,TipsyOutputs!B:B)</f>
        <v>ICHwk2.CC.Horsefly.E.Reg.P</v>
      </c>
      <c r="D526">
        <v>0</v>
      </c>
      <c r="E526">
        <v>100</v>
      </c>
      <c r="F526">
        <v>430</v>
      </c>
      <c r="G526">
        <v>29.4</v>
      </c>
      <c r="H526">
        <v>0.53100000000000003</v>
      </c>
      <c r="I526">
        <v>249.2</v>
      </c>
      <c r="J526">
        <v>4.3</v>
      </c>
      <c r="K526">
        <v>255</v>
      </c>
      <c r="L526">
        <v>34.6</v>
      </c>
    </row>
    <row r="527" spans="1:12">
      <c r="A527" t="str">
        <f t="shared" si="8"/>
        <v>ICHwk2.CC.Horsefly.E.Reg.P.60</v>
      </c>
      <c r="B527">
        <v>226</v>
      </c>
      <c r="C527" t="str">
        <f>LOOKUP(B527,TipsyOutputs!A:A,TipsyOutputs!B:B)</f>
        <v>ICHwk2.CC.Horsefly.E.Reg.P</v>
      </c>
      <c r="D527">
        <v>0</v>
      </c>
      <c r="E527">
        <v>60</v>
      </c>
      <c r="F527">
        <v>280</v>
      </c>
      <c r="G527">
        <v>22.1</v>
      </c>
      <c r="H527">
        <v>0.24299999999999999</v>
      </c>
      <c r="I527">
        <v>203.8</v>
      </c>
      <c r="J527">
        <v>4.67</v>
      </c>
      <c r="K527">
        <v>125</v>
      </c>
      <c r="L527">
        <v>27.1</v>
      </c>
    </row>
    <row r="528" spans="1:12">
      <c r="A528" t="str">
        <f t="shared" si="8"/>
        <v>ICHwk2.CC.Horsefly.E.Reg.P.70</v>
      </c>
      <c r="B528">
        <v>226</v>
      </c>
      <c r="C528" t="str">
        <f>LOOKUP(B528,TipsyOutputs!A:A,TipsyOutputs!B:B)</f>
        <v>ICHwk2.CC.Horsefly.E.Reg.P</v>
      </c>
      <c r="D528">
        <v>0</v>
      </c>
      <c r="E528">
        <v>70</v>
      </c>
      <c r="F528">
        <v>332</v>
      </c>
      <c r="G528">
        <v>24.5</v>
      </c>
      <c r="H528">
        <v>0.311</v>
      </c>
      <c r="I528">
        <v>219.8</v>
      </c>
      <c r="J528">
        <v>4.74</v>
      </c>
      <c r="K528">
        <v>161</v>
      </c>
      <c r="L528">
        <v>29.6</v>
      </c>
    </row>
    <row r="529" spans="1:12">
      <c r="A529" t="str">
        <f t="shared" si="8"/>
        <v>ICHwk2.CC.Horsefly.E.Reg.P.80</v>
      </c>
      <c r="B529">
        <v>226</v>
      </c>
      <c r="C529" t="str">
        <f>LOOKUP(B529,TipsyOutputs!A:A,TipsyOutputs!B:B)</f>
        <v>ICHwk2.CC.Horsefly.E.Reg.P</v>
      </c>
      <c r="D529">
        <v>0</v>
      </c>
      <c r="E529">
        <v>80</v>
      </c>
      <c r="F529">
        <v>374</v>
      </c>
      <c r="G529">
        <v>26.4</v>
      </c>
      <c r="H529">
        <v>0.38200000000000001</v>
      </c>
      <c r="I529">
        <v>231.7</v>
      </c>
      <c r="J529">
        <v>4.67</v>
      </c>
      <c r="K529">
        <v>195</v>
      </c>
      <c r="L529">
        <v>31.6</v>
      </c>
    </row>
    <row r="530" spans="1:12">
      <c r="A530" t="str">
        <f t="shared" si="8"/>
        <v>ICHwk2.CC.Horsefly.E.Reg.P.90</v>
      </c>
      <c r="B530">
        <v>226</v>
      </c>
      <c r="C530" t="str">
        <f>LOOKUP(B530,TipsyOutputs!A:A,TipsyOutputs!B:B)</f>
        <v>ICHwk2.CC.Horsefly.E.Reg.P</v>
      </c>
      <c r="D530">
        <v>0</v>
      </c>
      <c r="E530">
        <v>90</v>
      </c>
      <c r="F530">
        <v>404</v>
      </c>
      <c r="G530">
        <v>28</v>
      </c>
      <c r="H530">
        <v>0.45700000000000002</v>
      </c>
      <c r="I530">
        <v>241.7</v>
      </c>
      <c r="J530">
        <v>4.49</v>
      </c>
      <c r="K530">
        <v>226</v>
      </c>
      <c r="L530">
        <v>33.200000000000003</v>
      </c>
    </row>
    <row r="531" spans="1:12">
      <c r="A531" t="str">
        <f t="shared" si="8"/>
        <v>ICHwk2.CC.Horsefly.F.FFEP.P.100</v>
      </c>
      <c r="B531">
        <v>368</v>
      </c>
      <c r="C531" t="str">
        <f>LOOKUP(B531,TipsyOutputs!A:A,TipsyOutputs!B:B)</f>
        <v>ICHwk2.CC.Horsefly.F.FFEP.P</v>
      </c>
      <c r="D531">
        <v>0</v>
      </c>
      <c r="E531">
        <v>100</v>
      </c>
      <c r="F531">
        <v>486</v>
      </c>
      <c r="G531">
        <v>33.1</v>
      </c>
      <c r="H531">
        <v>0.71799999999999997</v>
      </c>
      <c r="I531">
        <v>255.3</v>
      </c>
      <c r="J531">
        <v>4.8600000000000003</v>
      </c>
      <c r="K531">
        <v>325</v>
      </c>
      <c r="L531">
        <v>38.6</v>
      </c>
    </row>
    <row r="532" spans="1:12">
      <c r="A532" t="str">
        <f t="shared" si="8"/>
        <v>ICHwk2.CC.Horsefly.F.FFEP.P.60</v>
      </c>
      <c r="B532">
        <v>368</v>
      </c>
      <c r="C532" t="str">
        <f>LOOKUP(B532,TipsyOutputs!A:A,TipsyOutputs!B:B)</f>
        <v>ICHwk2.CC.Horsefly.F.FFEP.P</v>
      </c>
      <c r="D532">
        <v>0</v>
      </c>
      <c r="E532">
        <v>60</v>
      </c>
      <c r="F532">
        <v>344</v>
      </c>
      <c r="G532">
        <v>24.2</v>
      </c>
      <c r="H532">
        <v>0.29699999999999999</v>
      </c>
      <c r="I532">
        <v>211.2</v>
      </c>
      <c r="J532">
        <v>5.73</v>
      </c>
      <c r="K532">
        <v>162</v>
      </c>
      <c r="L532">
        <v>30.6</v>
      </c>
    </row>
    <row r="533" spans="1:12">
      <c r="A533" t="str">
        <f t="shared" si="8"/>
        <v>ICHwk2.CC.Horsefly.F.FFEP.P.70</v>
      </c>
      <c r="B533">
        <v>368</v>
      </c>
      <c r="C533" t="str">
        <f>LOOKUP(B533,TipsyOutputs!A:A,TipsyOutputs!B:B)</f>
        <v>ICHwk2.CC.Horsefly.F.FFEP.P</v>
      </c>
      <c r="D533">
        <v>0</v>
      </c>
      <c r="E533">
        <v>70</v>
      </c>
      <c r="F533">
        <v>397</v>
      </c>
      <c r="G533">
        <v>27.1</v>
      </c>
      <c r="H533">
        <v>0.39700000000000002</v>
      </c>
      <c r="I533">
        <v>228.7</v>
      </c>
      <c r="J533">
        <v>5.68</v>
      </c>
      <c r="K533">
        <v>208</v>
      </c>
      <c r="L533">
        <v>33.299999999999997</v>
      </c>
    </row>
    <row r="534" spans="1:12">
      <c r="A534" t="str">
        <f t="shared" si="8"/>
        <v>ICHwk2.CC.Horsefly.F.FFEP.P.80</v>
      </c>
      <c r="B534">
        <v>368</v>
      </c>
      <c r="C534" t="str">
        <f>LOOKUP(B534,TipsyOutputs!A:A,TipsyOutputs!B:B)</f>
        <v>ICHwk2.CC.Horsefly.F.FFEP.P</v>
      </c>
      <c r="D534">
        <v>0</v>
      </c>
      <c r="E534">
        <v>80</v>
      </c>
      <c r="F534">
        <v>431</v>
      </c>
      <c r="G534">
        <v>29.5</v>
      </c>
      <c r="H534">
        <v>0.50900000000000001</v>
      </c>
      <c r="I534">
        <v>240.7</v>
      </c>
      <c r="J534">
        <v>5.38</v>
      </c>
      <c r="K534">
        <v>250</v>
      </c>
      <c r="L534">
        <v>35.4</v>
      </c>
    </row>
    <row r="535" spans="1:12">
      <c r="A535" t="str">
        <f t="shared" si="8"/>
        <v>ICHwk2.CC.Horsefly.F.FFEP.P.90</v>
      </c>
      <c r="B535">
        <v>368</v>
      </c>
      <c r="C535" t="str">
        <f>LOOKUP(B535,TipsyOutputs!A:A,TipsyOutputs!B:B)</f>
        <v>ICHwk2.CC.Horsefly.F.FFEP.P</v>
      </c>
      <c r="D535">
        <v>0</v>
      </c>
      <c r="E535">
        <v>90</v>
      </c>
      <c r="F535">
        <v>463</v>
      </c>
      <c r="G535">
        <v>31.5</v>
      </c>
      <c r="H535">
        <v>0.61</v>
      </c>
      <c r="I535">
        <v>249.4</v>
      </c>
      <c r="J535">
        <v>5.14</v>
      </c>
      <c r="K535">
        <v>288</v>
      </c>
      <c r="L535">
        <v>37.1</v>
      </c>
    </row>
    <row r="536" spans="1:12">
      <c r="A536" t="str">
        <f t="shared" si="8"/>
        <v>ICHwk2.CC.Horsefly.F.NoMgmt.N.100</v>
      </c>
      <c r="B536">
        <v>80</v>
      </c>
      <c r="C536" t="str">
        <f>LOOKUP(B536,TipsyOutputs!A:A,TipsyOutputs!B:B)</f>
        <v>ICHwk2.CC.Horsefly.F.NoMgmt.N</v>
      </c>
      <c r="D536">
        <v>0</v>
      </c>
      <c r="E536">
        <v>100</v>
      </c>
      <c r="F536">
        <v>257</v>
      </c>
      <c r="G536">
        <v>20.8</v>
      </c>
      <c r="H536">
        <v>0.23300000000000001</v>
      </c>
      <c r="I536">
        <v>209.5</v>
      </c>
      <c r="J536">
        <v>2.57</v>
      </c>
      <c r="K536">
        <v>124</v>
      </c>
      <c r="L536">
        <v>28</v>
      </c>
    </row>
    <row r="537" spans="1:12">
      <c r="A537" t="str">
        <f t="shared" si="8"/>
        <v>ICHwk2.CC.Horsefly.F.NoMgmt.N.60</v>
      </c>
      <c r="B537">
        <v>80</v>
      </c>
      <c r="C537" t="str">
        <f>LOOKUP(B537,TipsyOutputs!A:A,TipsyOutputs!B:B)</f>
        <v>ICHwk2.CC.Horsefly.F.NoMgmt.N</v>
      </c>
      <c r="D537">
        <v>0</v>
      </c>
      <c r="E537">
        <v>60</v>
      </c>
      <c r="F537">
        <v>43</v>
      </c>
      <c r="G537">
        <v>12.2</v>
      </c>
      <c r="H537">
        <v>8.5000000000000006E-2</v>
      </c>
      <c r="I537">
        <v>118.9</v>
      </c>
      <c r="J537">
        <v>0.72</v>
      </c>
      <c r="K537">
        <v>25</v>
      </c>
      <c r="L537">
        <v>16.8</v>
      </c>
    </row>
    <row r="538" spans="1:12">
      <c r="A538" t="str">
        <f t="shared" si="8"/>
        <v>ICHwk2.CC.Horsefly.F.NoMgmt.N.70</v>
      </c>
      <c r="B538">
        <v>80</v>
      </c>
      <c r="C538" t="str">
        <f>LOOKUP(B538,TipsyOutputs!A:A,TipsyOutputs!B:B)</f>
        <v>ICHwk2.CC.Horsefly.F.NoMgmt.N</v>
      </c>
      <c r="D538">
        <v>0</v>
      </c>
      <c r="E538">
        <v>70</v>
      </c>
      <c r="F538">
        <v>95</v>
      </c>
      <c r="G538">
        <v>14.7</v>
      </c>
      <c r="H538">
        <v>0.112</v>
      </c>
      <c r="I538">
        <v>147.30000000000001</v>
      </c>
      <c r="J538">
        <v>1.35</v>
      </c>
      <c r="K538">
        <v>45</v>
      </c>
      <c r="L538">
        <v>20.3</v>
      </c>
    </row>
    <row r="539" spans="1:12">
      <c r="A539" t="str">
        <f t="shared" si="8"/>
        <v>ICHwk2.CC.Horsefly.F.NoMgmt.N.80</v>
      </c>
      <c r="B539">
        <v>80</v>
      </c>
      <c r="C539" t="str">
        <f>LOOKUP(B539,TipsyOutputs!A:A,TipsyOutputs!B:B)</f>
        <v>ICHwk2.CC.Horsefly.F.NoMgmt.N</v>
      </c>
      <c r="D539">
        <v>0</v>
      </c>
      <c r="E539">
        <v>80</v>
      </c>
      <c r="F539">
        <v>151</v>
      </c>
      <c r="G539">
        <v>17</v>
      </c>
      <c r="H539">
        <v>0.14699999999999999</v>
      </c>
      <c r="I539">
        <v>174.1</v>
      </c>
      <c r="J539">
        <v>1.89</v>
      </c>
      <c r="K539">
        <v>68</v>
      </c>
      <c r="L539">
        <v>23.2</v>
      </c>
    </row>
    <row r="540" spans="1:12">
      <c r="A540" t="str">
        <f t="shared" si="8"/>
        <v>ICHwk2.CC.Horsefly.F.NoMgmt.N.90</v>
      </c>
      <c r="B540">
        <v>80</v>
      </c>
      <c r="C540" t="str">
        <f>LOOKUP(B540,TipsyOutputs!A:A,TipsyOutputs!B:B)</f>
        <v>ICHwk2.CC.Horsefly.F.NoMgmt.N</v>
      </c>
      <c r="D540">
        <v>0</v>
      </c>
      <c r="E540">
        <v>90</v>
      </c>
      <c r="F540">
        <v>209</v>
      </c>
      <c r="G540">
        <v>19</v>
      </c>
      <c r="H540">
        <v>0.192</v>
      </c>
      <c r="I540">
        <v>196.1</v>
      </c>
      <c r="J540">
        <v>2.33</v>
      </c>
      <c r="K540">
        <v>96</v>
      </c>
      <c r="L540">
        <v>25.8</v>
      </c>
    </row>
    <row r="541" spans="1:12">
      <c r="A541" t="str">
        <f t="shared" si="8"/>
        <v>ICHwk2.CC.Horsefly.F.Reg.P.100</v>
      </c>
      <c r="B541">
        <v>227</v>
      </c>
      <c r="C541" t="str">
        <f>LOOKUP(B541,TipsyOutputs!A:A,TipsyOutputs!B:B)</f>
        <v>ICHwk2.CC.Horsefly.F.Reg.P</v>
      </c>
      <c r="D541">
        <v>0</v>
      </c>
      <c r="E541">
        <v>100</v>
      </c>
      <c r="F541">
        <v>425</v>
      </c>
      <c r="G541">
        <v>29.2</v>
      </c>
      <c r="H541">
        <v>0.51700000000000002</v>
      </c>
      <c r="I541">
        <v>248</v>
      </c>
      <c r="J541">
        <v>4.25</v>
      </c>
      <c r="K541">
        <v>250</v>
      </c>
      <c r="L541">
        <v>34.4</v>
      </c>
    </row>
    <row r="542" spans="1:12">
      <c r="A542" t="str">
        <f t="shared" si="8"/>
        <v>ICHwk2.CC.Horsefly.F.Reg.P.60</v>
      </c>
      <c r="B542">
        <v>227</v>
      </c>
      <c r="C542" t="str">
        <f>LOOKUP(B542,TipsyOutputs!A:A,TipsyOutputs!B:B)</f>
        <v>ICHwk2.CC.Horsefly.F.Reg.P</v>
      </c>
      <c r="D542">
        <v>0</v>
      </c>
      <c r="E542">
        <v>60</v>
      </c>
      <c r="F542">
        <v>275</v>
      </c>
      <c r="G542">
        <v>21.9</v>
      </c>
      <c r="H542">
        <v>0.23699999999999999</v>
      </c>
      <c r="I542">
        <v>202.4</v>
      </c>
      <c r="J542">
        <v>4.59</v>
      </c>
      <c r="K542">
        <v>122</v>
      </c>
      <c r="L542">
        <v>26.9</v>
      </c>
    </row>
    <row r="543" spans="1:12">
      <c r="A543" t="str">
        <f t="shared" si="8"/>
        <v>ICHwk2.CC.Horsefly.F.Reg.P.70</v>
      </c>
      <c r="B543">
        <v>227</v>
      </c>
      <c r="C543" t="str">
        <f>LOOKUP(B543,TipsyOutputs!A:A,TipsyOutputs!B:B)</f>
        <v>ICHwk2.CC.Horsefly.F.Reg.P</v>
      </c>
      <c r="D543">
        <v>0</v>
      </c>
      <c r="E543">
        <v>70</v>
      </c>
      <c r="F543">
        <v>327</v>
      </c>
      <c r="G543">
        <v>24.2</v>
      </c>
      <c r="H543">
        <v>0.30399999999999999</v>
      </c>
      <c r="I543">
        <v>218.3</v>
      </c>
      <c r="J543">
        <v>4.67</v>
      </c>
      <c r="K543">
        <v>157</v>
      </c>
      <c r="L543">
        <v>29.3</v>
      </c>
    </row>
    <row r="544" spans="1:12">
      <c r="A544" t="str">
        <f t="shared" si="8"/>
        <v>ICHwk2.CC.Horsefly.F.Reg.P.80</v>
      </c>
      <c r="B544">
        <v>227</v>
      </c>
      <c r="C544" t="str">
        <f>LOOKUP(B544,TipsyOutputs!A:A,TipsyOutputs!B:B)</f>
        <v>ICHwk2.CC.Horsefly.F.Reg.P</v>
      </c>
      <c r="D544">
        <v>0</v>
      </c>
      <c r="E544">
        <v>80</v>
      </c>
      <c r="F544">
        <v>369</v>
      </c>
      <c r="G544">
        <v>26.2</v>
      </c>
      <c r="H544">
        <v>0.373</v>
      </c>
      <c r="I544">
        <v>230.3</v>
      </c>
      <c r="J544">
        <v>4.6100000000000003</v>
      </c>
      <c r="K544">
        <v>191</v>
      </c>
      <c r="L544">
        <v>31.4</v>
      </c>
    </row>
    <row r="545" spans="1:12">
      <c r="A545" t="str">
        <f t="shared" si="8"/>
        <v>ICHwk2.CC.Horsefly.F.Reg.P.90</v>
      </c>
      <c r="B545">
        <v>227</v>
      </c>
      <c r="C545" t="str">
        <f>LOOKUP(B545,TipsyOutputs!A:A,TipsyOutputs!B:B)</f>
        <v>ICHwk2.CC.Horsefly.F.Reg.P</v>
      </c>
      <c r="D545">
        <v>0</v>
      </c>
      <c r="E545">
        <v>90</v>
      </c>
      <c r="F545">
        <v>399</v>
      </c>
      <c r="G545">
        <v>27.8</v>
      </c>
      <c r="H545">
        <v>0.44400000000000001</v>
      </c>
      <c r="I545">
        <v>240.3</v>
      </c>
      <c r="J545">
        <v>4.43</v>
      </c>
      <c r="K545">
        <v>221</v>
      </c>
      <c r="L545">
        <v>33</v>
      </c>
    </row>
    <row r="546" spans="1:12">
      <c r="A546" t="str">
        <f t="shared" si="8"/>
        <v>IDFdk3.CC.Chimney.C.FFEP.N.100</v>
      </c>
      <c r="B546">
        <v>344</v>
      </c>
      <c r="C546" t="str">
        <f>LOOKUP(B546,TipsyOutputs!A:A,TipsyOutputs!B:B)</f>
        <v>IDFdk3.CC.Chimney.C.FFEP.N</v>
      </c>
      <c r="D546">
        <v>0</v>
      </c>
      <c r="E546">
        <v>100</v>
      </c>
      <c r="F546">
        <v>324</v>
      </c>
      <c r="G546">
        <v>24.1</v>
      </c>
      <c r="H546">
        <v>0.34</v>
      </c>
      <c r="I546">
        <v>223.8</v>
      </c>
      <c r="J546">
        <v>3.24</v>
      </c>
      <c r="K546">
        <v>163</v>
      </c>
      <c r="L546">
        <v>30.6</v>
      </c>
    </row>
    <row r="547" spans="1:12">
      <c r="A547" t="str">
        <f t="shared" si="8"/>
        <v>IDFdk3.CC.Chimney.C.FFEP.N.60</v>
      </c>
      <c r="B547">
        <v>344</v>
      </c>
      <c r="C547" t="str">
        <f>LOOKUP(B547,TipsyOutputs!A:A,TipsyOutputs!B:B)</f>
        <v>IDFdk3.CC.Chimney.C.FFEP.N</v>
      </c>
      <c r="D547">
        <v>0</v>
      </c>
      <c r="E547">
        <v>60</v>
      </c>
      <c r="F547">
        <v>182</v>
      </c>
      <c r="G547">
        <v>18.2</v>
      </c>
      <c r="H547">
        <v>0.17199999999999999</v>
      </c>
      <c r="I547">
        <v>182.1</v>
      </c>
      <c r="J547">
        <v>3.04</v>
      </c>
      <c r="K547">
        <v>78</v>
      </c>
      <c r="L547">
        <v>24.6</v>
      </c>
    </row>
    <row r="548" spans="1:12">
      <c r="A548" t="str">
        <f t="shared" si="8"/>
        <v>IDFdk3.CC.Chimney.C.FFEP.N.70</v>
      </c>
      <c r="B548">
        <v>344</v>
      </c>
      <c r="C548" t="str">
        <f>LOOKUP(B548,TipsyOutputs!A:A,TipsyOutputs!B:B)</f>
        <v>IDFdk3.CC.Chimney.C.FFEP.N</v>
      </c>
      <c r="D548">
        <v>0</v>
      </c>
      <c r="E548">
        <v>70</v>
      </c>
      <c r="F548">
        <v>228</v>
      </c>
      <c r="G548">
        <v>20.100000000000001</v>
      </c>
      <c r="H548">
        <v>0.214</v>
      </c>
      <c r="I548">
        <v>197.5</v>
      </c>
      <c r="J548">
        <v>3.26</v>
      </c>
      <c r="K548">
        <v>101</v>
      </c>
      <c r="L548">
        <v>26.5</v>
      </c>
    </row>
    <row r="549" spans="1:12">
      <c r="A549" t="str">
        <f t="shared" si="8"/>
        <v>IDFdk3.CC.Chimney.C.FFEP.N.80</v>
      </c>
      <c r="B549">
        <v>344</v>
      </c>
      <c r="C549" t="str">
        <f>LOOKUP(B549,TipsyOutputs!A:A,TipsyOutputs!B:B)</f>
        <v>IDFdk3.CC.Chimney.C.FFEP.N</v>
      </c>
      <c r="D549">
        <v>0</v>
      </c>
      <c r="E549">
        <v>80</v>
      </c>
      <c r="F549">
        <v>268</v>
      </c>
      <c r="G549">
        <v>21.6</v>
      </c>
      <c r="H549">
        <v>0.25800000000000001</v>
      </c>
      <c r="I549">
        <v>208.4</v>
      </c>
      <c r="J549">
        <v>3.35</v>
      </c>
      <c r="K549">
        <v>124</v>
      </c>
      <c r="L549">
        <v>28.2</v>
      </c>
    </row>
    <row r="550" spans="1:12">
      <c r="A550" t="str">
        <f t="shared" si="8"/>
        <v>IDFdk3.CC.Chimney.C.FFEP.N.90</v>
      </c>
      <c r="B550">
        <v>344</v>
      </c>
      <c r="C550" t="str">
        <f>LOOKUP(B550,TipsyOutputs!A:A,TipsyOutputs!B:B)</f>
        <v>IDFdk3.CC.Chimney.C.FFEP.N</v>
      </c>
      <c r="D550">
        <v>0</v>
      </c>
      <c r="E550">
        <v>90</v>
      </c>
      <c r="F550">
        <v>299</v>
      </c>
      <c r="G550">
        <v>22.9</v>
      </c>
      <c r="H550">
        <v>0.3</v>
      </c>
      <c r="I550">
        <v>216.9</v>
      </c>
      <c r="J550">
        <v>3.32</v>
      </c>
      <c r="K550">
        <v>144</v>
      </c>
      <c r="L550">
        <v>29.5</v>
      </c>
    </row>
    <row r="551" spans="1:12">
      <c r="A551" t="str">
        <f t="shared" si="8"/>
        <v>IDFdk3.CC.Chimney.C.NoMgmt.N.100</v>
      </c>
      <c r="B551">
        <v>54</v>
      </c>
      <c r="C551" t="str">
        <f>LOOKUP(B551,TipsyOutputs!A:A,TipsyOutputs!B:B)</f>
        <v>IDFdk3.CC.Chimney.C.NoMgmt.N</v>
      </c>
      <c r="D551">
        <v>0</v>
      </c>
      <c r="E551">
        <v>100</v>
      </c>
      <c r="F551">
        <v>225</v>
      </c>
      <c r="G551">
        <v>19.7</v>
      </c>
      <c r="H551">
        <v>0.20300000000000001</v>
      </c>
      <c r="I551">
        <v>195</v>
      </c>
      <c r="J551">
        <v>2.25</v>
      </c>
      <c r="K551">
        <v>98</v>
      </c>
      <c r="L551">
        <v>26.3</v>
      </c>
    </row>
    <row r="552" spans="1:12">
      <c r="A552" t="str">
        <f t="shared" si="8"/>
        <v>IDFdk3.CC.Chimney.C.NoMgmt.N.60</v>
      </c>
      <c r="B552">
        <v>54</v>
      </c>
      <c r="C552" t="str">
        <f>LOOKUP(B552,TipsyOutputs!A:A,TipsyOutputs!B:B)</f>
        <v>IDFdk3.CC.Chimney.C.NoMgmt.N</v>
      </c>
      <c r="D552">
        <v>0</v>
      </c>
      <c r="E552">
        <v>60</v>
      </c>
      <c r="F552">
        <v>75</v>
      </c>
      <c r="G552">
        <v>13.4</v>
      </c>
      <c r="H552">
        <v>0.09</v>
      </c>
      <c r="I552">
        <v>139.5</v>
      </c>
      <c r="J552">
        <v>1.25</v>
      </c>
      <c r="K552">
        <v>34</v>
      </c>
      <c r="L552">
        <v>19.3</v>
      </c>
    </row>
    <row r="553" spans="1:12">
      <c r="A553" t="str">
        <f t="shared" si="8"/>
        <v>IDFdk3.CC.Chimney.C.NoMgmt.N.70</v>
      </c>
      <c r="B553">
        <v>54</v>
      </c>
      <c r="C553" t="str">
        <f>LOOKUP(B553,TipsyOutputs!A:A,TipsyOutputs!B:B)</f>
        <v>IDFdk3.CC.Chimney.C.NoMgmt.N</v>
      </c>
      <c r="D553">
        <v>0</v>
      </c>
      <c r="E553">
        <v>70</v>
      </c>
      <c r="F553">
        <v>121</v>
      </c>
      <c r="G553">
        <v>15.4</v>
      </c>
      <c r="H553">
        <v>0.12</v>
      </c>
      <c r="I553">
        <v>157.5</v>
      </c>
      <c r="J553">
        <v>1.73</v>
      </c>
      <c r="K553">
        <v>51</v>
      </c>
      <c r="L553">
        <v>21.7</v>
      </c>
    </row>
    <row r="554" spans="1:12">
      <c r="A554" t="str">
        <f t="shared" si="8"/>
        <v>IDFdk3.CC.Chimney.C.NoMgmt.N.80</v>
      </c>
      <c r="B554">
        <v>54</v>
      </c>
      <c r="C554" t="str">
        <f>LOOKUP(B554,TipsyOutputs!A:A,TipsyOutputs!B:B)</f>
        <v>IDFdk3.CC.Chimney.C.NoMgmt.N</v>
      </c>
      <c r="D554">
        <v>0</v>
      </c>
      <c r="E554">
        <v>80</v>
      </c>
      <c r="F554">
        <v>162</v>
      </c>
      <c r="G554">
        <v>17.100000000000001</v>
      </c>
      <c r="H554">
        <v>0.14899999999999999</v>
      </c>
      <c r="I554">
        <v>172.6</v>
      </c>
      <c r="J554">
        <v>2.02</v>
      </c>
      <c r="K554">
        <v>68</v>
      </c>
      <c r="L554">
        <v>23.6</v>
      </c>
    </row>
    <row r="555" spans="1:12">
      <c r="A555" t="str">
        <f t="shared" si="8"/>
        <v>IDFdk3.CC.Chimney.C.NoMgmt.N.90</v>
      </c>
      <c r="B555">
        <v>54</v>
      </c>
      <c r="C555" t="str">
        <f>LOOKUP(B555,TipsyOutputs!A:A,TipsyOutputs!B:B)</f>
        <v>IDFdk3.CC.Chimney.C.NoMgmt.N</v>
      </c>
      <c r="D555">
        <v>0</v>
      </c>
      <c r="E555">
        <v>90</v>
      </c>
      <c r="F555">
        <v>197</v>
      </c>
      <c r="G555">
        <v>18.5</v>
      </c>
      <c r="H555">
        <v>0.17699999999999999</v>
      </c>
      <c r="I555">
        <v>185</v>
      </c>
      <c r="J555">
        <v>2.1800000000000002</v>
      </c>
      <c r="K555">
        <v>84</v>
      </c>
      <c r="L555">
        <v>25.1</v>
      </c>
    </row>
    <row r="556" spans="1:12">
      <c r="A556" t="str">
        <f t="shared" si="8"/>
        <v>IDFdk3.CC.Chimney.C.Reg.N.100</v>
      </c>
      <c r="B556">
        <v>197</v>
      </c>
      <c r="C556" t="str">
        <f>LOOKUP(B556,TipsyOutputs!A:A,TipsyOutputs!B:B)</f>
        <v>IDFdk3.CC.Chimney.C.Reg.N</v>
      </c>
      <c r="D556">
        <v>0</v>
      </c>
      <c r="E556">
        <v>100</v>
      </c>
      <c r="F556">
        <v>323</v>
      </c>
      <c r="G556">
        <v>24</v>
      </c>
      <c r="H556">
        <v>0.32600000000000001</v>
      </c>
      <c r="I556">
        <v>222.9</v>
      </c>
      <c r="J556">
        <v>3.23</v>
      </c>
      <c r="K556">
        <v>161</v>
      </c>
      <c r="L556">
        <v>30.3</v>
      </c>
    </row>
    <row r="557" spans="1:12">
      <c r="A557" t="str">
        <f t="shared" si="8"/>
        <v>IDFdk3.CC.Chimney.C.Reg.N.60</v>
      </c>
      <c r="B557">
        <v>197</v>
      </c>
      <c r="C557" t="str">
        <f>LOOKUP(B557,TipsyOutputs!A:A,TipsyOutputs!B:B)</f>
        <v>IDFdk3.CC.Chimney.C.Reg.N</v>
      </c>
      <c r="D557">
        <v>0</v>
      </c>
      <c r="E557">
        <v>60</v>
      </c>
      <c r="F557">
        <v>163</v>
      </c>
      <c r="G557">
        <v>17.399999999999999</v>
      </c>
      <c r="H557">
        <v>0.154</v>
      </c>
      <c r="I557">
        <v>174.5</v>
      </c>
      <c r="J557">
        <v>2.71</v>
      </c>
      <c r="K557">
        <v>69</v>
      </c>
      <c r="L557">
        <v>23.4</v>
      </c>
    </row>
    <row r="558" spans="1:12">
      <c r="A558" t="str">
        <f t="shared" si="8"/>
        <v>IDFdk3.CC.Chimney.C.Reg.N.70</v>
      </c>
      <c r="B558">
        <v>197</v>
      </c>
      <c r="C558" t="str">
        <f>LOOKUP(B558,TipsyOutputs!A:A,TipsyOutputs!B:B)</f>
        <v>IDFdk3.CC.Chimney.C.Reg.N</v>
      </c>
      <c r="D558">
        <v>0</v>
      </c>
      <c r="E558">
        <v>70</v>
      </c>
      <c r="F558">
        <v>213</v>
      </c>
      <c r="G558">
        <v>19.5</v>
      </c>
      <c r="H558">
        <v>0.19500000000000001</v>
      </c>
      <c r="I558">
        <v>192.3</v>
      </c>
      <c r="J558">
        <v>3.05</v>
      </c>
      <c r="K558">
        <v>93</v>
      </c>
      <c r="L558">
        <v>25.6</v>
      </c>
    </row>
    <row r="559" spans="1:12">
      <c r="A559" t="str">
        <f t="shared" si="8"/>
        <v>IDFdk3.CC.Chimney.C.Reg.N.80</v>
      </c>
      <c r="B559">
        <v>197</v>
      </c>
      <c r="C559" t="str">
        <f>LOOKUP(B559,TipsyOutputs!A:A,TipsyOutputs!B:B)</f>
        <v>IDFdk3.CC.Chimney.C.Reg.N</v>
      </c>
      <c r="D559">
        <v>0</v>
      </c>
      <c r="E559">
        <v>80</v>
      </c>
      <c r="F559">
        <v>258</v>
      </c>
      <c r="G559">
        <v>21.3</v>
      </c>
      <c r="H559">
        <v>0.24</v>
      </c>
      <c r="I559">
        <v>204.9</v>
      </c>
      <c r="J559">
        <v>3.23</v>
      </c>
      <c r="K559">
        <v>118</v>
      </c>
      <c r="L559">
        <v>27.4</v>
      </c>
    </row>
    <row r="560" spans="1:12">
      <c r="A560" t="str">
        <f t="shared" si="8"/>
        <v>IDFdk3.CC.Chimney.C.Reg.N.90</v>
      </c>
      <c r="B560">
        <v>197</v>
      </c>
      <c r="C560" t="str">
        <f>LOOKUP(B560,TipsyOutputs!A:A,TipsyOutputs!B:B)</f>
        <v>IDFdk3.CC.Chimney.C.Reg.N</v>
      </c>
      <c r="D560">
        <v>0</v>
      </c>
      <c r="E560">
        <v>90</v>
      </c>
      <c r="F560">
        <v>294</v>
      </c>
      <c r="G560">
        <v>22.8</v>
      </c>
      <c r="H560">
        <v>0.28299999999999997</v>
      </c>
      <c r="I560">
        <v>214.6</v>
      </c>
      <c r="J560">
        <v>3.26</v>
      </c>
      <c r="K560">
        <v>140</v>
      </c>
      <c r="L560">
        <v>29</v>
      </c>
    </row>
    <row r="561" spans="1:12">
      <c r="A561" t="str">
        <f t="shared" si="8"/>
        <v>IDFdk3.CC.Chimney.C.Reg.P.100</v>
      </c>
      <c r="B561">
        <v>198</v>
      </c>
      <c r="C561" t="str">
        <f>LOOKUP(B561,TipsyOutputs!A:A,TipsyOutputs!B:B)</f>
        <v>IDFdk3.CC.Chimney.C.Reg.P</v>
      </c>
      <c r="D561">
        <v>0</v>
      </c>
      <c r="E561">
        <v>100</v>
      </c>
      <c r="F561">
        <v>354</v>
      </c>
      <c r="G561">
        <v>25</v>
      </c>
      <c r="H561">
        <v>0.34</v>
      </c>
      <c r="I561">
        <v>224.2</v>
      </c>
      <c r="J561">
        <v>3.54</v>
      </c>
      <c r="K561">
        <v>174</v>
      </c>
      <c r="L561">
        <v>30.7</v>
      </c>
    </row>
    <row r="562" spans="1:12">
      <c r="A562" t="str">
        <f t="shared" si="8"/>
        <v>IDFdk3.CC.Chimney.C.Reg.P.60</v>
      </c>
      <c r="B562">
        <v>198</v>
      </c>
      <c r="C562" t="str">
        <f>LOOKUP(B562,TipsyOutputs!A:A,TipsyOutputs!B:B)</f>
        <v>IDFdk3.CC.Chimney.C.Reg.P</v>
      </c>
      <c r="D562">
        <v>0</v>
      </c>
      <c r="E562">
        <v>60</v>
      </c>
      <c r="F562">
        <v>206</v>
      </c>
      <c r="G562">
        <v>18.5</v>
      </c>
      <c r="H562">
        <v>0.17299999999999999</v>
      </c>
      <c r="I562">
        <v>182</v>
      </c>
      <c r="J562">
        <v>3.44</v>
      </c>
      <c r="K562">
        <v>83</v>
      </c>
      <c r="L562">
        <v>24.3</v>
      </c>
    </row>
    <row r="563" spans="1:12">
      <c r="A563" t="str">
        <f t="shared" si="8"/>
        <v>IDFdk3.CC.Chimney.C.Reg.P.70</v>
      </c>
      <c r="B563">
        <v>198</v>
      </c>
      <c r="C563" t="str">
        <f>LOOKUP(B563,TipsyOutputs!A:A,TipsyOutputs!B:B)</f>
        <v>IDFdk3.CC.Chimney.C.Reg.P</v>
      </c>
      <c r="D563">
        <v>0</v>
      </c>
      <c r="E563">
        <v>70</v>
      </c>
      <c r="F563">
        <v>256</v>
      </c>
      <c r="G563">
        <v>20.6</v>
      </c>
      <c r="H563">
        <v>0.21299999999999999</v>
      </c>
      <c r="I563">
        <v>196.5</v>
      </c>
      <c r="J563">
        <v>3.65</v>
      </c>
      <c r="K563">
        <v>108</v>
      </c>
      <c r="L563">
        <v>26.3</v>
      </c>
    </row>
    <row r="564" spans="1:12">
      <c r="A564" t="str">
        <f t="shared" si="8"/>
        <v>IDFdk3.CC.Chimney.C.Reg.P.80</v>
      </c>
      <c r="B564">
        <v>198</v>
      </c>
      <c r="C564" t="str">
        <f>LOOKUP(B564,TipsyOutputs!A:A,TipsyOutputs!B:B)</f>
        <v>IDFdk3.CC.Chimney.C.Reg.P</v>
      </c>
      <c r="D564">
        <v>0</v>
      </c>
      <c r="E564">
        <v>80</v>
      </c>
      <c r="F564">
        <v>299</v>
      </c>
      <c r="G564">
        <v>22.3</v>
      </c>
      <c r="H564">
        <v>0.25600000000000001</v>
      </c>
      <c r="I564">
        <v>207.5</v>
      </c>
      <c r="J564">
        <v>3.74</v>
      </c>
      <c r="K564">
        <v>133</v>
      </c>
      <c r="L564">
        <v>28.1</v>
      </c>
    </row>
    <row r="565" spans="1:12">
      <c r="A565" t="str">
        <f t="shared" si="8"/>
        <v>IDFdk3.CC.Chimney.C.Reg.P.90</v>
      </c>
      <c r="B565">
        <v>198</v>
      </c>
      <c r="C565" t="str">
        <f>LOOKUP(B565,TipsyOutputs!A:A,TipsyOutputs!B:B)</f>
        <v>IDFdk3.CC.Chimney.C.Reg.P</v>
      </c>
      <c r="D565">
        <v>0</v>
      </c>
      <c r="E565">
        <v>90</v>
      </c>
      <c r="F565">
        <v>330</v>
      </c>
      <c r="G565">
        <v>23.8</v>
      </c>
      <c r="H565">
        <v>0.29899999999999999</v>
      </c>
      <c r="I565">
        <v>216.8</v>
      </c>
      <c r="J565">
        <v>3.67</v>
      </c>
      <c r="K565">
        <v>155</v>
      </c>
      <c r="L565">
        <v>29.5</v>
      </c>
    </row>
    <row r="566" spans="1:12">
      <c r="A566" t="str">
        <f t="shared" si="8"/>
        <v>IDFdk3.CC.Chimney.E.FFEP.N.100</v>
      </c>
      <c r="B566">
        <v>347</v>
      </c>
      <c r="C566" t="str">
        <f>LOOKUP(B566,TipsyOutputs!A:A,TipsyOutputs!B:B)</f>
        <v>IDFdk3.CC.Chimney.E.FFEP.N</v>
      </c>
      <c r="D566">
        <v>0</v>
      </c>
      <c r="E566">
        <v>100</v>
      </c>
      <c r="F566">
        <v>324</v>
      </c>
      <c r="G566">
        <v>24.1</v>
      </c>
      <c r="H566">
        <v>0.34</v>
      </c>
      <c r="I566">
        <v>223.8</v>
      </c>
      <c r="J566">
        <v>3.24</v>
      </c>
      <c r="K566">
        <v>163</v>
      </c>
      <c r="L566">
        <v>30.6</v>
      </c>
    </row>
    <row r="567" spans="1:12">
      <c r="A567" t="str">
        <f t="shared" si="8"/>
        <v>IDFdk3.CC.Chimney.E.FFEP.N.60</v>
      </c>
      <c r="B567">
        <v>347</v>
      </c>
      <c r="C567" t="str">
        <f>LOOKUP(B567,TipsyOutputs!A:A,TipsyOutputs!B:B)</f>
        <v>IDFdk3.CC.Chimney.E.FFEP.N</v>
      </c>
      <c r="D567">
        <v>0</v>
      </c>
      <c r="E567">
        <v>60</v>
      </c>
      <c r="F567">
        <v>182</v>
      </c>
      <c r="G567">
        <v>18.2</v>
      </c>
      <c r="H567">
        <v>0.17199999999999999</v>
      </c>
      <c r="I567">
        <v>182.1</v>
      </c>
      <c r="J567">
        <v>3.04</v>
      </c>
      <c r="K567">
        <v>78</v>
      </c>
      <c r="L567">
        <v>24.6</v>
      </c>
    </row>
    <row r="568" spans="1:12">
      <c r="A568" t="str">
        <f t="shared" si="8"/>
        <v>IDFdk3.CC.Chimney.E.FFEP.N.70</v>
      </c>
      <c r="B568">
        <v>347</v>
      </c>
      <c r="C568" t="str">
        <f>LOOKUP(B568,TipsyOutputs!A:A,TipsyOutputs!B:B)</f>
        <v>IDFdk3.CC.Chimney.E.FFEP.N</v>
      </c>
      <c r="D568">
        <v>0</v>
      </c>
      <c r="E568">
        <v>70</v>
      </c>
      <c r="F568">
        <v>228</v>
      </c>
      <c r="G568">
        <v>20.100000000000001</v>
      </c>
      <c r="H568">
        <v>0.214</v>
      </c>
      <c r="I568">
        <v>197.5</v>
      </c>
      <c r="J568">
        <v>3.26</v>
      </c>
      <c r="K568">
        <v>101</v>
      </c>
      <c r="L568">
        <v>26.5</v>
      </c>
    </row>
    <row r="569" spans="1:12">
      <c r="A569" t="str">
        <f t="shared" si="8"/>
        <v>IDFdk3.CC.Chimney.E.FFEP.N.80</v>
      </c>
      <c r="B569">
        <v>347</v>
      </c>
      <c r="C569" t="str">
        <f>LOOKUP(B569,TipsyOutputs!A:A,TipsyOutputs!B:B)</f>
        <v>IDFdk3.CC.Chimney.E.FFEP.N</v>
      </c>
      <c r="D569">
        <v>0</v>
      </c>
      <c r="E569">
        <v>80</v>
      </c>
      <c r="F569">
        <v>268</v>
      </c>
      <c r="G569">
        <v>21.6</v>
      </c>
      <c r="H569">
        <v>0.25800000000000001</v>
      </c>
      <c r="I569">
        <v>208.4</v>
      </c>
      <c r="J569">
        <v>3.35</v>
      </c>
      <c r="K569">
        <v>124</v>
      </c>
      <c r="L569">
        <v>28.2</v>
      </c>
    </row>
    <row r="570" spans="1:12">
      <c r="A570" t="str">
        <f t="shared" si="8"/>
        <v>IDFdk3.CC.Chimney.E.FFEP.N.90</v>
      </c>
      <c r="B570">
        <v>347</v>
      </c>
      <c r="C570" t="str">
        <f>LOOKUP(B570,TipsyOutputs!A:A,TipsyOutputs!B:B)</f>
        <v>IDFdk3.CC.Chimney.E.FFEP.N</v>
      </c>
      <c r="D570">
        <v>0</v>
      </c>
      <c r="E570">
        <v>90</v>
      </c>
      <c r="F570">
        <v>299</v>
      </c>
      <c r="G570">
        <v>22.9</v>
      </c>
      <c r="H570">
        <v>0.3</v>
      </c>
      <c r="I570">
        <v>216.9</v>
      </c>
      <c r="J570">
        <v>3.32</v>
      </c>
      <c r="K570">
        <v>144</v>
      </c>
      <c r="L570">
        <v>29.5</v>
      </c>
    </row>
    <row r="571" spans="1:12">
      <c r="A571" t="str">
        <f t="shared" si="8"/>
        <v>IDFdk3.CC.Chimney.E.NoMgmt.N.100</v>
      </c>
      <c r="B571">
        <v>55</v>
      </c>
      <c r="C571" t="str">
        <f>LOOKUP(B571,TipsyOutputs!A:A,TipsyOutputs!B:B)</f>
        <v>IDFdk3.CC.Chimney.E.NoMgmt.N</v>
      </c>
      <c r="D571">
        <v>0</v>
      </c>
      <c r="E571">
        <v>100</v>
      </c>
      <c r="F571">
        <v>184</v>
      </c>
      <c r="G571">
        <v>18.100000000000001</v>
      </c>
      <c r="H571">
        <v>0.16700000000000001</v>
      </c>
      <c r="I571">
        <v>180.3</v>
      </c>
      <c r="J571">
        <v>1.84</v>
      </c>
      <c r="K571">
        <v>79</v>
      </c>
      <c r="L571">
        <v>24.6</v>
      </c>
    </row>
    <row r="572" spans="1:12">
      <c r="A572" t="str">
        <f t="shared" si="8"/>
        <v>IDFdk3.CC.Chimney.E.NoMgmt.N.60</v>
      </c>
      <c r="B572">
        <v>55</v>
      </c>
      <c r="C572" t="str">
        <f>LOOKUP(B572,TipsyOutputs!A:A,TipsyOutputs!B:B)</f>
        <v>IDFdk3.CC.Chimney.E.NoMgmt.N</v>
      </c>
      <c r="D572">
        <v>0</v>
      </c>
      <c r="E572">
        <v>60</v>
      </c>
      <c r="F572">
        <v>49</v>
      </c>
      <c r="G572">
        <v>12.1</v>
      </c>
      <c r="H572">
        <v>7.2999999999999995E-2</v>
      </c>
      <c r="I572">
        <v>121.4</v>
      </c>
      <c r="J572">
        <v>0.81</v>
      </c>
      <c r="K572">
        <v>24</v>
      </c>
      <c r="L572">
        <v>17.7</v>
      </c>
    </row>
    <row r="573" spans="1:12">
      <c r="A573" t="str">
        <f t="shared" si="8"/>
        <v>IDFdk3.CC.Chimney.E.NoMgmt.N.70</v>
      </c>
      <c r="B573">
        <v>55</v>
      </c>
      <c r="C573" t="str">
        <f>LOOKUP(B573,TipsyOutputs!A:A,TipsyOutputs!B:B)</f>
        <v>IDFdk3.CC.Chimney.E.NoMgmt.N</v>
      </c>
      <c r="D573">
        <v>0</v>
      </c>
      <c r="E573">
        <v>70</v>
      </c>
      <c r="F573">
        <v>87</v>
      </c>
      <c r="G573">
        <v>14</v>
      </c>
      <c r="H573">
        <v>9.6000000000000002E-2</v>
      </c>
      <c r="I573">
        <v>144.80000000000001</v>
      </c>
      <c r="J573">
        <v>1.24</v>
      </c>
      <c r="K573">
        <v>38</v>
      </c>
      <c r="L573">
        <v>20.100000000000001</v>
      </c>
    </row>
    <row r="574" spans="1:12">
      <c r="A574" t="str">
        <f t="shared" si="8"/>
        <v>IDFdk3.CC.Chimney.E.NoMgmt.N.80</v>
      </c>
      <c r="B574">
        <v>55</v>
      </c>
      <c r="C574" t="str">
        <f>LOOKUP(B574,TipsyOutputs!A:A,TipsyOutputs!B:B)</f>
        <v>IDFdk3.CC.Chimney.E.NoMgmt.N</v>
      </c>
      <c r="D574">
        <v>0</v>
      </c>
      <c r="E574">
        <v>80</v>
      </c>
      <c r="F574">
        <v>124</v>
      </c>
      <c r="G574">
        <v>15.6</v>
      </c>
      <c r="H574">
        <v>0.121</v>
      </c>
      <c r="I574">
        <v>158.19999999999999</v>
      </c>
      <c r="J574">
        <v>1.55</v>
      </c>
      <c r="K574">
        <v>52</v>
      </c>
      <c r="L574">
        <v>21.9</v>
      </c>
    </row>
    <row r="575" spans="1:12">
      <c r="A575" t="str">
        <f t="shared" si="8"/>
        <v>IDFdk3.CC.Chimney.E.NoMgmt.N.90</v>
      </c>
      <c r="B575">
        <v>55</v>
      </c>
      <c r="C575" t="str">
        <f>LOOKUP(B575,TipsyOutputs!A:A,TipsyOutputs!B:B)</f>
        <v>IDFdk3.CC.Chimney.E.NoMgmt.N</v>
      </c>
      <c r="D575">
        <v>0</v>
      </c>
      <c r="E575">
        <v>90</v>
      </c>
      <c r="F575">
        <v>156</v>
      </c>
      <c r="G575">
        <v>16.899999999999999</v>
      </c>
      <c r="H575">
        <v>0.14499999999999999</v>
      </c>
      <c r="I575">
        <v>170.7</v>
      </c>
      <c r="J575">
        <v>1.74</v>
      </c>
      <c r="K575">
        <v>66</v>
      </c>
      <c r="L575">
        <v>23.4</v>
      </c>
    </row>
    <row r="576" spans="1:12">
      <c r="A576" t="str">
        <f t="shared" si="8"/>
        <v>IDFdk3.CC.Chimney.E.Reg.N.100</v>
      </c>
      <c r="B576">
        <v>201</v>
      </c>
      <c r="C576" t="str">
        <f>LOOKUP(B576,TipsyOutputs!A:A,TipsyOutputs!B:B)</f>
        <v>IDFdk3.CC.Chimney.E.Reg.N</v>
      </c>
      <c r="D576">
        <v>0</v>
      </c>
      <c r="E576">
        <v>100</v>
      </c>
      <c r="F576">
        <v>323</v>
      </c>
      <c r="G576">
        <v>24</v>
      </c>
      <c r="H576">
        <v>0.32600000000000001</v>
      </c>
      <c r="I576">
        <v>222.9</v>
      </c>
      <c r="J576">
        <v>3.23</v>
      </c>
      <c r="K576">
        <v>161</v>
      </c>
      <c r="L576">
        <v>30.3</v>
      </c>
    </row>
    <row r="577" spans="1:12">
      <c r="A577" t="str">
        <f t="shared" ref="A577:A640" si="9">C577&amp;"."&amp;E577</f>
        <v>IDFdk3.CC.Chimney.E.Reg.N.60</v>
      </c>
      <c r="B577">
        <v>201</v>
      </c>
      <c r="C577" t="str">
        <f>LOOKUP(B577,TipsyOutputs!A:A,TipsyOutputs!B:B)</f>
        <v>IDFdk3.CC.Chimney.E.Reg.N</v>
      </c>
      <c r="D577">
        <v>0</v>
      </c>
      <c r="E577">
        <v>60</v>
      </c>
      <c r="F577">
        <v>163</v>
      </c>
      <c r="G577">
        <v>17.399999999999999</v>
      </c>
      <c r="H577">
        <v>0.154</v>
      </c>
      <c r="I577">
        <v>174.5</v>
      </c>
      <c r="J577">
        <v>2.71</v>
      </c>
      <c r="K577">
        <v>69</v>
      </c>
      <c r="L577">
        <v>23.4</v>
      </c>
    </row>
    <row r="578" spans="1:12">
      <c r="A578" t="str">
        <f t="shared" si="9"/>
        <v>IDFdk3.CC.Chimney.E.Reg.N.70</v>
      </c>
      <c r="B578">
        <v>201</v>
      </c>
      <c r="C578" t="str">
        <f>LOOKUP(B578,TipsyOutputs!A:A,TipsyOutputs!B:B)</f>
        <v>IDFdk3.CC.Chimney.E.Reg.N</v>
      </c>
      <c r="D578">
        <v>0</v>
      </c>
      <c r="E578">
        <v>70</v>
      </c>
      <c r="F578">
        <v>213</v>
      </c>
      <c r="G578">
        <v>19.5</v>
      </c>
      <c r="H578">
        <v>0.19500000000000001</v>
      </c>
      <c r="I578">
        <v>192.3</v>
      </c>
      <c r="J578">
        <v>3.05</v>
      </c>
      <c r="K578">
        <v>93</v>
      </c>
      <c r="L578">
        <v>25.6</v>
      </c>
    </row>
    <row r="579" spans="1:12">
      <c r="A579" t="str">
        <f t="shared" si="9"/>
        <v>IDFdk3.CC.Chimney.E.Reg.N.80</v>
      </c>
      <c r="B579">
        <v>201</v>
      </c>
      <c r="C579" t="str">
        <f>LOOKUP(B579,TipsyOutputs!A:A,TipsyOutputs!B:B)</f>
        <v>IDFdk3.CC.Chimney.E.Reg.N</v>
      </c>
      <c r="D579">
        <v>0</v>
      </c>
      <c r="E579">
        <v>80</v>
      </c>
      <c r="F579">
        <v>258</v>
      </c>
      <c r="G579">
        <v>21.3</v>
      </c>
      <c r="H579">
        <v>0.24</v>
      </c>
      <c r="I579">
        <v>204.9</v>
      </c>
      <c r="J579">
        <v>3.23</v>
      </c>
      <c r="K579">
        <v>118</v>
      </c>
      <c r="L579">
        <v>27.4</v>
      </c>
    </row>
    <row r="580" spans="1:12">
      <c r="A580" t="str">
        <f t="shared" si="9"/>
        <v>IDFdk3.CC.Chimney.E.Reg.N.90</v>
      </c>
      <c r="B580">
        <v>201</v>
      </c>
      <c r="C580" t="str">
        <f>LOOKUP(B580,TipsyOutputs!A:A,TipsyOutputs!B:B)</f>
        <v>IDFdk3.CC.Chimney.E.Reg.N</v>
      </c>
      <c r="D580">
        <v>0</v>
      </c>
      <c r="E580">
        <v>90</v>
      </c>
      <c r="F580">
        <v>294</v>
      </c>
      <c r="G580">
        <v>22.8</v>
      </c>
      <c r="H580">
        <v>0.28299999999999997</v>
      </c>
      <c r="I580">
        <v>214.6</v>
      </c>
      <c r="J580">
        <v>3.26</v>
      </c>
      <c r="K580">
        <v>140</v>
      </c>
      <c r="L580">
        <v>29</v>
      </c>
    </row>
    <row r="581" spans="1:12">
      <c r="A581" t="str">
        <f t="shared" si="9"/>
        <v>IDFdk3.CC.Chimney.E.Reg.P.100</v>
      </c>
      <c r="B581">
        <v>202</v>
      </c>
      <c r="C581" t="str">
        <f>LOOKUP(B581,TipsyOutputs!A:A,TipsyOutputs!B:B)</f>
        <v>IDFdk3.CC.Chimney.E.Reg.P</v>
      </c>
      <c r="D581">
        <v>0</v>
      </c>
      <c r="E581">
        <v>100</v>
      </c>
      <c r="F581">
        <v>354</v>
      </c>
      <c r="G581">
        <v>25</v>
      </c>
      <c r="H581">
        <v>0.34</v>
      </c>
      <c r="I581">
        <v>224.2</v>
      </c>
      <c r="J581">
        <v>3.54</v>
      </c>
      <c r="K581">
        <v>174</v>
      </c>
      <c r="L581">
        <v>30.7</v>
      </c>
    </row>
    <row r="582" spans="1:12">
      <c r="A582" t="str">
        <f t="shared" si="9"/>
        <v>IDFdk3.CC.Chimney.E.Reg.P.60</v>
      </c>
      <c r="B582">
        <v>202</v>
      </c>
      <c r="C582" t="str">
        <f>LOOKUP(B582,TipsyOutputs!A:A,TipsyOutputs!B:B)</f>
        <v>IDFdk3.CC.Chimney.E.Reg.P</v>
      </c>
      <c r="D582">
        <v>0</v>
      </c>
      <c r="E582">
        <v>60</v>
      </c>
      <c r="F582">
        <v>206</v>
      </c>
      <c r="G582">
        <v>18.5</v>
      </c>
      <c r="H582">
        <v>0.17299999999999999</v>
      </c>
      <c r="I582">
        <v>182</v>
      </c>
      <c r="J582">
        <v>3.44</v>
      </c>
      <c r="K582">
        <v>83</v>
      </c>
      <c r="L582">
        <v>24.3</v>
      </c>
    </row>
    <row r="583" spans="1:12">
      <c r="A583" t="str">
        <f t="shared" si="9"/>
        <v>IDFdk3.CC.Chimney.E.Reg.P.70</v>
      </c>
      <c r="B583">
        <v>202</v>
      </c>
      <c r="C583" t="str">
        <f>LOOKUP(B583,TipsyOutputs!A:A,TipsyOutputs!B:B)</f>
        <v>IDFdk3.CC.Chimney.E.Reg.P</v>
      </c>
      <c r="D583">
        <v>0</v>
      </c>
      <c r="E583">
        <v>70</v>
      </c>
      <c r="F583">
        <v>256</v>
      </c>
      <c r="G583">
        <v>20.6</v>
      </c>
      <c r="H583">
        <v>0.21299999999999999</v>
      </c>
      <c r="I583">
        <v>196.5</v>
      </c>
      <c r="J583">
        <v>3.65</v>
      </c>
      <c r="K583">
        <v>108</v>
      </c>
      <c r="L583">
        <v>26.3</v>
      </c>
    </row>
    <row r="584" spans="1:12">
      <c r="A584" t="str">
        <f t="shared" si="9"/>
        <v>IDFdk3.CC.Chimney.E.Reg.P.80</v>
      </c>
      <c r="B584">
        <v>202</v>
      </c>
      <c r="C584" t="str">
        <f>LOOKUP(B584,TipsyOutputs!A:A,TipsyOutputs!B:B)</f>
        <v>IDFdk3.CC.Chimney.E.Reg.P</v>
      </c>
      <c r="D584">
        <v>0</v>
      </c>
      <c r="E584">
        <v>80</v>
      </c>
      <c r="F584">
        <v>299</v>
      </c>
      <c r="G584">
        <v>22.3</v>
      </c>
      <c r="H584">
        <v>0.25600000000000001</v>
      </c>
      <c r="I584">
        <v>207.5</v>
      </c>
      <c r="J584">
        <v>3.74</v>
      </c>
      <c r="K584">
        <v>133</v>
      </c>
      <c r="L584">
        <v>28.1</v>
      </c>
    </row>
    <row r="585" spans="1:12">
      <c r="A585" t="str">
        <f t="shared" si="9"/>
        <v>IDFdk3.CC.Chimney.E.Reg.P.90</v>
      </c>
      <c r="B585">
        <v>202</v>
      </c>
      <c r="C585" t="str">
        <f>LOOKUP(B585,TipsyOutputs!A:A,TipsyOutputs!B:B)</f>
        <v>IDFdk3.CC.Chimney.E.Reg.P</v>
      </c>
      <c r="D585">
        <v>0</v>
      </c>
      <c r="E585">
        <v>90</v>
      </c>
      <c r="F585">
        <v>330</v>
      </c>
      <c r="G585">
        <v>23.8</v>
      </c>
      <c r="H585">
        <v>0.29899999999999999</v>
      </c>
      <c r="I585">
        <v>216.8</v>
      </c>
      <c r="J585">
        <v>3.67</v>
      </c>
      <c r="K585">
        <v>155</v>
      </c>
      <c r="L585">
        <v>29.5</v>
      </c>
    </row>
    <row r="586" spans="1:12">
      <c r="A586" t="str">
        <f t="shared" si="9"/>
        <v>IDFdk3.Sel.Chimney.A.FFEP.S.100</v>
      </c>
      <c r="B586">
        <v>342</v>
      </c>
      <c r="C586" t="str">
        <f>LOOKUP(B586,TipsyOutputs!A:A,TipsyOutputs!B:B)</f>
        <v>IDFdk3.Sel.Chimney.A.FFEP.S</v>
      </c>
      <c r="D586">
        <v>0</v>
      </c>
      <c r="E586">
        <v>100</v>
      </c>
      <c r="F586">
        <v>330</v>
      </c>
      <c r="G586">
        <v>27.1</v>
      </c>
      <c r="H586">
        <v>0.35899999999999999</v>
      </c>
      <c r="I586">
        <v>224.8</v>
      </c>
      <c r="J586">
        <v>3.3</v>
      </c>
      <c r="K586">
        <v>196</v>
      </c>
      <c r="L586">
        <v>32</v>
      </c>
    </row>
    <row r="587" spans="1:12">
      <c r="A587" t="str">
        <f t="shared" si="9"/>
        <v>IDFdk3.Sel.Chimney.A.FFEP.S.60</v>
      </c>
      <c r="B587">
        <v>342</v>
      </c>
      <c r="C587" t="str">
        <f>LOOKUP(B587,TipsyOutputs!A:A,TipsyOutputs!B:B)</f>
        <v>IDFdk3.Sel.Chimney.A.FFEP.S</v>
      </c>
      <c r="D587">
        <v>0</v>
      </c>
      <c r="E587">
        <v>60</v>
      </c>
      <c r="F587">
        <v>173</v>
      </c>
      <c r="G587">
        <v>19.7</v>
      </c>
      <c r="H587">
        <v>0.17</v>
      </c>
      <c r="I587">
        <v>170.1</v>
      </c>
      <c r="J587">
        <v>2.88</v>
      </c>
      <c r="K587">
        <v>77</v>
      </c>
      <c r="L587">
        <v>23</v>
      </c>
    </row>
    <row r="588" spans="1:12">
      <c r="A588" t="str">
        <f t="shared" si="9"/>
        <v>IDFdk3.Sel.Chimney.A.FFEP.S.70</v>
      </c>
      <c r="B588">
        <v>342</v>
      </c>
      <c r="C588" t="str">
        <f>LOOKUP(B588,TipsyOutputs!A:A,TipsyOutputs!B:B)</f>
        <v>IDFdk3.Sel.Chimney.A.FFEP.S</v>
      </c>
      <c r="D588">
        <v>0</v>
      </c>
      <c r="E588">
        <v>70</v>
      </c>
      <c r="F588">
        <v>218</v>
      </c>
      <c r="G588">
        <v>21.9</v>
      </c>
      <c r="H588">
        <v>0.217</v>
      </c>
      <c r="I588">
        <v>188.7</v>
      </c>
      <c r="J588">
        <v>3.12</v>
      </c>
      <c r="K588">
        <v>106</v>
      </c>
      <c r="L588">
        <v>25.7</v>
      </c>
    </row>
    <row r="589" spans="1:12">
      <c r="A589" t="str">
        <f t="shared" si="9"/>
        <v>IDFdk3.Sel.Chimney.A.FFEP.S.80</v>
      </c>
      <c r="B589">
        <v>342</v>
      </c>
      <c r="C589" t="str">
        <f>LOOKUP(B589,TipsyOutputs!A:A,TipsyOutputs!B:B)</f>
        <v>IDFdk3.Sel.Chimney.A.FFEP.S</v>
      </c>
      <c r="D589">
        <v>0</v>
      </c>
      <c r="E589">
        <v>80</v>
      </c>
      <c r="F589">
        <v>260</v>
      </c>
      <c r="G589">
        <v>23.9</v>
      </c>
      <c r="H589">
        <v>0.26500000000000001</v>
      </c>
      <c r="I589">
        <v>203.7</v>
      </c>
      <c r="J589">
        <v>3.25</v>
      </c>
      <c r="K589">
        <v>136</v>
      </c>
      <c r="L589">
        <v>28</v>
      </c>
    </row>
    <row r="590" spans="1:12">
      <c r="A590" t="str">
        <f t="shared" si="9"/>
        <v>IDFdk3.Sel.Chimney.A.FFEP.S.90</v>
      </c>
      <c r="B590">
        <v>342</v>
      </c>
      <c r="C590" t="str">
        <f>LOOKUP(B590,TipsyOutputs!A:A,TipsyOutputs!B:B)</f>
        <v>IDFdk3.Sel.Chimney.A.FFEP.S</v>
      </c>
      <c r="D590">
        <v>0</v>
      </c>
      <c r="E590">
        <v>90</v>
      </c>
      <c r="F590">
        <v>298</v>
      </c>
      <c r="G590">
        <v>25.6</v>
      </c>
      <c r="H590">
        <v>0.313</v>
      </c>
      <c r="I590">
        <v>215.6</v>
      </c>
      <c r="J590">
        <v>3.31</v>
      </c>
      <c r="K590">
        <v>167</v>
      </c>
      <c r="L590">
        <v>30.2</v>
      </c>
    </row>
    <row r="591" spans="1:12">
      <c r="A591" t="str">
        <f t="shared" si="9"/>
        <v>IDFdk3.Sel.Chimney.A.NoMgmt.N.100</v>
      </c>
      <c r="B591">
        <v>56</v>
      </c>
      <c r="C591" t="str">
        <f>LOOKUP(B591,TipsyOutputs!A:A,TipsyOutputs!B:B)</f>
        <v>IDFdk3.Sel.Chimney.A.NoMgmt.N</v>
      </c>
      <c r="D591">
        <v>0</v>
      </c>
      <c r="E591">
        <v>100</v>
      </c>
      <c r="F591">
        <v>144</v>
      </c>
      <c r="G591">
        <v>18.600000000000001</v>
      </c>
      <c r="H591">
        <v>0.158</v>
      </c>
      <c r="I591">
        <v>172.9</v>
      </c>
      <c r="J591">
        <v>1.44</v>
      </c>
      <c r="K591">
        <v>67</v>
      </c>
      <c r="L591">
        <v>22.2</v>
      </c>
    </row>
    <row r="592" spans="1:12">
      <c r="A592" t="str">
        <f t="shared" si="9"/>
        <v>IDFdk3.Sel.Chimney.A.NoMgmt.N.60</v>
      </c>
      <c r="B592">
        <v>56</v>
      </c>
      <c r="C592" t="str">
        <f>LOOKUP(B592,TipsyOutputs!A:A,TipsyOutputs!B:B)</f>
        <v>IDFdk3.Sel.Chimney.A.NoMgmt.N</v>
      </c>
      <c r="D592">
        <v>0</v>
      </c>
      <c r="E592">
        <v>60</v>
      </c>
      <c r="F592">
        <v>23</v>
      </c>
      <c r="G592">
        <v>11.7</v>
      </c>
      <c r="H592">
        <v>6.8000000000000005E-2</v>
      </c>
      <c r="I592">
        <v>108.4</v>
      </c>
      <c r="J592">
        <v>0.38</v>
      </c>
      <c r="K592">
        <v>17</v>
      </c>
      <c r="L592">
        <v>15.1</v>
      </c>
    </row>
    <row r="593" spans="1:12">
      <c r="A593" t="str">
        <f t="shared" si="9"/>
        <v>IDFdk3.Sel.Chimney.A.NoMgmt.N.70</v>
      </c>
      <c r="B593">
        <v>56</v>
      </c>
      <c r="C593" t="str">
        <f>LOOKUP(B593,TipsyOutputs!A:A,TipsyOutputs!B:B)</f>
        <v>IDFdk3.Sel.Chimney.A.NoMgmt.N</v>
      </c>
      <c r="D593">
        <v>0</v>
      </c>
      <c r="E593">
        <v>70</v>
      </c>
      <c r="F593">
        <v>54</v>
      </c>
      <c r="G593">
        <v>13.8</v>
      </c>
      <c r="H593">
        <v>8.7999999999999995E-2</v>
      </c>
      <c r="I593">
        <v>128.9</v>
      </c>
      <c r="J593">
        <v>0.78</v>
      </c>
      <c r="K593">
        <v>29</v>
      </c>
      <c r="L593">
        <v>17.2</v>
      </c>
    </row>
    <row r="594" spans="1:12">
      <c r="A594" t="str">
        <f t="shared" si="9"/>
        <v>IDFdk3.Sel.Chimney.A.NoMgmt.N.80</v>
      </c>
      <c r="B594">
        <v>56</v>
      </c>
      <c r="C594" t="str">
        <f>LOOKUP(B594,TipsyOutputs!A:A,TipsyOutputs!B:B)</f>
        <v>IDFdk3.Sel.Chimney.A.NoMgmt.N</v>
      </c>
      <c r="D594">
        <v>0</v>
      </c>
      <c r="E594">
        <v>80</v>
      </c>
      <c r="F594">
        <v>88</v>
      </c>
      <c r="G594">
        <v>15.6</v>
      </c>
      <c r="H594">
        <v>0.11</v>
      </c>
      <c r="I594">
        <v>144.30000000000001</v>
      </c>
      <c r="J594">
        <v>1.1000000000000001</v>
      </c>
      <c r="K594">
        <v>41</v>
      </c>
      <c r="L594">
        <v>19</v>
      </c>
    </row>
    <row r="595" spans="1:12">
      <c r="A595" t="str">
        <f t="shared" si="9"/>
        <v>IDFdk3.Sel.Chimney.A.NoMgmt.N.90</v>
      </c>
      <c r="B595">
        <v>56</v>
      </c>
      <c r="C595" t="str">
        <f>LOOKUP(B595,TipsyOutputs!A:A,TipsyOutputs!B:B)</f>
        <v>IDFdk3.Sel.Chimney.A.NoMgmt.N</v>
      </c>
      <c r="D595">
        <v>0</v>
      </c>
      <c r="E595">
        <v>90</v>
      </c>
      <c r="F595">
        <v>117</v>
      </c>
      <c r="G595">
        <v>17.2</v>
      </c>
      <c r="H595">
        <v>0.13300000000000001</v>
      </c>
      <c r="I595">
        <v>159.80000000000001</v>
      </c>
      <c r="J595">
        <v>1.3</v>
      </c>
      <c r="K595">
        <v>53</v>
      </c>
      <c r="L595">
        <v>20.6</v>
      </c>
    </row>
    <row r="596" spans="1:12">
      <c r="A596" t="str">
        <f t="shared" si="9"/>
        <v>IDFdk3.Sel.Chimney.A.Reg.S.100</v>
      </c>
      <c r="B596">
        <v>195</v>
      </c>
      <c r="C596" t="str">
        <f>LOOKUP(B596,TipsyOutputs!A:A,TipsyOutputs!B:B)</f>
        <v>IDFdk3.Sel.Chimney.A.Reg.S</v>
      </c>
      <c r="D596">
        <v>0</v>
      </c>
      <c r="E596">
        <v>100</v>
      </c>
      <c r="F596">
        <v>268</v>
      </c>
      <c r="G596">
        <v>24.2</v>
      </c>
      <c r="H596">
        <v>0.307</v>
      </c>
      <c r="I596">
        <v>212</v>
      </c>
      <c r="J596">
        <v>2.68</v>
      </c>
      <c r="K596">
        <v>150</v>
      </c>
      <c r="L596">
        <v>29.9</v>
      </c>
    </row>
    <row r="597" spans="1:12">
      <c r="A597" t="str">
        <f t="shared" si="9"/>
        <v>IDFdk3.Sel.Chimney.A.Reg.S.60</v>
      </c>
      <c r="B597">
        <v>195</v>
      </c>
      <c r="C597" t="str">
        <f>LOOKUP(B597,TipsyOutputs!A:A,TipsyOutputs!B:B)</f>
        <v>IDFdk3.Sel.Chimney.A.Reg.S</v>
      </c>
      <c r="D597">
        <v>0</v>
      </c>
      <c r="E597">
        <v>60</v>
      </c>
      <c r="F597">
        <v>102</v>
      </c>
      <c r="G597">
        <v>16.399999999999999</v>
      </c>
      <c r="H597">
        <v>0.124</v>
      </c>
      <c r="I597">
        <v>151.19999999999999</v>
      </c>
      <c r="J597">
        <v>1.7</v>
      </c>
      <c r="K597">
        <v>49</v>
      </c>
      <c r="L597">
        <v>20.5</v>
      </c>
    </row>
    <row r="598" spans="1:12">
      <c r="A598" t="str">
        <f t="shared" si="9"/>
        <v>IDFdk3.Sel.Chimney.A.Reg.S.70</v>
      </c>
      <c r="B598">
        <v>195</v>
      </c>
      <c r="C598" t="str">
        <f>LOOKUP(B598,TipsyOutputs!A:A,TipsyOutputs!B:B)</f>
        <v>IDFdk3.Sel.Chimney.A.Reg.S</v>
      </c>
      <c r="D598">
        <v>0</v>
      </c>
      <c r="E598">
        <v>70</v>
      </c>
      <c r="F598">
        <v>148</v>
      </c>
      <c r="G598">
        <v>18.8</v>
      </c>
      <c r="H598">
        <v>0.16700000000000001</v>
      </c>
      <c r="I598">
        <v>173.6</v>
      </c>
      <c r="J598">
        <v>2.11</v>
      </c>
      <c r="K598">
        <v>71</v>
      </c>
      <c r="L598">
        <v>23.1</v>
      </c>
    </row>
    <row r="599" spans="1:12">
      <c r="A599" t="str">
        <f t="shared" si="9"/>
        <v>IDFdk3.Sel.Chimney.A.Reg.S.80</v>
      </c>
      <c r="B599">
        <v>195</v>
      </c>
      <c r="C599" t="str">
        <f>LOOKUP(B599,TipsyOutputs!A:A,TipsyOutputs!B:B)</f>
        <v>IDFdk3.Sel.Chimney.A.Reg.S</v>
      </c>
      <c r="D599">
        <v>0</v>
      </c>
      <c r="E599">
        <v>80</v>
      </c>
      <c r="F599">
        <v>193</v>
      </c>
      <c r="G599">
        <v>20.8</v>
      </c>
      <c r="H599">
        <v>0.216</v>
      </c>
      <c r="I599">
        <v>190.3</v>
      </c>
      <c r="J599">
        <v>2.41</v>
      </c>
      <c r="K599">
        <v>97</v>
      </c>
      <c r="L599">
        <v>25.7</v>
      </c>
    </row>
    <row r="600" spans="1:12">
      <c r="A600" t="str">
        <f t="shared" si="9"/>
        <v>IDFdk3.Sel.Chimney.A.Reg.S.90</v>
      </c>
      <c r="B600">
        <v>195</v>
      </c>
      <c r="C600" t="str">
        <f>LOOKUP(B600,TipsyOutputs!A:A,TipsyOutputs!B:B)</f>
        <v>IDFdk3.Sel.Chimney.A.Reg.S</v>
      </c>
      <c r="D600">
        <v>0</v>
      </c>
      <c r="E600">
        <v>90</v>
      </c>
      <c r="F600">
        <v>232</v>
      </c>
      <c r="G600">
        <v>22.6</v>
      </c>
      <c r="H600">
        <v>0.26200000000000001</v>
      </c>
      <c r="I600">
        <v>202.3</v>
      </c>
      <c r="J600">
        <v>2.58</v>
      </c>
      <c r="K600">
        <v>123</v>
      </c>
      <c r="L600">
        <v>27.9</v>
      </c>
    </row>
    <row r="601" spans="1:12">
      <c r="A601" t="str">
        <f t="shared" si="9"/>
        <v>IDFdk3.Sel.Chimney.B.FFEP.S.100</v>
      </c>
      <c r="B601">
        <v>343</v>
      </c>
      <c r="C601" t="str">
        <f>LOOKUP(B601,TipsyOutputs!A:A,TipsyOutputs!B:B)</f>
        <v>IDFdk3.Sel.Chimney.B.FFEP.S</v>
      </c>
      <c r="D601">
        <v>0</v>
      </c>
      <c r="E601">
        <v>100</v>
      </c>
      <c r="F601">
        <v>347</v>
      </c>
      <c r="G601">
        <v>27.8</v>
      </c>
      <c r="H601">
        <v>0.38400000000000001</v>
      </c>
      <c r="I601">
        <v>229.1</v>
      </c>
      <c r="J601">
        <v>3.47</v>
      </c>
      <c r="K601">
        <v>211</v>
      </c>
      <c r="L601">
        <v>32.9</v>
      </c>
    </row>
    <row r="602" spans="1:12">
      <c r="A602" t="str">
        <f t="shared" si="9"/>
        <v>IDFdk3.Sel.Chimney.B.FFEP.S.60</v>
      </c>
      <c r="B602">
        <v>343</v>
      </c>
      <c r="C602" t="str">
        <f>LOOKUP(B602,TipsyOutputs!A:A,TipsyOutputs!B:B)</f>
        <v>IDFdk3.Sel.Chimney.B.FFEP.S</v>
      </c>
      <c r="D602">
        <v>0</v>
      </c>
      <c r="E602">
        <v>60</v>
      </c>
      <c r="F602">
        <v>185</v>
      </c>
      <c r="G602">
        <v>20.3</v>
      </c>
      <c r="H602">
        <v>0.182</v>
      </c>
      <c r="I602">
        <v>175.3</v>
      </c>
      <c r="J602">
        <v>3.09</v>
      </c>
      <c r="K602">
        <v>85</v>
      </c>
      <c r="L602">
        <v>23.7</v>
      </c>
    </row>
    <row r="603" spans="1:12">
      <c r="A603" t="str">
        <f t="shared" si="9"/>
        <v>IDFdk3.Sel.Chimney.B.FFEP.S.70</v>
      </c>
      <c r="B603">
        <v>343</v>
      </c>
      <c r="C603" t="str">
        <f>LOOKUP(B603,TipsyOutputs!A:A,TipsyOutputs!B:B)</f>
        <v>IDFdk3.Sel.Chimney.B.FFEP.S</v>
      </c>
      <c r="D603">
        <v>0</v>
      </c>
      <c r="E603">
        <v>70</v>
      </c>
      <c r="F603">
        <v>233</v>
      </c>
      <c r="G603">
        <v>22.6</v>
      </c>
      <c r="H603">
        <v>0.23300000000000001</v>
      </c>
      <c r="I603">
        <v>194.3</v>
      </c>
      <c r="J603">
        <v>3.33</v>
      </c>
      <c r="K603">
        <v>116</v>
      </c>
      <c r="L603">
        <v>26.5</v>
      </c>
    </row>
    <row r="604" spans="1:12">
      <c r="A604" t="str">
        <f t="shared" si="9"/>
        <v>IDFdk3.Sel.Chimney.B.FFEP.S.80</v>
      </c>
      <c r="B604">
        <v>343</v>
      </c>
      <c r="C604" t="str">
        <f>LOOKUP(B604,TipsyOutputs!A:A,TipsyOutputs!B:B)</f>
        <v>IDFdk3.Sel.Chimney.B.FFEP.S</v>
      </c>
      <c r="D604">
        <v>0</v>
      </c>
      <c r="E604">
        <v>80</v>
      </c>
      <c r="F604">
        <v>276</v>
      </c>
      <c r="G604">
        <v>24.6</v>
      </c>
      <c r="H604">
        <v>0.28399999999999997</v>
      </c>
      <c r="I604">
        <v>208.5</v>
      </c>
      <c r="J604">
        <v>3.46</v>
      </c>
      <c r="K604">
        <v>148</v>
      </c>
      <c r="L604">
        <v>28.9</v>
      </c>
    </row>
    <row r="605" spans="1:12">
      <c r="A605" t="str">
        <f t="shared" si="9"/>
        <v>IDFdk3.Sel.Chimney.B.FFEP.S.90</v>
      </c>
      <c r="B605">
        <v>343</v>
      </c>
      <c r="C605" t="str">
        <f>LOOKUP(B605,TipsyOutputs!A:A,TipsyOutputs!B:B)</f>
        <v>IDFdk3.Sel.Chimney.B.FFEP.S</v>
      </c>
      <c r="D605">
        <v>0</v>
      </c>
      <c r="E605">
        <v>90</v>
      </c>
      <c r="F605">
        <v>316</v>
      </c>
      <c r="G605">
        <v>26.3</v>
      </c>
      <c r="H605">
        <v>0.33600000000000002</v>
      </c>
      <c r="I605">
        <v>220.2</v>
      </c>
      <c r="J605">
        <v>3.51</v>
      </c>
      <c r="K605">
        <v>181</v>
      </c>
      <c r="L605">
        <v>31.2</v>
      </c>
    </row>
    <row r="606" spans="1:12">
      <c r="A606" t="str">
        <f t="shared" si="9"/>
        <v>IDFdk3.Sel.Chimney.B.NoMgmt.N.100</v>
      </c>
      <c r="B606">
        <v>57</v>
      </c>
      <c r="C606" t="str">
        <f>LOOKUP(B606,TipsyOutputs!A:A,TipsyOutputs!B:B)</f>
        <v>IDFdk3.Sel.Chimney.B.NoMgmt.N</v>
      </c>
      <c r="D606">
        <v>0</v>
      </c>
      <c r="E606">
        <v>100</v>
      </c>
      <c r="F606">
        <v>133</v>
      </c>
      <c r="G606">
        <v>18.100000000000001</v>
      </c>
      <c r="H606">
        <v>0.14699999999999999</v>
      </c>
      <c r="I606">
        <v>167.2</v>
      </c>
      <c r="J606">
        <v>1.33</v>
      </c>
      <c r="K606">
        <v>61</v>
      </c>
      <c r="L606">
        <v>21.5</v>
      </c>
    </row>
    <row r="607" spans="1:12">
      <c r="A607" t="str">
        <f t="shared" si="9"/>
        <v>IDFdk3.Sel.Chimney.B.NoMgmt.N.60</v>
      </c>
      <c r="B607">
        <v>57</v>
      </c>
      <c r="C607" t="str">
        <f>LOOKUP(B607,TipsyOutputs!A:A,TipsyOutputs!B:B)</f>
        <v>IDFdk3.Sel.Chimney.B.NoMgmt.N</v>
      </c>
      <c r="D607">
        <v>0</v>
      </c>
      <c r="E607">
        <v>60</v>
      </c>
      <c r="F607">
        <v>19</v>
      </c>
      <c r="G607">
        <v>11.4</v>
      </c>
      <c r="H607">
        <v>6.6000000000000003E-2</v>
      </c>
      <c r="I607">
        <v>104.9</v>
      </c>
      <c r="J607">
        <v>0.32</v>
      </c>
      <c r="K607">
        <v>14</v>
      </c>
      <c r="L607">
        <v>14.8</v>
      </c>
    </row>
    <row r="608" spans="1:12">
      <c r="A608" t="str">
        <f t="shared" si="9"/>
        <v>IDFdk3.Sel.Chimney.B.NoMgmt.N.70</v>
      </c>
      <c r="B608">
        <v>57</v>
      </c>
      <c r="C608" t="str">
        <f>LOOKUP(B608,TipsyOutputs!A:A,TipsyOutputs!B:B)</f>
        <v>IDFdk3.Sel.Chimney.B.NoMgmt.N</v>
      </c>
      <c r="D608">
        <v>0</v>
      </c>
      <c r="E608">
        <v>70</v>
      </c>
      <c r="F608">
        <v>48</v>
      </c>
      <c r="G608">
        <v>13.4</v>
      </c>
      <c r="H608">
        <v>8.4000000000000005E-2</v>
      </c>
      <c r="I608">
        <v>125.9</v>
      </c>
      <c r="J608">
        <v>0.68</v>
      </c>
      <c r="K608">
        <v>27</v>
      </c>
      <c r="L608">
        <v>16.7</v>
      </c>
    </row>
    <row r="609" spans="1:12">
      <c r="A609" t="str">
        <f t="shared" si="9"/>
        <v>IDFdk3.Sel.Chimney.B.NoMgmt.N.80</v>
      </c>
      <c r="B609">
        <v>57</v>
      </c>
      <c r="C609" t="str">
        <f>LOOKUP(B609,TipsyOutputs!A:A,TipsyOutputs!B:B)</f>
        <v>IDFdk3.Sel.Chimney.B.NoMgmt.N</v>
      </c>
      <c r="D609">
        <v>0</v>
      </c>
      <c r="E609">
        <v>80</v>
      </c>
      <c r="F609">
        <v>79</v>
      </c>
      <c r="G609">
        <v>15.2</v>
      </c>
      <c r="H609">
        <v>0.105</v>
      </c>
      <c r="I609">
        <v>141</v>
      </c>
      <c r="J609">
        <v>0.99</v>
      </c>
      <c r="K609">
        <v>38</v>
      </c>
      <c r="L609">
        <v>18.600000000000001</v>
      </c>
    </row>
    <row r="610" spans="1:12">
      <c r="A610" t="str">
        <f t="shared" si="9"/>
        <v>IDFdk3.Sel.Chimney.B.NoMgmt.N.90</v>
      </c>
      <c r="B610">
        <v>57</v>
      </c>
      <c r="C610" t="str">
        <f>LOOKUP(B610,TipsyOutputs!A:A,TipsyOutputs!B:B)</f>
        <v>IDFdk3.Sel.Chimney.B.NoMgmt.N</v>
      </c>
      <c r="D610">
        <v>0</v>
      </c>
      <c r="E610">
        <v>90</v>
      </c>
      <c r="F610">
        <v>108</v>
      </c>
      <c r="G610">
        <v>16.7</v>
      </c>
      <c r="H610">
        <v>0.125</v>
      </c>
      <c r="I610">
        <v>154.9</v>
      </c>
      <c r="J610">
        <v>1.2</v>
      </c>
      <c r="K610">
        <v>49</v>
      </c>
      <c r="L610">
        <v>20.100000000000001</v>
      </c>
    </row>
    <row r="611" spans="1:12">
      <c r="A611" t="str">
        <f t="shared" si="9"/>
        <v>IDFdk3.Sel.Chimney.B.Reg.S.100</v>
      </c>
      <c r="B611">
        <v>196</v>
      </c>
      <c r="C611" t="str">
        <f>LOOKUP(B611,TipsyOutputs!A:A,TipsyOutputs!B:B)</f>
        <v>IDFdk3.Sel.Chimney.B.Reg.S</v>
      </c>
      <c r="D611">
        <v>0</v>
      </c>
      <c r="E611">
        <v>100</v>
      </c>
      <c r="F611">
        <v>286</v>
      </c>
      <c r="G611">
        <v>24.9</v>
      </c>
      <c r="H611">
        <v>0.33</v>
      </c>
      <c r="I611">
        <v>216.5</v>
      </c>
      <c r="J611">
        <v>2.86</v>
      </c>
      <c r="K611">
        <v>163</v>
      </c>
      <c r="L611">
        <v>30.8</v>
      </c>
    </row>
    <row r="612" spans="1:12">
      <c r="A612" t="str">
        <f t="shared" si="9"/>
        <v>IDFdk3.Sel.Chimney.B.Reg.S.60</v>
      </c>
      <c r="B612">
        <v>196</v>
      </c>
      <c r="C612" t="str">
        <f>LOOKUP(B612,TipsyOutputs!A:A,TipsyOutputs!B:B)</f>
        <v>IDFdk3.Sel.Chimney.B.Reg.S</v>
      </c>
      <c r="D612">
        <v>0</v>
      </c>
      <c r="E612">
        <v>60</v>
      </c>
      <c r="F612">
        <v>111</v>
      </c>
      <c r="G612">
        <v>16.899999999999999</v>
      </c>
      <c r="H612">
        <v>0.13200000000000001</v>
      </c>
      <c r="I612">
        <v>156.30000000000001</v>
      </c>
      <c r="J612">
        <v>1.85</v>
      </c>
      <c r="K612">
        <v>53</v>
      </c>
      <c r="L612">
        <v>21</v>
      </c>
    </row>
    <row r="613" spans="1:12">
      <c r="A613" t="str">
        <f t="shared" si="9"/>
        <v>IDFdk3.Sel.Chimney.B.Reg.S.70</v>
      </c>
      <c r="B613">
        <v>196</v>
      </c>
      <c r="C613" t="str">
        <f>LOOKUP(B613,TipsyOutputs!A:A,TipsyOutputs!B:B)</f>
        <v>IDFdk3.Sel.Chimney.B.Reg.S</v>
      </c>
      <c r="D613">
        <v>0</v>
      </c>
      <c r="E613">
        <v>70</v>
      </c>
      <c r="F613">
        <v>160</v>
      </c>
      <c r="G613">
        <v>19.3</v>
      </c>
      <c r="H613">
        <v>0.18</v>
      </c>
      <c r="I613">
        <v>178.5</v>
      </c>
      <c r="J613">
        <v>2.29</v>
      </c>
      <c r="K613">
        <v>78</v>
      </c>
      <c r="L613">
        <v>23.9</v>
      </c>
    </row>
    <row r="614" spans="1:12">
      <c r="A614" t="str">
        <f t="shared" si="9"/>
        <v>IDFdk3.Sel.Chimney.B.Reg.S.80</v>
      </c>
      <c r="B614">
        <v>196</v>
      </c>
      <c r="C614" t="str">
        <f>LOOKUP(B614,TipsyOutputs!A:A,TipsyOutputs!B:B)</f>
        <v>IDFdk3.Sel.Chimney.B.Reg.S</v>
      </c>
      <c r="D614">
        <v>0</v>
      </c>
      <c r="E614">
        <v>80</v>
      </c>
      <c r="F614">
        <v>206</v>
      </c>
      <c r="G614">
        <v>21.5</v>
      </c>
      <c r="H614">
        <v>0.23100000000000001</v>
      </c>
      <c r="I614">
        <v>194.5</v>
      </c>
      <c r="J614">
        <v>2.58</v>
      </c>
      <c r="K614">
        <v>106</v>
      </c>
      <c r="L614">
        <v>26.5</v>
      </c>
    </row>
    <row r="615" spans="1:12">
      <c r="A615" t="str">
        <f t="shared" si="9"/>
        <v>IDFdk3.Sel.Chimney.B.Reg.S.90</v>
      </c>
      <c r="B615">
        <v>196</v>
      </c>
      <c r="C615" t="str">
        <f>LOOKUP(B615,TipsyOutputs!A:A,TipsyOutputs!B:B)</f>
        <v>IDFdk3.Sel.Chimney.B.Reg.S</v>
      </c>
      <c r="D615">
        <v>0</v>
      </c>
      <c r="E615">
        <v>90</v>
      </c>
      <c r="F615">
        <v>247</v>
      </c>
      <c r="G615">
        <v>23.3</v>
      </c>
      <c r="H615">
        <v>0.28000000000000003</v>
      </c>
      <c r="I615">
        <v>206.3</v>
      </c>
      <c r="J615">
        <v>2.74</v>
      </c>
      <c r="K615">
        <v>134</v>
      </c>
      <c r="L615">
        <v>28.7</v>
      </c>
    </row>
    <row r="616" spans="1:12">
      <c r="A616" t="str">
        <f t="shared" si="9"/>
        <v>IDFdk3.Sel.Chimney.C.FFEP.S.100</v>
      </c>
      <c r="B616">
        <v>345</v>
      </c>
      <c r="C616" t="str">
        <f>LOOKUP(B616,TipsyOutputs!A:A,TipsyOutputs!B:B)</f>
        <v>IDFdk3.Sel.Chimney.C.FFEP.S</v>
      </c>
      <c r="D616">
        <v>0</v>
      </c>
      <c r="E616">
        <v>100</v>
      </c>
      <c r="F616">
        <v>357</v>
      </c>
      <c r="G616">
        <v>28.3</v>
      </c>
      <c r="H616">
        <v>0.4</v>
      </c>
      <c r="I616">
        <v>231.5</v>
      </c>
      <c r="J616">
        <v>3.57</v>
      </c>
      <c r="K616">
        <v>221</v>
      </c>
      <c r="L616">
        <v>33.5</v>
      </c>
    </row>
    <row r="617" spans="1:12">
      <c r="A617" t="str">
        <f t="shared" si="9"/>
        <v>IDFdk3.Sel.Chimney.C.FFEP.S.60</v>
      </c>
      <c r="B617">
        <v>345</v>
      </c>
      <c r="C617" t="str">
        <f>LOOKUP(B617,TipsyOutputs!A:A,TipsyOutputs!B:B)</f>
        <v>IDFdk3.Sel.Chimney.C.FFEP.S</v>
      </c>
      <c r="D617">
        <v>0</v>
      </c>
      <c r="E617">
        <v>60</v>
      </c>
      <c r="F617">
        <v>193</v>
      </c>
      <c r="G617">
        <v>20.7</v>
      </c>
      <c r="H617">
        <v>0.19</v>
      </c>
      <c r="I617">
        <v>178.5</v>
      </c>
      <c r="J617">
        <v>3.22</v>
      </c>
      <c r="K617">
        <v>89</v>
      </c>
      <c r="L617">
        <v>24.1</v>
      </c>
    </row>
    <row r="618" spans="1:12">
      <c r="A618" t="str">
        <f t="shared" si="9"/>
        <v>IDFdk3.Sel.Chimney.C.FFEP.S.70</v>
      </c>
      <c r="B618">
        <v>345</v>
      </c>
      <c r="C618" t="str">
        <f>LOOKUP(B618,TipsyOutputs!A:A,TipsyOutputs!B:B)</f>
        <v>IDFdk3.Sel.Chimney.C.FFEP.S</v>
      </c>
      <c r="D618">
        <v>0</v>
      </c>
      <c r="E618">
        <v>70</v>
      </c>
      <c r="F618">
        <v>242</v>
      </c>
      <c r="G618">
        <v>23</v>
      </c>
      <c r="H618">
        <v>0.24299999999999999</v>
      </c>
      <c r="I618">
        <v>197.5</v>
      </c>
      <c r="J618">
        <v>3.46</v>
      </c>
      <c r="K618">
        <v>123</v>
      </c>
      <c r="L618">
        <v>27</v>
      </c>
    </row>
    <row r="619" spans="1:12">
      <c r="A619" t="str">
        <f t="shared" si="9"/>
        <v>IDFdk3.Sel.Chimney.C.FFEP.S.80</v>
      </c>
      <c r="B619">
        <v>345</v>
      </c>
      <c r="C619" t="str">
        <f>LOOKUP(B619,TipsyOutputs!A:A,TipsyOutputs!B:B)</f>
        <v>IDFdk3.Sel.Chimney.C.FFEP.S</v>
      </c>
      <c r="D619">
        <v>0</v>
      </c>
      <c r="E619">
        <v>80</v>
      </c>
      <c r="F619">
        <v>287</v>
      </c>
      <c r="G619">
        <v>25</v>
      </c>
      <c r="H619">
        <v>0.29699999999999999</v>
      </c>
      <c r="I619">
        <v>211.7</v>
      </c>
      <c r="J619">
        <v>3.58</v>
      </c>
      <c r="K619">
        <v>156</v>
      </c>
      <c r="L619">
        <v>29.5</v>
      </c>
    </row>
    <row r="620" spans="1:12">
      <c r="A620" t="str">
        <f t="shared" si="9"/>
        <v>IDFdk3.Sel.Chimney.C.FFEP.S.90</v>
      </c>
      <c r="B620">
        <v>345</v>
      </c>
      <c r="C620" t="str">
        <f>LOOKUP(B620,TipsyOutputs!A:A,TipsyOutputs!B:B)</f>
        <v>IDFdk3.Sel.Chimney.C.FFEP.S</v>
      </c>
      <c r="D620">
        <v>0</v>
      </c>
      <c r="E620">
        <v>90</v>
      </c>
      <c r="F620">
        <v>325</v>
      </c>
      <c r="G620">
        <v>26.8</v>
      </c>
      <c r="H620">
        <v>0.35</v>
      </c>
      <c r="I620">
        <v>223</v>
      </c>
      <c r="J620">
        <v>3.62</v>
      </c>
      <c r="K620">
        <v>190</v>
      </c>
      <c r="L620">
        <v>31.7</v>
      </c>
    </row>
    <row r="621" spans="1:12">
      <c r="A621" t="str">
        <f t="shared" si="9"/>
        <v>IDFdk3.Sel.Chimney.C.NoMgmt.N.100</v>
      </c>
      <c r="B621">
        <v>58</v>
      </c>
      <c r="C621" t="str">
        <f>LOOKUP(B621,TipsyOutputs!A:A,TipsyOutputs!B:B)</f>
        <v>IDFdk3.Sel.Chimney.C.NoMgmt.N</v>
      </c>
      <c r="D621">
        <v>0</v>
      </c>
      <c r="E621">
        <v>100</v>
      </c>
      <c r="F621">
        <v>144</v>
      </c>
      <c r="G621">
        <v>18.600000000000001</v>
      </c>
      <c r="H621">
        <v>0.158</v>
      </c>
      <c r="I621">
        <v>172.9</v>
      </c>
      <c r="J621">
        <v>1.44</v>
      </c>
      <c r="K621">
        <v>67</v>
      </c>
      <c r="L621">
        <v>22.2</v>
      </c>
    </row>
    <row r="622" spans="1:12">
      <c r="A622" t="str">
        <f t="shared" si="9"/>
        <v>IDFdk3.Sel.Chimney.C.NoMgmt.N.60</v>
      </c>
      <c r="B622">
        <v>58</v>
      </c>
      <c r="C622" t="str">
        <f>LOOKUP(B622,TipsyOutputs!A:A,TipsyOutputs!B:B)</f>
        <v>IDFdk3.Sel.Chimney.C.NoMgmt.N</v>
      </c>
      <c r="D622">
        <v>0</v>
      </c>
      <c r="E622">
        <v>60</v>
      </c>
      <c r="F622">
        <v>23</v>
      </c>
      <c r="G622">
        <v>11.7</v>
      </c>
      <c r="H622">
        <v>6.8000000000000005E-2</v>
      </c>
      <c r="I622">
        <v>108.4</v>
      </c>
      <c r="J622">
        <v>0.38</v>
      </c>
      <c r="K622">
        <v>17</v>
      </c>
      <c r="L622">
        <v>15.1</v>
      </c>
    </row>
    <row r="623" spans="1:12">
      <c r="A623" t="str">
        <f t="shared" si="9"/>
        <v>IDFdk3.Sel.Chimney.C.NoMgmt.N.70</v>
      </c>
      <c r="B623">
        <v>58</v>
      </c>
      <c r="C623" t="str">
        <f>LOOKUP(B623,TipsyOutputs!A:A,TipsyOutputs!B:B)</f>
        <v>IDFdk3.Sel.Chimney.C.NoMgmt.N</v>
      </c>
      <c r="D623">
        <v>0</v>
      </c>
      <c r="E623">
        <v>70</v>
      </c>
      <c r="F623">
        <v>54</v>
      </c>
      <c r="G623">
        <v>13.8</v>
      </c>
      <c r="H623">
        <v>8.7999999999999995E-2</v>
      </c>
      <c r="I623">
        <v>128.9</v>
      </c>
      <c r="J623">
        <v>0.78</v>
      </c>
      <c r="K623">
        <v>29</v>
      </c>
      <c r="L623">
        <v>17.2</v>
      </c>
    </row>
    <row r="624" spans="1:12">
      <c r="A624" t="str">
        <f t="shared" si="9"/>
        <v>IDFdk3.Sel.Chimney.C.NoMgmt.N.80</v>
      </c>
      <c r="B624">
        <v>58</v>
      </c>
      <c r="C624" t="str">
        <f>LOOKUP(B624,TipsyOutputs!A:A,TipsyOutputs!B:B)</f>
        <v>IDFdk3.Sel.Chimney.C.NoMgmt.N</v>
      </c>
      <c r="D624">
        <v>0</v>
      </c>
      <c r="E624">
        <v>80</v>
      </c>
      <c r="F624">
        <v>88</v>
      </c>
      <c r="G624">
        <v>15.6</v>
      </c>
      <c r="H624">
        <v>0.11</v>
      </c>
      <c r="I624">
        <v>144.30000000000001</v>
      </c>
      <c r="J624">
        <v>1.1000000000000001</v>
      </c>
      <c r="K624">
        <v>41</v>
      </c>
      <c r="L624">
        <v>19</v>
      </c>
    </row>
    <row r="625" spans="1:12">
      <c r="A625" t="str">
        <f t="shared" si="9"/>
        <v>IDFdk3.Sel.Chimney.C.NoMgmt.N.90</v>
      </c>
      <c r="B625">
        <v>58</v>
      </c>
      <c r="C625" t="str">
        <f>LOOKUP(B625,TipsyOutputs!A:A,TipsyOutputs!B:B)</f>
        <v>IDFdk3.Sel.Chimney.C.NoMgmt.N</v>
      </c>
      <c r="D625">
        <v>0</v>
      </c>
      <c r="E625">
        <v>90</v>
      </c>
      <c r="F625">
        <v>117</v>
      </c>
      <c r="G625">
        <v>17.2</v>
      </c>
      <c r="H625">
        <v>0.13300000000000001</v>
      </c>
      <c r="I625">
        <v>159.80000000000001</v>
      </c>
      <c r="J625">
        <v>1.3</v>
      </c>
      <c r="K625">
        <v>53</v>
      </c>
      <c r="L625">
        <v>20.6</v>
      </c>
    </row>
    <row r="626" spans="1:12">
      <c r="A626" t="str">
        <f t="shared" si="9"/>
        <v>IDFdk3.Sel.Chimney.C.Reg.S.100</v>
      </c>
      <c r="B626">
        <v>199</v>
      </c>
      <c r="C626" t="str">
        <f>LOOKUP(B626,TipsyOutputs!A:A,TipsyOutputs!B:B)</f>
        <v>IDFdk3.Sel.Chimney.C.Reg.S</v>
      </c>
      <c r="D626">
        <v>0</v>
      </c>
      <c r="E626">
        <v>100</v>
      </c>
      <c r="F626">
        <v>297</v>
      </c>
      <c r="G626">
        <v>25.4</v>
      </c>
      <c r="H626">
        <v>0.34399999999999997</v>
      </c>
      <c r="I626">
        <v>219</v>
      </c>
      <c r="J626">
        <v>2.97</v>
      </c>
      <c r="K626">
        <v>171</v>
      </c>
      <c r="L626">
        <v>31.4</v>
      </c>
    </row>
    <row r="627" spans="1:12">
      <c r="A627" t="str">
        <f t="shared" si="9"/>
        <v>IDFdk3.Sel.Chimney.C.Reg.S.60</v>
      </c>
      <c r="B627">
        <v>199</v>
      </c>
      <c r="C627" t="str">
        <f>LOOKUP(B627,TipsyOutputs!A:A,TipsyOutputs!B:B)</f>
        <v>IDFdk3.Sel.Chimney.C.Reg.S</v>
      </c>
      <c r="D627">
        <v>0</v>
      </c>
      <c r="E627">
        <v>60</v>
      </c>
      <c r="F627">
        <v>117</v>
      </c>
      <c r="G627">
        <v>17.2</v>
      </c>
      <c r="H627">
        <v>0.13700000000000001</v>
      </c>
      <c r="I627">
        <v>159.19999999999999</v>
      </c>
      <c r="J627">
        <v>1.94</v>
      </c>
      <c r="K627">
        <v>55</v>
      </c>
      <c r="L627">
        <v>21.3</v>
      </c>
    </row>
    <row r="628" spans="1:12">
      <c r="A628" t="str">
        <f t="shared" si="9"/>
        <v>IDFdk3.Sel.Chimney.C.Reg.S.70</v>
      </c>
      <c r="B628">
        <v>199</v>
      </c>
      <c r="C628" t="str">
        <f>LOOKUP(B628,TipsyOutputs!A:A,TipsyOutputs!B:B)</f>
        <v>IDFdk3.Sel.Chimney.C.Reg.S</v>
      </c>
      <c r="D628">
        <v>0</v>
      </c>
      <c r="E628">
        <v>70</v>
      </c>
      <c r="F628">
        <v>168</v>
      </c>
      <c r="G628">
        <v>19.7</v>
      </c>
      <c r="H628">
        <v>0.188</v>
      </c>
      <c r="I628">
        <v>181.3</v>
      </c>
      <c r="J628">
        <v>2.4</v>
      </c>
      <c r="K628">
        <v>82</v>
      </c>
      <c r="L628">
        <v>24.3</v>
      </c>
    </row>
    <row r="629" spans="1:12">
      <c r="A629" t="str">
        <f t="shared" si="9"/>
        <v>IDFdk3.Sel.Chimney.C.Reg.S.80</v>
      </c>
      <c r="B629">
        <v>199</v>
      </c>
      <c r="C629" t="str">
        <f>LOOKUP(B629,TipsyOutputs!A:A,TipsyOutputs!B:B)</f>
        <v>IDFdk3.Sel.Chimney.C.Reg.S</v>
      </c>
      <c r="D629">
        <v>0</v>
      </c>
      <c r="E629">
        <v>80</v>
      </c>
      <c r="F629">
        <v>214</v>
      </c>
      <c r="G629">
        <v>21.8</v>
      </c>
      <c r="H629">
        <v>0.24</v>
      </c>
      <c r="I629">
        <v>196.8</v>
      </c>
      <c r="J629">
        <v>2.68</v>
      </c>
      <c r="K629">
        <v>111</v>
      </c>
      <c r="L629">
        <v>26.9</v>
      </c>
    </row>
    <row r="630" spans="1:12">
      <c r="A630" t="str">
        <f t="shared" si="9"/>
        <v>IDFdk3.Sel.Chimney.C.Reg.S.90</v>
      </c>
      <c r="B630">
        <v>199</v>
      </c>
      <c r="C630" t="str">
        <f>LOOKUP(B630,TipsyOutputs!A:A,TipsyOutputs!B:B)</f>
        <v>IDFdk3.Sel.Chimney.C.Reg.S</v>
      </c>
      <c r="D630">
        <v>0</v>
      </c>
      <c r="E630">
        <v>90</v>
      </c>
      <c r="F630">
        <v>256</v>
      </c>
      <c r="G630">
        <v>23.7</v>
      </c>
      <c r="H630">
        <v>0.29099999999999998</v>
      </c>
      <c r="I630">
        <v>208.5</v>
      </c>
      <c r="J630">
        <v>2.84</v>
      </c>
      <c r="K630">
        <v>140</v>
      </c>
      <c r="L630">
        <v>29.2</v>
      </c>
    </row>
    <row r="631" spans="1:12">
      <c r="A631" t="str">
        <f t="shared" si="9"/>
        <v>IDFdk3.Sel.Chimney.D.FFEP.S.100</v>
      </c>
      <c r="B631">
        <v>346</v>
      </c>
      <c r="C631" t="str">
        <f>LOOKUP(B631,TipsyOutputs!A:A,TipsyOutputs!B:B)</f>
        <v>IDFdk3.Sel.Chimney.D.FFEP.S</v>
      </c>
      <c r="D631">
        <v>0</v>
      </c>
      <c r="E631">
        <v>100</v>
      </c>
      <c r="F631">
        <v>357</v>
      </c>
      <c r="G631">
        <v>28.3</v>
      </c>
      <c r="H631">
        <v>0.4</v>
      </c>
      <c r="I631">
        <v>231.5</v>
      </c>
      <c r="J631">
        <v>3.57</v>
      </c>
      <c r="K631">
        <v>221</v>
      </c>
      <c r="L631">
        <v>33.5</v>
      </c>
    </row>
    <row r="632" spans="1:12">
      <c r="A632" t="str">
        <f t="shared" si="9"/>
        <v>IDFdk3.Sel.Chimney.D.FFEP.S.60</v>
      </c>
      <c r="B632">
        <v>346</v>
      </c>
      <c r="C632" t="str">
        <f>LOOKUP(B632,TipsyOutputs!A:A,TipsyOutputs!B:B)</f>
        <v>IDFdk3.Sel.Chimney.D.FFEP.S</v>
      </c>
      <c r="D632">
        <v>0</v>
      </c>
      <c r="E632">
        <v>60</v>
      </c>
      <c r="F632">
        <v>193</v>
      </c>
      <c r="G632">
        <v>20.7</v>
      </c>
      <c r="H632">
        <v>0.19</v>
      </c>
      <c r="I632">
        <v>178.5</v>
      </c>
      <c r="J632">
        <v>3.22</v>
      </c>
      <c r="K632">
        <v>89</v>
      </c>
      <c r="L632">
        <v>24.1</v>
      </c>
    </row>
    <row r="633" spans="1:12">
      <c r="A633" t="str">
        <f t="shared" si="9"/>
        <v>IDFdk3.Sel.Chimney.D.FFEP.S.70</v>
      </c>
      <c r="B633">
        <v>346</v>
      </c>
      <c r="C633" t="str">
        <f>LOOKUP(B633,TipsyOutputs!A:A,TipsyOutputs!B:B)</f>
        <v>IDFdk3.Sel.Chimney.D.FFEP.S</v>
      </c>
      <c r="D633">
        <v>0</v>
      </c>
      <c r="E633">
        <v>70</v>
      </c>
      <c r="F633">
        <v>242</v>
      </c>
      <c r="G633">
        <v>23</v>
      </c>
      <c r="H633">
        <v>0.24299999999999999</v>
      </c>
      <c r="I633">
        <v>197.5</v>
      </c>
      <c r="J633">
        <v>3.46</v>
      </c>
      <c r="K633">
        <v>123</v>
      </c>
      <c r="L633">
        <v>27</v>
      </c>
    </row>
    <row r="634" spans="1:12">
      <c r="A634" t="str">
        <f t="shared" si="9"/>
        <v>IDFdk3.Sel.Chimney.D.FFEP.S.80</v>
      </c>
      <c r="B634">
        <v>346</v>
      </c>
      <c r="C634" t="str">
        <f>LOOKUP(B634,TipsyOutputs!A:A,TipsyOutputs!B:B)</f>
        <v>IDFdk3.Sel.Chimney.D.FFEP.S</v>
      </c>
      <c r="D634">
        <v>0</v>
      </c>
      <c r="E634">
        <v>80</v>
      </c>
      <c r="F634">
        <v>287</v>
      </c>
      <c r="G634">
        <v>25</v>
      </c>
      <c r="H634">
        <v>0.29699999999999999</v>
      </c>
      <c r="I634">
        <v>211.7</v>
      </c>
      <c r="J634">
        <v>3.58</v>
      </c>
      <c r="K634">
        <v>156</v>
      </c>
      <c r="L634">
        <v>29.5</v>
      </c>
    </row>
    <row r="635" spans="1:12">
      <c r="A635" t="str">
        <f t="shared" si="9"/>
        <v>IDFdk3.Sel.Chimney.D.FFEP.S.90</v>
      </c>
      <c r="B635">
        <v>346</v>
      </c>
      <c r="C635" t="str">
        <f>LOOKUP(B635,TipsyOutputs!A:A,TipsyOutputs!B:B)</f>
        <v>IDFdk3.Sel.Chimney.D.FFEP.S</v>
      </c>
      <c r="D635">
        <v>0</v>
      </c>
      <c r="E635">
        <v>90</v>
      </c>
      <c r="F635">
        <v>325</v>
      </c>
      <c r="G635">
        <v>26.8</v>
      </c>
      <c r="H635">
        <v>0.35</v>
      </c>
      <c r="I635">
        <v>223</v>
      </c>
      <c r="J635">
        <v>3.62</v>
      </c>
      <c r="K635">
        <v>190</v>
      </c>
      <c r="L635">
        <v>31.7</v>
      </c>
    </row>
    <row r="636" spans="1:12">
      <c r="A636" t="str">
        <f t="shared" si="9"/>
        <v>IDFdk3.Sel.Chimney.D.NoMgmt.N.100</v>
      </c>
      <c r="B636">
        <v>59</v>
      </c>
      <c r="C636" t="str">
        <f>LOOKUP(B636,TipsyOutputs!A:A,TipsyOutputs!B:B)</f>
        <v>IDFdk3.Sel.Chimney.D.NoMgmt.N</v>
      </c>
      <c r="D636">
        <v>0</v>
      </c>
      <c r="E636">
        <v>100</v>
      </c>
      <c r="F636">
        <v>118</v>
      </c>
      <c r="G636">
        <v>17.3</v>
      </c>
      <c r="H636">
        <v>0.13400000000000001</v>
      </c>
      <c r="I636">
        <v>160.4</v>
      </c>
      <c r="J636">
        <v>1.18</v>
      </c>
      <c r="K636">
        <v>54</v>
      </c>
      <c r="L636">
        <v>20.7</v>
      </c>
    </row>
    <row r="637" spans="1:12">
      <c r="A637" t="str">
        <f t="shared" si="9"/>
        <v>IDFdk3.Sel.Chimney.D.NoMgmt.N.60</v>
      </c>
      <c r="B637">
        <v>59</v>
      </c>
      <c r="C637" t="str">
        <f>LOOKUP(B637,TipsyOutputs!A:A,TipsyOutputs!B:B)</f>
        <v>IDFdk3.Sel.Chimney.D.NoMgmt.N</v>
      </c>
      <c r="D637">
        <v>0</v>
      </c>
      <c r="E637">
        <v>60</v>
      </c>
      <c r="F637">
        <v>14</v>
      </c>
      <c r="G637">
        <v>10.9</v>
      </c>
      <c r="H637">
        <v>6.3E-2</v>
      </c>
      <c r="I637">
        <v>98.6</v>
      </c>
      <c r="J637">
        <v>0.23</v>
      </c>
      <c r="K637">
        <v>11</v>
      </c>
      <c r="L637">
        <v>14.5</v>
      </c>
    </row>
    <row r="638" spans="1:12">
      <c r="A638" t="str">
        <f t="shared" si="9"/>
        <v>IDFdk3.Sel.Chimney.D.NoMgmt.N.70</v>
      </c>
      <c r="B638">
        <v>59</v>
      </c>
      <c r="C638" t="str">
        <f>LOOKUP(B638,TipsyOutputs!A:A,TipsyOutputs!B:B)</f>
        <v>IDFdk3.Sel.Chimney.D.NoMgmt.N</v>
      </c>
      <c r="D638">
        <v>0</v>
      </c>
      <c r="E638">
        <v>70</v>
      </c>
      <c r="F638">
        <v>38</v>
      </c>
      <c r="G638">
        <v>12.8</v>
      </c>
      <c r="H638">
        <v>7.8E-2</v>
      </c>
      <c r="I638">
        <v>120.1</v>
      </c>
      <c r="J638">
        <v>0.54</v>
      </c>
      <c r="K638">
        <v>24</v>
      </c>
      <c r="L638">
        <v>16.100000000000001</v>
      </c>
    </row>
    <row r="639" spans="1:12">
      <c r="A639" t="str">
        <f t="shared" si="9"/>
        <v>IDFdk3.Sel.Chimney.D.NoMgmt.N.80</v>
      </c>
      <c r="B639">
        <v>59</v>
      </c>
      <c r="C639" t="str">
        <f>LOOKUP(B639,TipsyOutputs!A:A,TipsyOutputs!B:B)</f>
        <v>IDFdk3.Sel.Chimney.D.NoMgmt.N</v>
      </c>
      <c r="D639">
        <v>0</v>
      </c>
      <c r="E639">
        <v>80</v>
      </c>
      <c r="F639">
        <v>66</v>
      </c>
      <c r="G639">
        <v>14.5</v>
      </c>
      <c r="H639">
        <v>9.6000000000000002E-2</v>
      </c>
      <c r="I639">
        <v>134.9</v>
      </c>
      <c r="J639">
        <v>0.83</v>
      </c>
      <c r="K639">
        <v>34</v>
      </c>
      <c r="L639">
        <v>17.899999999999999</v>
      </c>
    </row>
    <row r="640" spans="1:12">
      <c r="A640" t="str">
        <f t="shared" si="9"/>
        <v>IDFdk3.Sel.Chimney.D.NoMgmt.N.90</v>
      </c>
      <c r="B640">
        <v>59</v>
      </c>
      <c r="C640" t="str">
        <f>LOOKUP(B640,TipsyOutputs!A:A,TipsyOutputs!B:B)</f>
        <v>IDFdk3.Sel.Chimney.D.NoMgmt.N</v>
      </c>
      <c r="D640">
        <v>0</v>
      </c>
      <c r="E640">
        <v>90</v>
      </c>
      <c r="F640">
        <v>94</v>
      </c>
      <c r="G640">
        <v>16</v>
      </c>
      <c r="H640">
        <v>0.113</v>
      </c>
      <c r="I640">
        <v>146.1</v>
      </c>
      <c r="J640">
        <v>1.05</v>
      </c>
      <c r="K640">
        <v>43</v>
      </c>
      <c r="L640">
        <v>19.399999999999999</v>
      </c>
    </row>
    <row r="641" spans="1:12">
      <c r="A641" t="str">
        <f t="shared" ref="A641:A704" si="10">C641&amp;"."&amp;E641</f>
        <v>IDFdk3.Sel.Chimney.D.Reg.S.100</v>
      </c>
      <c r="B641">
        <v>200</v>
      </c>
      <c r="C641" t="str">
        <f>LOOKUP(B641,TipsyOutputs!A:A,TipsyOutputs!B:B)</f>
        <v>IDFdk3.Sel.Chimney.D.Reg.S</v>
      </c>
      <c r="D641">
        <v>0</v>
      </c>
      <c r="E641">
        <v>100</v>
      </c>
      <c r="F641">
        <v>297</v>
      </c>
      <c r="G641">
        <v>25.4</v>
      </c>
      <c r="H641">
        <v>0.34399999999999997</v>
      </c>
      <c r="I641">
        <v>219</v>
      </c>
      <c r="J641">
        <v>2.97</v>
      </c>
      <c r="K641">
        <v>171</v>
      </c>
      <c r="L641">
        <v>31.4</v>
      </c>
    </row>
    <row r="642" spans="1:12">
      <c r="A642" t="str">
        <f t="shared" si="10"/>
        <v>IDFdk3.Sel.Chimney.D.Reg.S.60</v>
      </c>
      <c r="B642">
        <v>200</v>
      </c>
      <c r="C642" t="str">
        <f>LOOKUP(B642,TipsyOutputs!A:A,TipsyOutputs!B:B)</f>
        <v>IDFdk3.Sel.Chimney.D.Reg.S</v>
      </c>
      <c r="D642">
        <v>0</v>
      </c>
      <c r="E642">
        <v>60</v>
      </c>
      <c r="F642">
        <v>117</v>
      </c>
      <c r="G642">
        <v>17.2</v>
      </c>
      <c r="H642">
        <v>0.13700000000000001</v>
      </c>
      <c r="I642">
        <v>159.19999999999999</v>
      </c>
      <c r="J642">
        <v>1.94</v>
      </c>
      <c r="K642">
        <v>55</v>
      </c>
      <c r="L642">
        <v>21.3</v>
      </c>
    </row>
    <row r="643" spans="1:12">
      <c r="A643" t="str">
        <f t="shared" si="10"/>
        <v>IDFdk3.Sel.Chimney.D.Reg.S.70</v>
      </c>
      <c r="B643">
        <v>200</v>
      </c>
      <c r="C643" t="str">
        <f>LOOKUP(B643,TipsyOutputs!A:A,TipsyOutputs!B:B)</f>
        <v>IDFdk3.Sel.Chimney.D.Reg.S</v>
      </c>
      <c r="D643">
        <v>0</v>
      </c>
      <c r="E643">
        <v>70</v>
      </c>
      <c r="F643">
        <v>168</v>
      </c>
      <c r="G643">
        <v>19.7</v>
      </c>
      <c r="H643">
        <v>0.188</v>
      </c>
      <c r="I643">
        <v>181.3</v>
      </c>
      <c r="J643">
        <v>2.4</v>
      </c>
      <c r="K643">
        <v>82</v>
      </c>
      <c r="L643">
        <v>24.3</v>
      </c>
    </row>
    <row r="644" spans="1:12">
      <c r="A644" t="str">
        <f t="shared" si="10"/>
        <v>IDFdk3.Sel.Chimney.D.Reg.S.80</v>
      </c>
      <c r="B644">
        <v>200</v>
      </c>
      <c r="C644" t="str">
        <f>LOOKUP(B644,TipsyOutputs!A:A,TipsyOutputs!B:B)</f>
        <v>IDFdk3.Sel.Chimney.D.Reg.S</v>
      </c>
      <c r="D644">
        <v>0</v>
      </c>
      <c r="E644">
        <v>80</v>
      </c>
      <c r="F644">
        <v>214</v>
      </c>
      <c r="G644">
        <v>21.8</v>
      </c>
      <c r="H644">
        <v>0.24</v>
      </c>
      <c r="I644">
        <v>196.8</v>
      </c>
      <c r="J644">
        <v>2.68</v>
      </c>
      <c r="K644">
        <v>111</v>
      </c>
      <c r="L644">
        <v>26.9</v>
      </c>
    </row>
    <row r="645" spans="1:12">
      <c r="A645" t="str">
        <f t="shared" si="10"/>
        <v>IDFdk3.Sel.Chimney.D.Reg.S.90</v>
      </c>
      <c r="B645">
        <v>200</v>
      </c>
      <c r="C645" t="str">
        <f>LOOKUP(B645,TipsyOutputs!A:A,TipsyOutputs!B:B)</f>
        <v>IDFdk3.Sel.Chimney.D.Reg.S</v>
      </c>
      <c r="D645">
        <v>0</v>
      </c>
      <c r="E645">
        <v>90</v>
      </c>
      <c r="F645">
        <v>256</v>
      </c>
      <c r="G645">
        <v>23.7</v>
      </c>
      <c r="H645">
        <v>0.29099999999999998</v>
      </c>
      <c r="I645">
        <v>208.5</v>
      </c>
      <c r="J645">
        <v>2.84</v>
      </c>
      <c r="K645">
        <v>140</v>
      </c>
      <c r="L645">
        <v>29.2</v>
      </c>
    </row>
    <row r="646" spans="1:12">
      <c r="A646" t="str">
        <f t="shared" si="10"/>
        <v>IDFdk3.Sel.Chimney.E.FFEP.S.100</v>
      </c>
      <c r="B646">
        <v>348</v>
      </c>
      <c r="C646" t="str">
        <f>LOOKUP(B646,TipsyOutputs!A:A,TipsyOutputs!B:B)</f>
        <v>IDFdk3.Sel.Chimney.E.FFEP.S</v>
      </c>
      <c r="D646">
        <v>0</v>
      </c>
      <c r="E646">
        <v>100</v>
      </c>
      <c r="F646">
        <v>357</v>
      </c>
      <c r="G646">
        <v>28.3</v>
      </c>
      <c r="H646">
        <v>0.4</v>
      </c>
      <c r="I646">
        <v>231.5</v>
      </c>
      <c r="J646">
        <v>3.57</v>
      </c>
      <c r="K646">
        <v>221</v>
      </c>
      <c r="L646">
        <v>33.5</v>
      </c>
    </row>
    <row r="647" spans="1:12">
      <c r="A647" t="str">
        <f t="shared" si="10"/>
        <v>IDFdk3.Sel.Chimney.E.FFEP.S.60</v>
      </c>
      <c r="B647">
        <v>348</v>
      </c>
      <c r="C647" t="str">
        <f>LOOKUP(B647,TipsyOutputs!A:A,TipsyOutputs!B:B)</f>
        <v>IDFdk3.Sel.Chimney.E.FFEP.S</v>
      </c>
      <c r="D647">
        <v>0</v>
      </c>
      <c r="E647">
        <v>60</v>
      </c>
      <c r="F647">
        <v>193</v>
      </c>
      <c r="G647">
        <v>20.7</v>
      </c>
      <c r="H647">
        <v>0.19</v>
      </c>
      <c r="I647">
        <v>178.5</v>
      </c>
      <c r="J647">
        <v>3.22</v>
      </c>
      <c r="K647">
        <v>89</v>
      </c>
      <c r="L647">
        <v>24.1</v>
      </c>
    </row>
    <row r="648" spans="1:12">
      <c r="A648" t="str">
        <f t="shared" si="10"/>
        <v>IDFdk3.Sel.Chimney.E.FFEP.S.70</v>
      </c>
      <c r="B648">
        <v>348</v>
      </c>
      <c r="C648" t="str">
        <f>LOOKUP(B648,TipsyOutputs!A:A,TipsyOutputs!B:B)</f>
        <v>IDFdk3.Sel.Chimney.E.FFEP.S</v>
      </c>
      <c r="D648">
        <v>0</v>
      </c>
      <c r="E648">
        <v>70</v>
      </c>
      <c r="F648">
        <v>242</v>
      </c>
      <c r="G648">
        <v>23</v>
      </c>
      <c r="H648">
        <v>0.24299999999999999</v>
      </c>
      <c r="I648">
        <v>197.5</v>
      </c>
      <c r="J648">
        <v>3.46</v>
      </c>
      <c r="K648">
        <v>123</v>
      </c>
      <c r="L648">
        <v>27</v>
      </c>
    </row>
    <row r="649" spans="1:12">
      <c r="A649" t="str">
        <f t="shared" si="10"/>
        <v>IDFdk3.Sel.Chimney.E.FFEP.S.80</v>
      </c>
      <c r="B649">
        <v>348</v>
      </c>
      <c r="C649" t="str">
        <f>LOOKUP(B649,TipsyOutputs!A:A,TipsyOutputs!B:B)</f>
        <v>IDFdk3.Sel.Chimney.E.FFEP.S</v>
      </c>
      <c r="D649">
        <v>0</v>
      </c>
      <c r="E649">
        <v>80</v>
      </c>
      <c r="F649">
        <v>287</v>
      </c>
      <c r="G649">
        <v>25</v>
      </c>
      <c r="H649">
        <v>0.29699999999999999</v>
      </c>
      <c r="I649">
        <v>211.7</v>
      </c>
      <c r="J649">
        <v>3.58</v>
      </c>
      <c r="K649">
        <v>156</v>
      </c>
      <c r="L649">
        <v>29.5</v>
      </c>
    </row>
    <row r="650" spans="1:12">
      <c r="A650" t="str">
        <f t="shared" si="10"/>
        <v>IDFdk3.Sel.Chimney.E.FFEP.S.90</v>
      </c>
      <c r="B650">
        <v>348</v>
      </c>
      <c r="C650" t="str">
        <f>LOOKUP(B650,TipsyOutputs!A:A,TipsyOutputs!B:B)</f>
        <v>IDFdk3.Sel.Chimney.E.FFEP.S</v>
      </c>
      <c r="D650">
        <v>0</v>
      </c>
      <c r="E650">
        <v>90</v>
      </c>
      <c r="F650">
        <v>325</v>
      </c>
      <c r="G650">
        <v>26.8</v>
      </c>
      <c r="H650">
        <v>0.35</v>
      </c>
      <c r="I650">
        <v>223</v>
      </c>
      <c r="J650">
        <v>3.62</v>
      </c>
      <c r="K650">
        <v>190</v>
      </c>
      <c r="L650">
        <v>31.7</v>
      </c>
    </row>
    <row r="651" spans="1:12">
      <c r="A651" t="str">
        <f t="shared" si="10"/>
        <v>IDFdk3.Sel.Chimney.E.NoMgmt.N.100</v>
      </c>
      <c r="B651">
        <v>60</v>
      </c>
      <c r="C651" t="str">
        <f>LOOKUP(B651,TipsyOutputs!A:A,TipsyOutputs!B:B)</f>
        <v>IDFdk3.Sel.Chimney.E.NoMgmt.N</v>
      </c>
      <c r="D651">
        <v>0</v>
      </c>
      <c r="E651">
        <v>100</v>
      </c>
      <c r="F651">
        <v>130</v>
      </c>
      <c r="G651">
        <v>18</v>
      </c>
      <c r="H651">
        <v>0.14399999999999999</v>
      </c>
      <c r="I651">
        <v>165.7</v>
      </c>
      <c r="J651">
        <v>1.3</v>
      </c>
      <c r="K651">
        <v>59</v>
      </c>
      <c r="L651">
        <v>21.4</v>
      </c>
    </row>
    <row r="652" spans="1:12">
      <c r="A652" t="str">
        <f t="shared" si="10"/>
        <v>IDFdk3.Sel.Chimney.E.NoMgmt.N.60</v>
      </c>
      <c r="B652">
        <v>60</v>
      </c>
      <c r="C652" t="str">
        <f>LOOKUP(B652,TipsyOutputs!A:A,TipsyOutputs!B:B)</f>
        <v>IDFdk3.Sel.Chimney.E.NoMgmt.N</v>
      </c>
      <c r="D652">
        <v>0</v>
      </c>
      <c r="E652">
        <v>60</v>
      </c>
      <c r="F652">
        <v>18</v>
      </c>
      <c r="G652">
        <v>11.3</v>
      </c>
      <c r="H652">
        <v>6.6000000000000003E-2</v>
      </c>
      <c r="I652">
        <v>103.8</v>
      </c>
      <c r="J652">
        <v>0.31</v>
      </c>
      <c r="K652">
        <v>14</v>
      </c>
      <c r="L652">
        <v>14.8</v>
      </c>
    </row>
    <row r="653" spans="1:12">
      <c r="A653" t="str">
        <f t="shared" si="10"/>
        <v>IDFdk3.Sel.Chimney.E.NoMgmt.N.70</v>
      </c>
      <c r="B653">
        <v>60</v>
      </c>
      <c r="C653" t="str">
        <f>LOOKUP(B653,TipsyOutputs!A:A,TipsyOutputs!B:B)</f>
        <v>IDFdk3.Sel.Chimney.E.NoMgmt.N</v>
      </c>
      <c r="D653">
        <v>0</v>
      </c>
      <c r="E653">
        <v>70</v>
      </c>
      <c r="F653">
        <v>46</v>
      </c>
      <c r="G653">
        <v>13.3</v>
      </c>
      <c r="H653">
        <v>8.3000000000000004E-2</v>
      </c>
      <c r="I653">
        <v>125</v>
      </c>
      <c r="J653">
        <v>0.66</v>
      </c>
      <c r="K653">
        <v>26</v>
      </c>
      <c r="L653">
        <v>16.600000000000001</v>
      </c>
    </row>
    <row r="654" spans="1:12">
      <c r="A654" t="str">
        <f t="shared" si="10"/>
        <v>IDFdk3.Sel.Chimney.E.NoMgmt.N.80</v>
      </c>
      <c r="B654">
        <v>60</v>
      </c>
      <c r="C654" t="str">
        <f>LOOKUP(B654,TipsyOutputs!A:A,TipsyOutputs!B:B)</f>
        <v>IDFdk3.Sel.Chimney.E.NoMgmt.N</v>
      </c>
      <c r="D654">
        <v>0</v>
      </c>
      <c r="E654">
        <v>80</v>
      </c>
      <c r="F654">
        <v>77</v>
      </c>
      <c r="G654">
        <v>15.1</v>
      </c>
      <c r="H654">
        <v>0.10299999999999999</v>
      </c>
      <c r="I654">
        <v>140.1</v>
      </c>
      <c r="J654">
        <v>0.96</v>
      </c>
      <c r="K654">
        <v>37</v>
      </c>
      <c r="L654">
        <v>18.399999999999999</v>
      </c>
    </row>
    <row r="655" spans="1:12">
      <c r="A655" t="str">
        <f t="shared" si="10"/>
        <v>IDFdk3.Sel.Chimney.E.NoMgmt.N.90</v>
      </c>
      <c r="B655">
        <v>60</v>
      </c>
      <c r="C655" t="str">
        <f>LOOKUP(B655,TipsyOutputs!A:A,TipsyOutputs!B:B)</f>
        <v>IDFdk3.Sel.Chimney.E.NoMgmt.N</v>
      </c>
      <c r="D655">
        <v>0</v>
      </c>
      <c r="E655">
        <v>90</v>
      </c>
      <c r="F655">
        <v>106</v>
      </c>
      <c r="G655">
        <v>16.600000000000001</v>
      </c>
      <c r="H655">
        <v>0.123</v>
      </c>
      <c r="I655">
        <v>153.6</v>
      </c>
      <c r="J655">
        <v>1.17</v>
      </c>
      <c r="K655">
        <v>48</v>
      </c>
      <c r="L655">
        <v>20</v>
      </c>
    </row>
    <row r="656" spans="1:12">
      <c r="A656" t="str">
        <f t="shared" si="10"/>
        <v>IDFdk3.Sel.Chimney.E.Reg.S.100</v>
      </c>
      <c r="B656">
        <v>203</v>
      </c>
      <c r="C656" t="str">
        <f>LOOKUP(B656,TipsyOutputs!A:A,TipsyOutputs!B:B)</f>
        <v>IDFdk3.Sel.Chimney.E.Reg.S</v>
      </c>
      <c r="D656">
        <v>0</v>
      </c>
      <c r="E656">
        <v>100</v>
      </c>
      <c r="F656">
        <v>297</v>
      </c>
      <c r="G656">
        <v>25.4</v>
      </c>
      <c r="H656">
        <v>0.34399999999999997</v>
      </c>
      <c r="I656">
        <v>219</v>
      </c>
      <c r="J656">
        <v>2.97</v>
      </c>
      <c r="K656">
        <v>171</v>
      </c>
      <c r="L656">
        <v>31.4</v>
      </c>
    </row>
    <row r="657" spans="1:12">
      <c r="A657" t="str">
        <f t="shared" si="10"/>
        <v>IDFdk3.Sel.Chimney.E.Reg.S.60</v>
      </c>
      <c r="B657">
        <v>203</v>
      </c>
      <c r="C657" t="str">
        <f>LOOKUP(B657,TipsyOutputs!A:A,TipsyOutputs!B:B)</f>
        <v>IDFdk3.Sel.Chimney.E.Reg.S</v>
      </c>
      <c r="D657">
        <v>0</v>
      </c>
      <c r="E657">
        <v>60</v>
      </c>
      <c r="F657">
        <v>117</v>
      </c>
      <c r="G657">
        <v>17.2</v>
      </c>
      <c r="H657">
        <v>0.13700000000000001</v>
      </c>
      <c r="I657">
        <v>159.19999999999999</v>
      </c>
      <c r="J657">
        <v>1.94</v>
      </c>
      <c r="K657">
        <v>55</v>
      </c>
      <c r="L657">
        <v>21.3</v>
      </c>
    </row>
    <row r="658" spans="1:12">
      <c r="A658" t="str">
        <f t="shared" si="10"/>
        <v>IDFdk3.Sel.Chimney.E.Reg.S.70</v>
      </c>
      <c r="B658">
        <v>203</v>
      </c>
      <c r="C658" t="str">
        <f>LOOKUP(B658,TipsyOutputs!A:A,TipsyOutputs!B:B)</f>
        <v>IDFdk3.Sel.Chimney.E.Reg.S</v>
      </c>
      <c r="D658">
        <v>0</v>
      </c>
      <c r="E658">
        <v>70</v>
      </c>
      <c r="F658">
        <v>168</v>
      </c>
      <c r="G658">
        <v>19.7</v>
      </c>
      <c r="H658">
        <v>0.188</v>
      </c>
      <c r="I658">
        <v>181.3</v>
      </c>
      <c r="J658">
        <v>2.4</v>
      </c>
      <c r="K658">
        <v>82</v>
      </c>
      <c r="L658">
        <v>24.3</v>
      </c>
    </row>
    <row r="659" spans="1:12">
      <c r="A659" t="str">
        <f t="shared" si="10"/>
        <v>IDFdk3.Sel.Chimney.E.Reg.S.80</v>
      </c>
      <c r="B659">
        <v>203</v>
      </c>
      <c r="C659" t="str">
        <f>LOOKUP(B659,TipsyOutputs!A:A,TipsyOutputs!B:B)</f>
        <v>IDFdk3.Sel.Chimney.E.Reg.S</v>
      </c>
      <c r="D659">
        <v>0</v>
      </c>
      <c r="E659">
        <v>80</v>
      </c>
      <c r="F659">
        <v>214</v>
      </c>
      <c r="G659">
        <v>21.8</v>
      </c>
      <c r="H659">
        <v>0.24</v>
      </c>
      <c r="I659">
        <v>196.8</v>
      </c>
      <c r="J659">
        <v>2.68</v>
      </c>
      <c r="K659">
        <v>111</v>
      </c>
      <c r="L659">
        <v>26.9</v>
      </c>
    </row>
    <row r="660" spans="1:12">
      <c r="A660" t="str">
        <f t="shared" si="10"/>
        <v>IDFdk3.Sel.Chimney.E.Reg.S.90</v>
      </c>
      <c r="B660">
        <v>203</v>
      </c>
      <c r="C660" t="str">
        <f>LOOKUP(B660,TipsyOutputs!A:A,TipsyOutputs!B:B)</f>
        <v>IDFdk3.Sel.Chimney.E.Reg.S</v>
      </c>
      <c r="D660">
        <v>0</v>
      </c>
      <c r="E660">
        <v>90</v>
      </c>
      <c r="F660">
        <v>256</v>
      </c>
      <c r="G660">
        <v>23.7</v>
      </c>
      <c r="H660">
        <v>0.29099999999999998</v>
      </c>
      <c r="I660">
        <v>208.5</v>
      </c>
      <c r="J660">
        <v>2.84</v>
      </c>
      <c r="K660">
        <v>140</v>
      </c>
      <c r="L660">
        <v>29.2</v>
      </c>
    </row>
    <row r="661" spans="1:12">
      <c r="A661" t="str">
        <f t="shared" si="10"/>
        <v>IDFdk4.CC.Bambrick.B.FFEP.N.100</v>
      </c>
      <c r="B661">
        <v>291</v>
      </c>
      <c r="C661" t="str">
        <f>LOOKUP(B661,TipsyOutputs!A:A,TipsyOutputs!B:B)</f>
        <v>IDFdk4.CC.Bambrick.B.FFEP.N</v>
      </c>
      <c r="D661">
        <v>0</v>
      </c>
      <c r="E661">
        <v>100</v>
      </c>
      <c r="F661">
        <v>151</v>
      </c>
      <c r="G661">
        <v>16.600000000000001</v>
      </c>
      <c r="H661">
        <v>0.14199999999999999</v>
      </c>
      <c r="I661">
        <v>169.7</v>
      </c>
      <c r="J661">
        <v>1.51</v>
      </c>
      <c r="K661">
        <v>65</v>
      </c>
      <c r="L661">
        <v>23.7</v>
      </c>
    </row>
    <row r="662" spans="1:12">
      <c r="A662" t="str">
        <f t="shared" si="10"/>
        <v>IDFdk4.CC.Bambrick.B.FFEP.N.60</v>
      </c>
      <c r="B662">
        <v>291</v>
      </c>
      <c r="C662" t="str">
        <f>LOOKUP(B662,TipsyOutputs!A:A,TipsyOutputs!B:B)</f>
        <v>IDFdk4.CC.Bambrick.B.FFEP.N</v>
      </c>
      <c r="D662">
        <v>0</v>
      </c>
      <c r="E662">
        <v>60</v>
      </c>
      <c r="F662">
        <v>46</v>
      </c>
      <c r="G662">
        <v>11.9</v>
      </c>
      <c r="H662">
        <v>6.7000000000000004E-2</v>
      </c>
      <c r="I662">
        <v>112.7</v>
      </c>
      <c r="J662">
        <v>0.76</v>
      </c>
      <c r="K662">
        <v>23</v>
      </c>
      <c r="L662">
        <v>18</v>
      </c>
    </row>
    <row r="663" spans="1:12">
      <c r="A663" t="str">
        <f t="shared" si="10"/>
        <v>IDFdk4.CC.Bambrick.B.FFEP.N.70</v>
      </c>
      <c r="B663">
        <v>291</v>
      </c>
      <c r="C663" t="str">
        <f>LOOKUP(B663,TipsyOutputs!A:A,TipsyOutputs!B:B)</f>
        <v>IDFdk4.CC.Bambrick.B.FFEP.N</v>
      </c>
      <c r="D663">
        <v>0</v>
      </c>
      <c r="E663">
        <v>70</v>
      </c>
      <c r="F663">
        <v>76</v>
      </c>
      <c r="G663">
        <v>13.4</v>
      </c>
      <c r="H663">
        <v>8.7999999999999995E-2</v>
      </c>
      <c r="I663">
        <v>138.9</v>
      </c>
      <c r="J663">
        <v>1.0900000000000001</v>
      </c>
      <c r="K663">
        <v>34</v>
      </c>
      <c r="L663">
        <v>19.899999999999999</v>
      </c>
    </row>
    <row r="664" spans="1:12">
      <c r="A664" t="str">
        <f t="shared" si="10"/>
        <v>IDFdk4.CC.Bambrick.B.FFEP.N.80</v>
      </c>
      <c r="B664">
        <v>291</v>
      </c>
      <c r="C664" t="str">
        <f>LOOKUP(B664,TipsyOutputs!A:A,TipsyOutputs!B:B)</f>
        <v>IDFdk4.CC.Bambrick.B.FFEP.N</v>
      </c>
      <c r="D664">
        <v>0</v>
      </c>
      <c r="E664">
        <v>80</v>
      </c>
      <c r="F664">
        <v>105</v>
      </c>
      <c r="G664">
        <v>14.6</v>
      </c>
      <c r="H664">
        <v>0.106</v>
      </c>
      <c r="I664">
        <v>152.4</v>
      </c>
      <c r="J664">
        <v>1.31</v>
      </c>
      <c r="K664">
        <v>45</v>
      </c>
      <c r="L664">
        <v>21.5</v>
      </c>
    </row>
    <row r="665" spans="1:12">
      <c r="A665" t="str">
        <f t="shared" si="10"/>
        <v>IDFdk4.CC.Bambrick.B.FFEP.N.90</v>
      </c>
      <c r="B665">
        <v>291</v>
      </c>
      <c r="C665" t="str">
        <f>LOOKUP(B665,TipsyOutputs!A:A,TipsyOutputs!B:B)</f>
        <v>IDFdk4.CC.Bambrick.B.FFEP.N</v>
      </c>
      <c r="D665">
        <v>0</v>
      </c>
      <c r="E665">
        <v>90</v>
      </c>
      <c r="F665">
        <v>130</v>
      </c>
      <c r="G665">
        <v>15.7</v>
      </c>
      <c r="H665">
        <v>0.125</v>
      </c>
      <c r="I665">
        <v>161</v>
      </c>
      <c r="J665">
        <v>1.44</v>
      </c>
      <c r="K665">
        <v>55</v>
      </c>
      <c r="L665">
        <v>22.7</v>
      </c>
    </row>
    <row r="666" spans="1:12">
      <c r="A666" t="str">
        <f t="shared" si="10"/>
        <v>IDFdk4.CC.Bambrick.B.NoMgmt.N.100</v>
      </c>
      <c r="B666">
        <v>4</v>
      </c>
      <c r="C666" t="str">
        <f>LOOKUP(B666,TipsyOutputs!A:A,TipsyOutputs!B:B)</f>
        <v>IDFdk4.CC.Bambrick.B.NoMgmt.N</v>
      </c>
      <c r="D666">
        <v>0</v>
      </c>
      <c r="E666">
        <v>100</v>
      </c>
      <c r="F666">
        <v>109</v>
      </c>
      <c r="G666">
        <v>14.9</v>
      </c>
      <c r="H666">
        <v>0.11</v>
      </c>
      <c r="I666">
        <v>152.6</v>
      </c>
      <c r="J666">
        <v>1.0900000000000001</v>
      </c>
      <c r="K666">
        <v>46</v>
      </c>
      <c r="L666">
        <v>20.6</v>
      </c>
    </row>
    <row r="667" spans="1:12">
      <c r="A667" t="str">
        <f t="shared" si="10"/>
        <v>IDFdk4.CC.Bambrick.B.NoMgmt.N.60</v>
      </c>
      <c r="B667">
        <v>4</v>
      </c>
      <c r="C667" t="str">
        <f>LOOKUP(B667,TipsyOutputs!A:A,TipsyOutputs!B:B)</f>
        <v>IDFdk4.CC.Bambrick.B.NoMgmt.N</v>
      </c>
      <c r="D667">
        <v>0</v>
      </c>
      <c r="E667">
        <v>60</v>
      </c>
      <c r="F667">
        <v>14</v>
      </c>
      <c r="G667">
        <v>9.8000000000000007</v>
      </c>
      <c r="H667">
        <v>4.9000000000000002E-2</v>
      </c>
      <c r="I667">
        <v>62</v>
      </c>
      <c r="J667">
        <v>0.23</v>
      </c>
      <c r="K667">
        <v>13</v>
      </c>
      <c r="L667">
        <v>14.6</v>
      </c>
    </row>
    <row r="668" spans="1:12">
      <c r="A668" t="str">
        <f t="shared" si="10"/>
        <v>IDFdk4.CC.Bambrick.B.NoMgmt.N.70</v>
      </c>
      <c r="B668">
        <v>4</v>
      </c>
      <c r="C668" t="str">
        <f>LOOKUP(B668,TipsyOutputs!A:A,TipsyOutputs!B:B)</f>
        <v>IDFdk4.CC.Bambrick.B.NoMgmt.N</v>
      </c>
      <c r="D668">
        <v>0</v>
      </c>
      <c r="E668">
        <v>70</v>
      </c>
      <c r="F668">
        <v>36</v>
      </c>
      <c r="G668">
        <v>11.4</v>
      </c>
      <c r="H668">
        <v>6.5000000000000002E-2</v>
      </c>
      <c r="I668">
        <v>103.7</v>
      </c>
      <c r="J668">
        <v>0.51</v>
      </c>
      <c r="K668">
        <v>20</v>
      </c>
      <c r="L668">
        <v>16.399999999999999</v>
      </c>
    </row>
    <row r="669" spans="1:12">
      <c r="A669" t="str">
        <f t="shared" si="10"/>
        <v>IDFdk4.CC.Bambrick.B.NoMgmt.N.80</v>
      </c>
      <c r="B669">
        <v>4</v>
      </c>
      <c r="C669" t="str">
        <f>LOOKUP(B669,TipsyOutputs!A:A,TipsyOutputs!B:B)</f>
        <v>IDFdk4.CC.Bambrick.B.NoMgmt.N</v>
      </c>
      <c r="D669">
        <v>0</v>
      </c>
      <c r="E669">
        <v>80</v>
      </c>
      <c r="F669">
        <v>61</v>
      </c>
      <c r="G669">
        <v>12.8</v>
      </c>
      <c r="H669">
        <v>0.08</v>
      </c>
      <c r="I669">
        <v>127.5</v>
      </c>
      <c r="J669">
        <v>0.76</v>
      </c>
      <c r="K669">
        <v>29</v>
      </c>
      <c r="L669">
        <v>18</v>
      </c>
    </row>
    <row r="670" spans="1:12">
      <c r="A670" t="str">
        <f t="shared" si="10"/>
        <v>IDFdk4.CC.Bambrick.B.NoMgmt.N.90</v>
      </c>
      <c r="B670">
        <v>4</v>
      </c>
      <c r="C670" t="str">
        <f>LOOKUP(B670,TipsyOutputs!A:A,TipsyOutputs!B:B)</f>
        <v>IDFdk4.CC.Bambrick.B.NoMgmt.N</v>
      </c>
      <c r="D670">
        <v>0</v>
      </c>
      <c r="E670">
        <v>90</v>
      </c>
      <c r="F670">
        <v>85</v>
      </c>
      <c r="G670">
        <v>14</v>
      </c>
      <c r="H670">
        <v>9.2999999999999999E-2</v>
      </c>
      <c r="I670">
        <v>141.30000000000001</v>
      </c>
      <c r="J670">
        <v>0.95</v>
      </c>
      <c r="K670">
        <v>37</v>
      </c>
      <c r="L670">
        <v>19.5</v>
      </c>
    </row>
    <row r="671" spans="1:12">
      <c r="A671" t="str">
        <f t="shared" si="10"/>
        <v>IDFdk4.CC.Bambrick.B.Reg.N.100</v>
      </c>
      <c r="B671">
        <v>123</v>
      </c>
      <c r="C671" t="str">
        <f>LOOKUP(B671,TipsyOutputs!A:A,TipsyOutputs!B:B)</f>
        <v>IDFdk4.CC.Bambrick.B.Reg.N</v>
      </c>
      <c r="D671">
        <v>0</v>
      </c>
      <c r="E671">
        <v>100</v>
      </c>
      <c r="F671">
        <v>144</v>
      </c>
      <c r="G671">
        <v>16.399999999999999</v>
      </c>
      <c r="H671">
        <v>0.13400000000000001</v>
      </c>
      <c r="I671">
        <v>164.9</v>
      </c>
      <c r="J671">
        <v>1.44</v>
      </c>
      <c r="K671">
        <v>60</v>
      </c>
      <c r="L671">
        <v>22.3</v>
      </c>
    </row>
    <row r="672" spans="1:12">
      <c r="A672" t="str">
        <f t="shared" si="10"/>
        <v>IDFdk4.CC.Bambrick.B.Reg.N.60</v>
      </c>
      <c r="B672">
        <v>123</v>
      </c>
      <c r="C672" t="str">
        <f>LOOKUP(B672,TipsyOutputs!A:A,TipsyOutputs!B:B)</f>
        <v>IDFdk4.CC.Bambrick.B.Reg.N</v>
      </c>
      <c r="D672">
        <v>0</v>
      </c>
      <c r="E672">
        <v>60</v>
      </c>
      <c r="F672">
        <v>34</v>
      </c>
      <c r="G672">
        <v>11.2</v>
      </c>
      <c r="H672">
        <v>6.5000000000000002E-2</v>
      </c>
      <c r="I672">
        <v>105.4</v>
      </c>
      <c r="J672">
        <v>0.56000000000000005</v>
      </c>
      <c r="K672">
        <v>19</v>
      </c>
      <c r="L672">
        <v>16.2</v>
      </c>
    </row>
    <row r="673" spans="1:12">
      <c r="A673" t="str">
        <f t="shared" si="10"/>
        <v>IDFdk4.CC.Bambrick.B.Reg.N.70</v>
      </c>
      <c r="B673">
        <v>123</v>
      </c>
      <c r="C673" t="str">
        <f>LOOKUP(B673,TipsyOutputs!A:A,TipsyOutputs!B:B)</f>
        <v>IDFdk4.CC.Bambrick.B.Reg.N</v>
      </c>
      <c r="D673">
        <v>0</v>
      </c>
      <c r="E673">
        <v>70</v>
      </c>
      <c r="F673">
        <v>61</v>
      </c>
      <c r="G673">
        <v>12.8</v>
      </c>
      <c r="H673">
        <v>8.3000000000000004E-2</v>
      </c>
      <c r="I673">
        <v>131.19999999999999</v>
      </c>
      <c r="J673">
        <v>0.88</v>
      </c>
      <c r="K673">
        <v>29</v>
      </c>
      <c r="L673">
        <v>18</v>
      </c>
    </row>
    <row r="674" spans="1:12">
      <c r="A674" t="str">
        <f t="shared" si="10"/>
        <v>IDFdk4.CC.Bambrick.B.Reg.N.80</v>
      </c>
      <c r="B674">
        <v>123</v>
      </c>
      <c r="C674" t="str">
        <f>LOOKUP(B674,TipsyOutputs!A:A,TipsyOutputs!B:B)</f>
        <v>IDFdk4.CC.Bambrick.B.Reg.N</v>
      </c>
      <c r="D674">
        <v>0</v>
      </c>
      <c r="E674">
        <v>80</v>
      </c>
      <c r="F674">
        <v>90</v>
      </c>
      <c r="G674">
        <v>14.2</v>
      </c>
      <c r="H674">
        <v>9.9000000000000005E-2</v>
      </c>
      <c r="I674">
        <v>145.4</v>
      </c>
      <c r="J674">
        <v>1.1299999999999999</v>
      </c>
      <c r="K674">
        <v>40</v>
      </c>
      <c r="L674">
        <v>19.7</v>
      </c>
    </row>
    <row r="675" spans="1:12">
      <c r="A675" t="str">
        <f t="shared" si="10"/>
        <v>IDFdk4.CC.Bambrick.B.Reg.N.90</v>
      </c>
      <c r="B675">
        <v>123</v>
      </c>
      <c r="C675" t="str">
        <f>LOOKUP(B675,TipsyOutputs!A:A,TipsyOutputs!B:B)</f>
        <v>IDFdk4.CC.Bambrick.B.Reg.N</v>
      </c>
      <c r="D675">
        <v>0</v>
      </c>
      <c r="E675">
        <v>90</v>
      </c>
      <c r="F675">
        <v>119</v>
      </c>
      <c r="G675">
        <v>15.4</v>
      </c>
      <c r="H675">
        <v>0.11700000000000001</v>
      </c>
      <c r="I675">
        <v>155.80000000000001</v>
      </c>
      <c r="J675">
        <v>1.32</v>
      </c>
      <c r="K675">
        <v>50</v>
      </c>
      <c r="L675">
        <v>21.2</v>
      </c>
    </row>
    <row r="676" spans="1:12">
      <c r="A676" t="str">
        <f t="shared" si="10"/>
        <v>IDFdk4.CC.Bambrick.B.Reg.P.100</v>
      </c>
      <c r="B676">
        <v>124</v>
      </c>
      <c r="C676" t="str">
        <f>LOOKUP(B676,TipsyOutputs!A:A,TipsyOutputs!B:B)</f>
        <v>IDFdk4.CC.Bambrick.B.Reg.P</v>
      </c>
      <c r="D676">
        <v>0</v>
      </c>
      <c r="E676">
        <v>100</v>
      </c>
      <c r="F676">
        <v>172</v>
      </c>
      <c r="G676">
        <v>17.100000000000001</v>
      </c>
      <c r="H676">
        <v>0.14899999999999999</v>
      </c>
      <c r="I676">
        <v>173.2</v>
      </c>
      <c r="J676">
        <v>1.72</v>
      </c>
      <c r="K676">
        <v>69</v>
      </c>
      <c r="L676">
        <v>22.8</v>
      </c>
    </row>
    <row r="677" spans="1:12">
      <c r="A677" t="str">
        <f t="shared" si="10"/>
        <v>IDFdk4.CC.Bambrick.B.Reg.P.60</v>
      </c>
      <c r="B677">
        <v>124</v>
      </c>
      <c r="C677" t="str">
        <f>LOOKUP(B677,TipsyOutputs!A:A,TipsyOutputs!B:B)</f>
        <v>IDFdk4.CC.Bambrick.B.Reg.P</v>
      </c>
      <c r="D677">
        <v>0</v>
      </c>
      <c r="E677">
        <v>60</v>
      </c>
      <c r="F677">
        <v>47</v>
      </c>
      <c r="G677">
        <v>12</v>
      </c>
      <c r="H677">
        <v>7.3999999999999996E-2</v>
      </c>
      <c r="I677">
        <v>116.3</v>
      </c>
      <c r="J677">
        <v>0.79</v>
      </c>
      <c r="K677">
        <v>24</v>
      </c>
      <c r="L677">
        <v>16.7</v>
      </c>
    </row>
    <row r="678" spans="1:12">
      <c r="A678" t="str">
        <f t="shared" si="10"/>
        <v>IDFdk4.CC.Bambrick.B.Reg.P.70</v>
      </c>
      <c r="B678">
        <v>124</v>
      </c>
      <c r="C678" t="str">
        <f>LOOKUP(B678,TipsyOutputs!A:A,TipsyOutputs!B:B)</f>
        <v>IDFdk4.CC.Bambrick.B.Reg.P</v>
      </c>
      <c r="D678">
        <v>0</v>
      </c>
      <c r="E678">
        <v>70</v>
      </c>
      <c r="F678">
        <v>83</v>
      </c>
      <c r="G678">
        <v>13.6</v>
      </c>
      <c r="H678">
        <v>9.1999999999999998E-2</v>
      </c>
      <c r="I678">
        <v>137.19999999999999</v>
      </c>
      <c r="J678">
        <v>1.18</v>
      </c>
      <c r="K678">
        <v>35</v>
      </c>
      <c r="L678">
        <v>18.8</v>
      </c>
    </row>
    <row r="679" spans="1:12">
      <c r="A679" t="str">
        <f t="shared" si="10"/>
        <v>IDFdk4.CC.Bambrick.B.Reg.P.80</v>
      </c>
      <c r="B679">
        <v>124</v>
      </c>
      <c r="C679" t="str">
        <f>LOOKUP(B679,TipsyOutputs!A:A,TipsyOutputs!B:B)</f>
        <v>IDFdk4.CC.Bambrick.B.Reg.P</v>
      </c>
      <c r="D679">
        <v>0</v>
      </c>
      <c r="E679">
        <v>80</v>
      </c>
      <c r="F679">
        <v>116</v>
      </c>
      <c r="G679">
        <v>14.9</v>
      </c>
      <c r="H679">
        <v>0.112</v>
      </c>
      <c r="I679">
        <v>152.1</v>
      </c>
      <c r="J679">
        <v>1.45</v>
      </c>
      <c r="K679">
        <v>47</v>
      </c>
      <c r="L679">
        <v>20.399999999999999</v>
      </c>
    </row>
    <row r="680" spans="1:12">
      <c r="A680" t="str">
        <f t="shared" si="10"/>
        <v>IDFdk4.CC.Bambrick.B.Reg.P.90</v>
      </c>
      <c r="B680">
        <v>124</v>
      </c>
      <c r="C680" t="str">
        <f>LOOKUP(B680,TipsyOutputs!A:A,TipsyOutputs!B:B)</f>
        <v>IDFdk4.CC.Bambrick.B.Reg.P</v>
      </c>
      <c r="D680">
        <v>0</v>
      </c>
      <c r="E680">
        <v>90</v>
      </c>
      <c r="F680">
        <v>146</v>
      </c>
      <c r="G680">
        <v>16.100000000000001</v>
      </c>
      <c r="H680">
        <v>0.13</v>
      </c>
      <c r="I680">
        <v>162.30000000000001</v>
      </c>
      <c r="J680">
        <v>1.62</v>
      </c>
      <c r="K680">
        <v>58</v>
      </c>
      <c r="L680">
        <v>21.8</v>
      </c>
    </row>
    <row r="681" spans="1:12">
      <c r="A681" t="str">
        <f t="shared" si="10"/>
        <v>IDFdk4.CC.Bambrick.C.FFEP.N.100</v>
      </c>
      <c r="B681">
        <v>293</v>
      </c>
      <c r="C681" t="str">
        <f>LOOKUP(B681,TipsyOutputs!A:A,TipsyOutputs!B:B)</f>
        <v>IDFdk4.CC.Bambrick.C.FFEP.N</v>
      </c>
      <c r="D681">
        <v>0</v>
      </c>
      <c r="E681">
        <v>100</v>
      </c>
      <c r="F681">
        <v>157</v>
      </c>
      <c r="G681">
        <v>16.8</v>
      </c>
      <c r="H681">
        <v>0.14699999999999999</v>
      </c>
      <c r="I681">
        <v>172</v>
      </c>
      <c r="J681">
        <v>1.57</v>
      </c>
      <c r="K681">
        <v>67</v>
      </c>
      <c r="L681">
        <v>24</v>
      </c>
    </row>
    <row r="682" spans="1:12">
      <c r="A682" t="str">
        <f t="shared" si="10"/>
        <v>IDFdk4.CC.Bambrick.C.FFEP.N.60</v>
      </c>
      <c r="B682">
        <v>293</v>
      </c>
      <c r="C682" t="str">
        <f>LOOKUP(B682,TipsyOutputs!A:A,TipsyOutputs!B:B)</f>
        <v>IDFdk4.CC.Bambrick.C.FFEP.N</v>
      </c>
      <c r="D682">
        <v>0</v>
      </c>
      <c r="E682">
        <v>60</v>
      </c>
      <c r="F682">
        <v>49</v>
      </c>
      <c r="G682">
        <v>12.1</v>
      </c>
      <c r="H682">
        <v>6.9000000000000006E-2</v>
      </c>
      <c r="I682">
        <v>116.5</v>
      </c>
      <c r="J682">
        <v>0.82</v>
      </c>
      <c r="K682">
        <v>25</v>
      </c>
      <c r="L682">
        <v>18.2</v>
      </c>
    </row>
    <row r="683" spans="1:12">
      <c r="A683" t="str">
        <f t="shared" si="10"/>
        <v>IDFdk4.CC.Bambrick.C.FFEP.N.70</v>
      </c>
      <c r="B683">
        <v>293</v>
      </c>
      <c r="C683" t="str">
        <f>LOOKUP(B683,TipsyOutputs!A:A,TipsyOutputs!B:B)</f>
        <v>IDFdk4.CC.Bambrick.C.FFEP.N</v>
      </c>
      <c r="D683">
        <v>0</v>
      </c>
      <c r="E683">
        <v>70</v>
      </c>
      <c r="F683">
        <v>81</v>
      </c>
      <c r="G683">
        <v>13.6</v>
      </c>
      <c r="H683">
        <v>0.09</v>
      </c>
      <c r="I683">
        <v>141.19999999999999</v>
      </c>
      <c r="J683">
        <v>1.1599999999999999</v>
      </c>
      <c r="K683">
        <v>36</v>
      </c>
      <c r="L683">
        <v>20.2</v>
      </c>
    </row>
    <row r="684" spans="1:12">
      <c r="A684" t="str">
        <f t="shared" si="10"/>
        <v>IDFdk4.CC.Bambrick.C.FFEP.N.80</v>
      </c>
      <c r="B684">
        <v>293</v>
      </c>
      <c r="C684" t="str">
        <f>LOOKUP(B684,TipsyOutputs!A:A,TipsyOutputs!B:B)</f>
        <v>IDFdk4.CC.Bambrick.C.FFEP.N</v>
      </c>
      <c r="D684">
        <v>0</v>
      </c>
      <c r="E684">
        <v>80</v>
      </c>
      <c r="F684">
        <v>110</v>
      </c>
      <c r="G684">
        <v>14.9</v>
      </c>
      <c r="H684">
        <v>0.11</v>
      </c>
      <c r="I684">
        <v>154.5</v>
      </c>
      <c r="J684">
        <v>1.37</v>
      </c>
      <c r="K684">
        <v>47</v>
      </c>
      <c r="L684">
        <v>21.8</v>
      </c>
    </row>
    <row r="685" spans="1:12">
      <c r="A685" t="str">
        <f t="shared" si="10"/>
        <v>IDFdk4.CC.Bambrick.C.FFEP.N.90</v>
      </c>
      <c r="B685">
        <v>293</v>
      </c>
      <c r="C685" t="str">
        <f>LOOKUP(B685,TipsyOutputs!A:A,TipsyOutputs!B:B)</f>
        <v>IDFdk4.CC.Bambrick.C.FFEP.N</v>
      </c>
      <c r="D685">
        <v>0</v>
      </c>
      <c r="E685">
        <v>90</v>
      </c>
      <c r="F685">
        <v>135</v>
      </c>
      <c r="G685">
        <v>15.9</v>
      </c>
      <c r="H685">
        <v>0.128</v>
      </c>
      <c r="I685">
        <v>162.5</v>
      </c>
      <c r="J685">
        <v>1.5</v>
      </c>
      <c r="K685">
        <v>57</v>
      </c>
      <c r="L685">
        <v>23</v>
      </c>
    </row>
    <row r="686" spans="1:12">
      <c r="A686" t="str">
        <f t="shared" si="10"/>
        <v>IDFdk4.CC.Bambrick.C.NoMgmt.N.100</v>
      </c>
      <c r="B686">
        <v>5</v>
      </c>
      <c r="C686" t="str">
        <f>LOOKUP(B686,TipsyOutputs!A:A,TipsyOutputs!B:B)</f>
        <v>IDFdk4.CC.Bambrick.C.NoMgmt.N</v>
      </c>
      <c r="D686">
        <v>0</v>
      </c>
      <c r="E686">
        <v>100</v>
      </c>
      <c r="F686">
        <v>92</v>
      </c>
      <c r="G686">
        <v>14.3</v>
      </c>
      <c r="H686">
        <v>9.9000000000000005E-2</v>
      </c>
      <c r="I686">
        <v>145.19999999999999</v>
      </c>
      <c r="J686">
        <v>0.92</v>
      </c>
      <c r="K686">
        <v>40</v>
      </c>
      <c r="L686">
        <v>19.8</v>
      </c>
    </row>
    <row r="687" spans="1:12">
      <c r="A687" t="str">
        <f t="shared" si="10"/>
        <v>IDFdk4.CC.Bambrick.C.NoMgmt.N.60</v>
      </c>
      <c r="B687">
        <v>5</v>
      </c>
      <c r="C687" t="str">
        <f>LOOKUP(B687,TipsyOutputs!A:A,TipsyOutputs!B:B)</f>
        <v>IDFdk4.CC.Bambrick.C.NoMgmt.N</v>
      </c>
      <c r="D687">
        <v>0</v>
      </c>
      <c r="E687">
        <v>60</v>
      </c>
      <c r="F687">
        <v>10</v>
      </c>
      <c r="G687">
        <v>9.1999999999999993</v>
      </c>
      <c r="H687">
        <v>4.8000000000000001E-2</v>
      </c>
      <c r="I687">
        <v>58.7</v>
      </c>
      <c r="J687">
        <v>0.16</v>
      </c>
      <c r="K687">
        <v>9</v>
      </c>
      <c r="L687">
        <v>14.2</v>
      </c>
    </row>
    <row r="688" spans="1:12">
      <c r="A688" t="str">
        <f t="shared" si="10"/>
        <v>IDFdk4.CC.Bambrick.C.NoMgmt.N.70</v>
      </c>
      <c r="B688">
        <v>5</v>
      </c>
      <c r="C688" t="str">
        <f>LOOKUP(B688,TipsyOutputs!A:A,TipsyOutputs!B:B)</f>
        <v>IDFdk4.CC.Bambrick.C.NoMgmt.N</v>
      </c>
      <c r="D688">
        <v>0</v>
      </c>
      <c r="E688">
        <v>70</v>
      </c>
      <c r="F688">
        <v>26</v>
      </c>
      <c r="G688">
        <v>10.7</v>
      </c>
      <c r="H688">
        <v>0.06</v>
      </c>
      <c r="I688">
        <v>92.5</v>
      </c>
      <c r="J688">
        <v>0.37</v>
      </c>
      <c r="K688">
        <v>17</v>
      </c>
      <c r="L688">
        <v>15.6</v>
      </c>
    </row>
    <row r="689" spans="1:12">
      <c r="A689" t="str">
        <f t="shared" si="10"/>
        <v>IDFdk4.CC.Bambrick.C.NoMgmt.N.80</v>
      </c>
      <c r="B689">
        <v>5</v>
      </c>
      <c r="C689" t="str">
        <f>LOOKUP(B689,TipsyOutputs!A:A,TipsyOutputs!B:B)</f>
        <v>IDFdk4.CC.Bambrick.C.NoMgmt.N</v>
      </c>
      <c r="D689">
        <v>0</v>
      </c>
      <c r="E689">
        <v>80</v>
      </c>
      <c r="F689">
        <v>46</v>
      </c>
      <c r="G689">
        <v>12.1</v>
      </c>
      <c r="H689">
        <v>6.9000000000000006E-2</v>
      </c>
      <c r="I689">
        <v>112.9</v>
      </c>
      <c r="J689">
        <v>0.57999999999999996</v>
      </c>
      <c r="K689">
        <v>24</v>
      </c>
      <c r="L689">
        <v>17.2</v>
      </c>
    </row>
    <row r="690" spans="1:12">
      <c r="A690" t="str">
        <f t="shared" si="10"/>
        <v>IDFdk4.CC.Bambrick.C.NoMgmt.N.90</v>
      </c>
      <c r="B690">
        <v>5</v>
      </c>
      <c r="C690" t="str">
        <f>LOOKUP(B690,TipsyOutputs!A:A,TipsyOutputs!B:B)</f>
        <v>IDFdk4.CC.Bambrick.C.NoMgmt.N</v>
      </c>
      <c r="D690">
        <v>0</v>
      </c>
      <c r="E690">
        <v>90</v>
      </c>
      <c r="F690">
        <v>71</v>
      </c>
      <c r="G690">
        <v>13.3</v>
      </c>
      <c r="H690">
        <v>8.5999999999999993E-2</v>
      </c>
      <c r="I690">
        <v>134.4</v>
      </c>
      <c r="J690">
        <v>0.78</v>
      </c>
      <c r="K690">
        <v>32</v>
      </c>
      <c r="L690">
        <v>18.600000000000001</v>
      </c>
    </row>
    <row r="691" spans="1:12">
      <c r="A691" t="str">
        <f t="shared" si="10"/>
        <v>IDFdk4.CC.Bambrick.C.Reg.N.100</v>
      </c>
      <c r="B691">
        <v>126</v>
      </c>
      <c r="C691" t="str">
        <f>LOOKUP(B691,TipsyOutputs!A:A,TipsyOutputs!B:B)</f>
        <v>IDFdk4.CC.Bambrick.C.Reg.N</v>
      </c>
      <c r="D691">
        <v>0</v>
      </c>
      <c r="E691">
        <v>100</v>
      </c>
      <c r="F691">
        <v>150</v>
      </c>
      <c r="G691">
        <v>16.7</v>
      </c>
      <c r="H691">
        <v>0.13800000000000001</v>
      </c>
      <c r="I691">
        <v>167.5</v>
      </c>
      <c r="J691">
        <v>1.5</v>
      </c>
      <c r="K691">
        <v>63</v>
      </c>
      <c r="L691">
        <v>22.6</v>
      </c>
    </row>
    <row r="692" spans="1:12">
      <c r="A692" t="str">
        <f t="shared" si="10"/>
        <v>IDFdk4.CC.Bambrick.C.Reg.N.60</v>
      </c>
      <c r="B692">
        <v>126</v>
      </c>
      <c r="C692" t="str">
        <f>LOOKUP(B692,TipsyOutputs!A:A,TipsyOutputs!B:B)</f>
        <v>IDFdk4.CC.Bambrick.C.Reg.N</v>
      </c>
      <c r="D692">
        <v>0</v>
      </c>
      <c r="E692">
        <v>60</v>
      </c>
      <c r="F692">
        <v>36</v>
      </c>
      <c r="G692">
        <v>11.4</v>
      </c>
      <c r="H692">
        <v>6.6000000000000003E-2</v>
      </c>
      <c r="I692">
        <v>107.3</v>
      </c>
      <c r="J692">
        <v>0.6</v>
      </c>
      <c r="K692">
        <v>20</v>
      </c>
      <c r="L692">
        <v>16.399999999999999</v>
      </c>
    </row>
    <row r="693" spans="1:12">
      <c r="A693" t="str">
        <f t="shared" si="10"/>
        <v>IDFdk4.CC.Bambrick.C.Reg.N.70</v>
      </c>
      <c r="B693">
        <v>126</v>
      </c>
      <c r="C693" t="str">
        <f>LOOKUP(B693,TipsyOutputs!A:A,TipsyOutputs!B:B)</f>
        <v>IDFdk4.CC.Bambrick.C.Reg.N</v>
      </c>
      <c r="D693">
        <v>0</v>
      </c>
      <c r="E693">
        <v>70</v>
      </c>
      <c r="F693">
        <v>66</v>
      </c>
      <c r="G693">
        <v>13</v>
      </c>
      <c r="H693">
        <v>8.5999999999999993E-2</v>
      </c>
      <c r="I693">
        <v>133.80000000000001</v>
      </c>
      <c r="J693">
        <v>0.94</v>
      </c>
      <c r="K693">
        <v>31</v>
      </c>
      <c r="L693">
        <v>18.3</v>
      </c>
    </row>
    <row r="694" spans="1:12">
      <c r="A694" t="str">
        <f t="shared" si="10"/>
        <v>IDFdk4.CC.Bambrick.C.Reg.N.80</v>
      </c>
      <c r="B694">
        <v>126</v>
      </c>
      <c r="C694" t="str">
        <f>LOOKUP(B694,TipsyOutputs!A:A,TipsyOutputs!B:B)</f>
        <v>IDFdk4.CC.Bambrick.C.Reg.N</v>
      </c>
      <c r="D694">
        <v>0</v>
      </c>
      <c r="E694">
        <v>80</v>
      </c>
      <c r="F694">
        <v>96</v>
      </c>
      <c r="G694">
        <v>14.4</v>
      </c>
      <c r="H694">
        <v>0.10299999999999999</v>
      </c>
      <c r="I694">
        <v>147.9</v>
      </c>
      <c r="J694">
        <v>1.2</v>
      </c>
      <c r="K694">
        <v>42</v>
      </c>
      <c r="L694">
        <v>20</v>
      </c>
    </row>
    <row r="695" spans="1:12">
      <c r="A695" t="str">
        <f t="shared" si="10"/>
        <v>IDFdk4.CC.Bambrick.C.Reg.N.90</v>
      </c>
      <c r="B695">
        <v>126</v>
      </c>
      <c r="C695" t="str">
        <f>LOOKUP(B695,TipsyOutputs!A:A,TipsyOutputs!B:B)</f>
        <v>IDFdk4.CC.Bambrick.C.Reg.N</v>
      </c>
      <c r="D695">
        <v>0</v>
      </c>
      <c r="E695">
        <v>90</v>
      </c>
      <c r="F695">
        <v>124</v>
      </c>
      <c r="G695">
        <v>15.6</v>
      </c>
      <c r="H695">
        <v>0.12</v>
      </c>
      <c r="I695">
        <v>157.5</v>
      </c>
      <c r="J695">
        <v>1.38</v>
      </c>
      <c r="K695">
        <v>52</v>
      </c>
      <c r="L695">
        <v>21.4</v>
      </c>
    </row>
    <row r="696" spans="1:12">
      <c r="A696" t="str">
        <f t="shared" si="10"/>
        <v>IDFdk4.CC.Bambrick.C.Reg.P.100</v>
      </c>
      <c r="B696">
        <v>127</v>
      </c>
      <c r="C696" t="str">
        <f>LOOKUP(B696,TipsyOutputs!A:A,TipsyOutputs!B:B)</f>
        <v>IDFdk4.CC.Bambrick.C.Reg.P</v>
      </c>
      <c r="D696">
        <v>0</v>
      </c>
      <c r="E696">
        <v>100</v>
      </c>
      <c r="F696">
        <v>178</v>
      </c>
      <c r="G696">
        <v>17.399999999999999</v>
      </c>
      <c r="H696">
        <v>0.154</v>
      </c>
      <c r="I696">
        <v>175.5</v>
      </c>
      <c r="J696">
        <v>1.78</v>
      </c>
      <c r="K696">
        <v>72</v>
      </c>
      <c r="L696">
        <v>23.1</v>
      </c>
    </row>
    <row r="697" spans="1:12">
      <c r="A697" t="str">
        <f t="shared" si="10"/>
        <v>IDFdk4.CC.Bambrick.C.Reg.P.60</v>
      </c>
      <c r="B697">
        <v>127</v>
      </c>
      <c r="C697" t="str">
        <f>LOOKUP(B697,TipsyOutputs!A:A,TipsyOutputs!B:B)</f>
        <v>IDFdk4.CC.Bambrick.C.Reg.P</v>
      </c>
      <c r="D697">
        <v>0</v>
      </c>
      <c r="E697">
        <v>60</v>
      </c>
      <c r="F697">
        <v>52</v>
      </c>
      <c r="G697">
        <v>12.2</v>
      </c>
      <c r="H697">
        <v>7.6999999999999999E-2</v>
      </c>
      <c r="I697">
        <v>120.7</v>
      </c>
      <c r="J697">
        <v>0.87</v>
      </c>
      <c r="K697">
        <v>26</v>
      </c>
      <c r="L697">
        <v>17</v>
      </c>
    </row>
    <row r="698" spans="1:12">
      <c r="A698" t="str">
        <f t="shared" si="10"/>
        <v>IDFdk4.CC.Bambrick.C.Reg.P.70</v>
      </c>
      <c r="B698">
        <v>127</v>
      </c>
      <c r="C698" t="str">
        <f>LOOKUP(B698,TipsyOutputs!A:A,TipsyOutputs!B:B)</f>
        <v>IDFdk4.CC.Bambrick.C.Reg.P</v>
      </c>
      <c r="D698">
        <v>0</v>
      </c>
      <c r="E698">
        <v>70</v>
      </c>
      <c r="F698">
        <v>88</v>
      </c>
      <c r="G698">
        <v>13.8</v>
      </c>
      <c r="H698">
        <v>9.5000000000000001E-2</v>
      </c>
      <c r="I698">
        <v>139.19999999999999</v>
      </c>
      <c r="J698">
        <v>1.26</v>
      </c>
      <c r="K698">
        <v>37</v>
      </c>
      <c r="L698">
        <v>19</v>
      </c>
    </row>
    <row r="699" spans="1:12">
      <c r="A699" t="str">
        <f t="shared" si="10"/>
        <v>IDFdk4.CC.Bambrick.C.Reg.P.80</v>
      </c>
      <c r="B699">
        <v>127</v>
      </c>
      <c r="C699" t="str">
        <f>LOOKUP(B699,TipsyOutputs!A:A,TipsyOutputs!B:B)</f>
        <v>IDFdk4.CC.Bambrick.C.Reg.P</v>
      </c>
      <c r="D699">
        <v>0</v>
      </c>
      <c r="E699">
        <v>80</v>
      </c>
      <c r="F699">
        <v>122</v>
      </c>
      <c r="G699">
        <v>15.2</v>
      </c>
      <c r="H699">
        <v>0.11600000000000001</v>
      </c>
      <c r="I699">
        <v>154.4</v>
      </c>
      <c r="J699">
        <v>1.52</v>
      </c>
      <c r="K699">
        <v>49</v>
      </c>
      <c r="L699">
        <v>20.7</v>
      </c>
    </row>
    <row r="700" spans="1:12">
      <c r="A700" t="str">
        <f t="shared" si="10"/>
        <v>IDFdk4.CC.Bambrick.C.Reg.P.90</v>
      </c>
      <c r="B700">
        <v>127</v>
      </c>
      <c r="C700" t="str">
        <f>LOOKUP(B700,TipsyOutputs!A:A,TipsyOutputs!B:B)</f>
        <v>IDFdk4.CC.Bambrick.C.Reg.P</v>
      </c>
      <c r="D700">
        <v>0</v>
      </c>
      <c r="E700">
        <v>90</v>
      </c>
      <c r="F700">
        <v>152</v>
      </c>
      <c r="G700">
        <v>16.399999999999999</v>
      </c>
      <c r="H700">
        <v>0.13500000000000001</v>
      </c>
      <c r="I700">
        <v>165.1</v>
      </c>
      <c r="J700">
        <v>1.69</v>
      </c>
      <c r="K700">
        <v>61</v>
      </c>
      <c r="L700">
        <v>22</v>
      </c>
    </row>
    <row r="701" spans="1:12">
      <c r="A701" t="str">
        <f t="shared" si="10"/>
        <v>IDFdk4.CC.BidwellLava.A.FFEP.N.100</v>
      </c>
      <c r="B701">
        <v>304</v>
      </c>
      <c r="C701" t="str">
        <f>LOOKUP(B701,TipsyOutputs!A:A,TipsyOutputs!B:B)</f>
        <v>IDFdk4.CC.BidwellLava.A.FFEP.N</v>
      </c>
      <c r="D701">
        <v>0</v>
      </c>
      <c r="E701">
        <v>100</v>
      </c>
      <c r="F701">
        <v>151</v>
      </c>
      <c r="G701">
        <v>16.600000000000001</v>
      </c>
      <c r="H701">
        <v>0.14199999999999999</v>
      </c>
      <c r="I701">
        <v>169.7</v>
      </c>
      <c r="J701">
        <v>1.51</v>
      </c>
      <c r="K701">
        <v>65</v>
      </c>
      <c r="L701">
        <v>23.7</v>
      </c>
    </row>
    <row r="702" spans="1:12">
      <c r="A702" t="str">
        <f t="shared" si="10"/>
        <v>IDFdk4.CC.BidwellLava.A.FFEP.N.60</v>
      </c>
      <c r="B702">
        <v>304</v>
      </c>
      <c r="C702" t="str">
        <f>LOOKUP(B702,TipsyOutputs!A:A,TipsyOutputs!B:B)</f>
        <v>IDFdk4.CC.BidwellLava.A.FFEP.N</v>
      </c>
      <c r="D702">
        <v>0</v>
      </c>
      <c r="E702">
        <v>60</v>
      </c>
      <c r="F702">
        <v>46</v>
      </c>
      <c r="G702">
        <v>11.9</v>
      </c>
      <c r="H702">
        <v>6.7000000000000004E-2</v>
      </c>
      <c r="I702">
        <v>112.7</v>
      </c>
      <c r="J702">
        <v>0.76</v>
      </c>
      <c r="K702">
        <v>23</v>
      </c>
      <c r="L702">
        <v>18</v>
      </c>
    </row>
    <row r="703" spans="1:12">
      <c r="A703" t="str">
        <f t="shared" si="10"/>
        <v>IDFdk4.CC.BidwellLava.A.FFEP.N.70</v>
      </c>
      <c r="B703">
        <v>304</v>
      </c>
      <c r="C703" t="str">
        <f>LOOKUP(B703,TipsyOutputs!A:A,TipsyOutputs!B:B)</f>
        <v>IDFdk4.CC.BidwellLava.A.FFEP.N</v>
      </c>
      <c r="D703">
        <v>0</v>
      </c>
      <c r="E703">
        <v>70</v>
      </c>
      <c r="F703">
        <v>76</v>
      </c>
      <c r="G703">
        <v>13.4</v>
      </c>
      <c r="H703">
        <v>8.7999999999999995E-2</v>
      </c>
      <c r="I703">
        <v>138.9</v>
      </c>
      <c r="J703">
        <v>1.0900000000000001</v>
      </c>
      <c r="K703">
        <v>34</v>
      </c>
      <c r="L703">
        <v>19.899999999999999</v>
      </c>
    </row>
    <row r="704" spans="1:12">
      <c r="A704" t="str">
        <f t="shared" si="10"/>
        <v>IDFdk4.CC.BidwellLava.A.FFEP.N.80</v>
      </c>
      <c r="B704">
        <v>304</v>
      </c>
      <c r="C704" t="str">
        <f>LOOKUP(B704,TipsyOutputs!A:A,TipsyOutputs!B:B)</f>
        <v>IDFdk4.CC.BidwellLava.A.FFEP.N</v>
      </c>
      <c r="D704">
        <v>0</v>
      </c>
      <c r="E704">
        <v>80</v>
      </c>
      <c r="F704">
        <v>105</v>
      </c>
      <c r="G704">
        <v>14.6</v>
      </c>
      <c r="H704">
        <v>0.106</v>
      </c>
      <c r="I704">
        <v>152.4</v>
      </c>
      <c r="J704">
        <v>1.31</v>
      </c>
      <c r="K704">
        <v>45</v>
      </c>
      <c r="L704">
        <v>21.5</v>
      </c>
    </row>
    <row r="705" spans="1:12">
      <c r="A705" t="str">
        <f t="shared" ref="A705:A768" si="11">C705&amp;"."&amp;E705</f>
        <v>IDFdk4.CC.BidwellLava.A.FFEP.N.90</v>
      </c>
      <c r="B705">
        <v>304</v>
      </c>
      <c r="C705" t="str">
        <f>LOOKUP(B705,TipsyOutputs!A:A,TipsyOutputs!B:B)</f>
        <v>IDFdk4.CC.BidwellLava.A.FFEP.N</v>
      </c>
      <c r="D705">
        <v>0</v>
      </c>
      <c r="E705">
        <v>90</v>
      </c>
      <c r="F705">
        <v>130</v>
      </c>
      <c r="G705">
        <v>15.7</v>
      </c>
      <c r="H705">
        <v>0.125</v>
      </c>
      <c r="I705">
        <v>161</v>
      </c>
      <c r="J705">
        <v>1.44</v>
      </c>
      <c r="K705">
        <v>55</v>
      </c>
      <c r="L705">
        <v>22.7</v>
      </c>
    </row>
    <row r="706" spans="1:12">
      <c r="A706" t="str">
        <f t="shared" si="11"/>
        <v>IDFdk4.CC.BidwellLava.A.NoMgmt.N.100</v>
      </c>
      <c r="B706">
        <v>16</v>
      </c>
      <c r="C706" t="str">
        <f>LOOKUP(B706,TipsyOutputs!A:A,TipsyOutputs!B:B)</f>
        <v>IDFdk4.CC.BidwellLava.A.NoMgmt.N</v>
      </c>
      <c r="D706">
        <v>0</v>
      </c>
      <c r="E706">
        <v>100</v>
      </c>
      <c r="F706">
        <v>106</v>
      </c>
      <c r="G706">
        <v>14.8</v>
      </c>
      <c r="H706">
        <v>0.108</v>
      </c>
      <c r="I706">
        <v>151.5</v>
      </c>
      <c r="J706">
        <v>1.06</v>
      </c>
      <c r="K706">
        <v>45</v>
      </c>
      <c r="L706">
        <v>20.5</v>
      </c>
    </row>
    <row r="707" spans="1:12">
      <c r="A707" t="str">
        <f t="shared" si="11"/>
        <v>IDFdk4.CC.BidwellLava.A.NoMgmt.N.60</v>
      </c>
      <c r="B707">
        <v>16</v>
      </c>
      <c r="C707" t="str">
        <f>LOOKUP(B707,TipsyOutputs!A:A,TipsyOutputs!B:B)</f>
        <v>IDFdk4.CC.BidwellLava.A.NoMgmt.N</v>
      </c>
      <c r="D707">
        <v>0</v>
      </c>
      <c r="E707">
        <v>60</v>
      </c>
      <c r="F707">
        <v>13</v>
      </c>
      <c r="G707">
        <v>9.6999999999999993</v>
      </c>
      <c r="H707">
        <v>4.9000000000000002E-2</v>
      </c>
      <c r="I707">
        <v>61.7</v>
      </c>
      <c r="J707">
        <v>0.22</v>
      </c>
      <c r="K707">
        <v>12</v>
      </c>
      <c r="L707">
        <v>14.5</v>
      </c>
    </row>
    <row r="708" spans="1:12">
      <c r="A708" t="str">
        <f t="shared" si="11"/>
        <v>IDFdk4.CC.BidwellLava.A.NoMgmt.N.70</v>
      </c>
      <c r="B708">
        <v>16</v>
      </c>
      <c r="C708" t="str">
        <f>LOOKUP(B708,TipsyOutputs!A:A,TipsyOutputs!B:B)</f>
        <v>IDFdk4.CC.BidwellLava.A.NoMgmt.N</v>
      </c>
      <c r="D708">
        <v>0</v>
      </c>
      <c r="E708">
        <v>70</v>
      </c>
      <c r="F708">
        <v>34</v>
      </c>
      <c r="G708">
        <v>11.3</v>
      </c>
      <c r="H708">
        <v>6.4000000000000001E-2</v>
      </c>
      <c r="I708">
        <v>102.4</v>
      </c>
      <c r="J708">
        <v>0.49</v>
      </c>
      <c r="K708">
        <v>20</v>
      </c>
      <c r="L708">
        <v>16.2</v>
      </c>
    </row>
    <row r="709" spans="1:12">
      <c r="A709" t="str">
        <f t="shared" si="11"/>
        <v>IDFdk4.CC.BidwellLava.A.NoMgmt.N.80</v>
      </c>
      <c r="B709">
        <v>16</v>
      </c>
      <c r="C709" t="str">
        <f>LOOKUP(B709,TipsyOutputs!A:A,TipsyOutputs!B:B)</f>
        <v>IDFdk4.CC.BidwellLava.A.NoMgmt.N</v>
      </c>
      <c r="D709">
        <v>0</v>
      </c>
      <c r="E709">
        <v>80</v>
      </c>
      <c r="F709">
        <v>58</v>
      </c>
      <c r="G709">
        <v>12.7</v>
      </c>
      <c r="H709">
        <v>7.8E-2</v>
      </c>
      <c r="I709">
        <v>125.6</v>
      </c>
      <c r="J709">
        <v>0.73</v>
      </c>
      <c r="K709">
        <v>28</v>
      </c>
      <c r="L709">
        <v>17.899999999999999</v>
      </c>
    </row>
    <row r="710" spans="1:12">
      <c r="A710" t="str">
        <f t="shared" si="11"/>
        <v>IDFdk4.CC.BidwellLava.A.NoMgmt.N.90</v>
      </c>
      <c r="B710">
        <v>16</v>
      </c>
      <c r="C710" t="str">
        <f>LOOKUP(B710,TipsyOutputs!A:A,TipsyOutputs!B:B)</f>
        <v>IDFdk4.CC.BidwellLava.A.NoMgmt.N</v>
      </c>
      <c r="D710">
        <v>0</v>
      </c>
      <c r="E710">
        <v>90</v>
      </c>
      <c r="F710">
        <v>83</v>
      </c>
      <c r="G710">
        <v>13.8</v>
      </c>
      <c r="H710">
        <v>9.1999999999999998E-2</v>
      </c>
      <c r="I710">
        <v>140.30000000000001</v>
      </c>
      <c r="J710">
        <v>0.92</v>
      </c>
      <c r="K710">
        <v>36</v>
      </c>
      <c r="L710">
        <v>19.3</v>
      </c>
    </row>
    <row r="711" spans="1:12">
      <c r="A711" t="str">
        <f t="shared" si="11"/>
        <v>IDFdk4.CC.BidwellLava.A.Reg.N.100</v>
      </c>
      <c r="B711">
        <v>140</v>
      </c>
      <c r="C711" t="str">
        <f>LOOKUP(B711,TipsyOutputs!A:A,TipsyOutputs!B:B)</f>
        <v>IDFdk4.CC.BidwellLava.A.Reg.N</v>
      </c>
      <c r="D711">
        <v>0</v>
      </c>
      <c r="E711">
        <v>100</v>
      </c>
      <c r="F711">
        <v>144</v>
      </c>
      <c r="G711">
        <v>16.399999999999999</v>
      </c>
      <c r="H711">
        <v>0.13400000000000001</v>
      </c>
      <c r="I711">
        <v>164.9</v>
      </c>
      <c r="J711">
        <v>1.44</v>
      </c>
      <c r="K711">
        <v>60</v>
      </c>
      <c r="L711">
        <v>22.3</v>
      </c>
    </row>
    <row r="712" spans="1:12">
      <c r="A712" t="str">
        <f t="shared" si="11"/>
        <v>IDFdk4.CC.BidwellLava.A.Reg.N.60</v>
      </c>
      <c r="B712">
        <v>140</v>
      </c>
      <c r="C712" t="str">
        <f>LOOKUP(B712,TipsyOutputs!A:A,TipsyOutputs!B:B)</f>
        <v>IDFdk4.CC.BidwellLava.A.Reg.N</v>
      </c>
      <c r="D712">
        <v>0</v>
      </c>
      <c r="E712">
        <v>60</v>
      </c>
      <c r="F712">
        <v>34</v>
      </c>
      <c r="G712">
        <v>11.2</v>
      </c>
      <c r="H712">
        <v>6.5000000000000002E-2</v>
      </c>
      <c r="I712">
        <v>105.4</v>
      </c>
      <c r="J712">
        <v>0.56000000000000005</v>
      </c>
      <c r="K712">
        <v>19</v>
      </c>
      <c r="L712">
        <v>16.2</v>
      </c>
    </row>
    <row r="713" spans="1:12">
      <c r="A713" t="str">
        <f t="shared" si="11"/>
        <v>IDFdk4.CC.BidwellLava.A.Reg.N.70</v>
      </c>
      <c r="B713">
        <v>140</v>
      </c>
      <c r="C713" t="str">
        <f>LOOKUP(B713,TipsyOutputs!A:A,TipsyOutputs!B:B)</f>
        <v>IDFdk4.CC.BidwellLava.A.Reg.N</v>
      </c>
      <c r="D713">
        <v>0</v>
      </c>
      <c r="E713">
        <v>70</v>
      </c>
      <c r="F713">
        <v>61</v>
      </c>
      <c r="G713">
        <v>12.8</v>
      </c>
      <c r="H713">
        <v>8.3000000000000004E-2</v>
      </c>
      <c r="I713">
        <v>131.19999999999999</v>
      </c>
      <c r="J713">
        <v>0.88</v>
      </c>
      <c r="K713">
        <v>29</v>
      </c>
      <c r="L713">
        <v>18</v>
      </c>
    </row>
    <row r="714" spans="1:12">
      <c r="A714" t="str">
        <f t="shared" si="11"/>
        <v>IDFdk4.CC.BidwellLava.A.Reg.N.80</v>
      </c>
      <c r="B714">
        <v>140</v>
      </c>
      <c r="C714" t="str">
        <f>LOOKUP(B714,TipsyOutputs!A:A,TipsyOutputs!B:B)</f>
        <v>IDFdk4.CC.BidwellLava.A.Reg.N</v>
      </c>
      <c r="D714">
        <v>0</v>
      </c>
      <c r="E714">
        <v>80</v>
      </c>
      <c r="F714">
        <v>90</v>
      </c>
      <c r="G714">
        <v>14.2</v>
      </c>
      <c r="H714">
        <v>9.9000000000000005E-2</v>
      </c>
      <c r="I714">
        <v>145.4</v>
      </c>
      <c r="J714">
        <v>1.1299999999999999</v>
      </c>
      <c r="K714">
        <v>40</v>
      </c>
      <c r="L714">
        <v>19.7</v>
      </c>
    </row>
    <row r="715" spans="1:12">
      <c r="A715" t="str">
        <f t="shared" si="11"/>
        <v>IDFdk4.CC.BidwellLava.A.Reg.N.90</v>
      </c>
      <c r="B715">
        <v>140</v>
      </c>
      <c r="C715" t="str">
        <f>LOOKUP(B715,TipsyOutputs!A:A,TipsyOutputs!B:B)</f>
        <v>IDFdk4.CC.BidwellLava.A.Reg.N</v>
      </c>
      <c r="D715">
        <v>0</v>
      </c>
      <c r="E715">
        <v>90</v>
      </c>
      <c r="F715">
        <v>119</v>
      </c>
      <c r="G715">
        <v>15.4</v>
      </c>
      <c r="H715">
        <v>0.11700000000000001</v>
      </c>
      <c r="I715">
        <v>155.80000000000001</v>
      </c>
      <c r="J715">
        <v>1.32</v>
      </c>
      <c r="K715">
        <v>50</v>
      </c>
      <c r="L715">
        <v>21.2</v>
      </c>
    </row>
    <row r="716" spans="1:12">
      <c r="A716" t="str">
        <f t="shared" si="11"/>
        <v>IDFdk4.CC.BidwellLava.A.Reg.P.100</v>
      </c>
      <c r="B716">
        <v>141</v>
      </c>
      <c r="C716" t="str">
        <f>LOOKUP(B716,TipsyOutputs!A:A,TipsyOutputs!B:B)</f>
        <v>IDFdk4.CC.BidwellLava.A.Reg.P</v>
      </c>
      <c r="D716">
        <v>0</v>
      </c>
      <c r="E716">
        <v>100</v>
      </c>
      <c r="F716">
        <v>172</v>
      </c>
      <c r="G716">
        <v>17.100000000000001</v>
      </c>
      <c r="H716">
        <v>0.14899999999999999</v>
      </c>
      <c r="I716">
        <v>173.2</v>
      </c>
      <c r="J716">
        <v>1.72</v>
      </c>
      <c r="K716">
        <v>69</v>
      </c>
      <c r="L716">
        <v>22.8</v>
      </c>
    </row>
    <row r="717" spans="1:12">
      <c r="A717" t="str">
        <f t="shared" si="11"/>
        <v>IDFdk4.CC.BidwellLava.A.Reg.P.60</v>
      </c>
      <c r="B717">
        <v>141</v>
      </c>
      <c r="C717" t="str">
        <f>LOOKUP(B717,TipsyOutputs!A:A,TipsyOutputs!B:B)</f>
        <v>IDFdk4.CC.BidwellLava.A.Reg.P</v>
      </c>
      <c r="D717">
        <v>0</v>
      </c>
      <c r="E717">
        <v>60</v>
      </c>
      <c r="F717">
        <v>47</v>
      </c>
      <c r="G717">
        <v>12</v>
      </c>
      <c r="H717">
        <v>7.3999999999999996E-2</v>
      </c>
      <c r="I717">
        <v>116.3</v>
      </c>
      <c r="J717">
        <v>0.79</v>
      </c>
      <c r="K717">
        <v>24</v>
      </c>
      <c r="L717">
        <v>16.7</v>
      </c>
    </row>
    <row r="718" spans="1:12">
      <c r="A718" t="str">
        <f t="shared" si="11"/>
        <v>IDFdk4.CC.BidwellLava.A.Reg.P.70</v>
      </c>
      <c r="B718">
        <v>141</v>
      </c>
      <c r="C718" t="str">
        <f>LOOKUP(B718,TipsyOutputs!A:A,TipsyOutputs!B:B)</f>
        <v>IDFdk4.CC.BidwellLava.A.Reg.P</v>
      </c>
      <c r="D718">
        <v>0</v>
      </c>
      <c r="E718">
        <v>70</v>
      </c>
      <c r="F718">
        <v>83</v>
      </c>
      <c r="G718">
        <v>13.6</v>
      </c>
      <c r="H718">
        <v>9.1999999999999998E-2</v>
      </c>
      <c r="I718">
        <v>137.19999999999999</v>
      </c>
      <c r="J718">
        <v>1.18</v>
      </c>
      <c r="K718">
        <v>35</v>
      </c>
      <c r="L718">
        <v>18.8</v>
      </c>
    </row>
    <row r="719" spans="1:12">
      <c r="A719" t="str">
        <f t="shared" si="11"/>
        <v>IDFdk4.CC.BidwellLava.A.Reg.P.80</v>
      </c>
      <c r="B719">
        <v>141</v>
      </c>
      <c r="C719" t="str">
        <f>LOOKUP(B719,TipsyOutputs!A:A,TipsyOutputs!B:B)</f>
        <v>IDFdk4.CC.BidwellLava.A.Reg.P</v>
      </c>
      <c r="D719">
        <v>0</v>
      </c>
      <c r="E719">
        <v>80</v>
      </c>
      <c r="F719">
        <v>116</v>
      </c>
      <c r="G719">
        <v>14.9</v>
      </c>
      <c r="H719">
        <v>0.112</v>
      </c>
      <c r="I719">
        <v>152.1</v>
      </c>
      <c r="J719">
        <v>1.45</v>
      </c>
      <c r="K719">
        <v>47</v>
      </c>
      <c r="L719">
        <v>20.399999999999999</v>
      </c>
    </row>
    <row r="720" spans="1:12">
      <c r="A720" t="str">
        <f t="shared" si="11"/>
        <v>IDFdk4.CC.BidwellLava.A.Reg.P.90</v>
      </c>
      <c r="B720">
        <v>141</v>
      </c>
      <c r="C720" t="str">
        <f>LOOKUP(B720,TipsyOutputs!A:A,TipsyOutputs!B:B)</f>
        <v>IDFdk4.CC.BidwellLava.A.Reg.P</v>
      </c>
      <c r="D720">
        <v>0</v>
      </c>
      <c r="E720">
        <v>90</v>
      </c>
      <c r="F720">
        <v>146</v>
      </c>
      <c r="G720">
        <v>16.100000000000001</v>
      </c>
      <c r="H720">
        <v>0.13</v>
      </c>
      <c r="I720">
        <v>162.30000000000001</v>
      </c>
      <c r="J720">
        <v>1.62</v>
      </c>
      <c r="K720">
        <v>58</v>
      </c>
      <c r="L720">
        <v>21.8</v>
      </c>
    </row>
    <row r="721" spans="1:12">
      <c r="A721" t="str">
        <f t="shared" si="11"/>
        <v>IDFdk4.CC.BidwellLava.B.FFEP.N.100</v>
      </c>
      <c r="B721">
        <v>306</v>
      </c>
      <c r="C721" t="str">
        <f>LOOKUP(B721,TipsyOutputs!A:A,TipsyOutputs!B:B)</f>
        <v>IDFdk4.CC.BidwellLava.B.FFEP.N</v>
      </c>
      <c r="D721">
        <v>0</v>
      </c>
      <c r="E721">
        <v>100</v>
      </c>
      <c r="F721">
        <v>148</v>
      </c>
      <c r="G721">
        <v>16.5</v>
      </c>
      <c r="H721">
        <v>0.13900000000000001</v>
      </c>
      <c r="I721">
        <v>168.4</v>
      </c>
      <c r="J721">
        <v>1.48</v>
      </c>
      <c r="K721">
        <v>63</v>
      </c>
      <c r="L721">
        <v>23.6</v>
      </c>
    </row>
    <row r="722" spans="1:12">
      <c r="A722" t="str">
        <f t="shared" si="11"/>
        <v>IDFdk4.CC.BidwellLava.B.FFEP.N.60</v>
      </c>
      <c r="B722">
        <v>306</v>
      </c>
      <c r="C722" t="str">
        <f>LOOKUP(B722,TipsyOutputs!A:A,TipsyOutputs!B:B)</f>
        <v>IDFdk4.CC.BidwellLava.B.FFEP.N</v>
      </c>
      <c r="D722">
        <v>0</v>
      </c>
      <c r="E722">
        <v>60</v>
      </c>
      <c r="F722">
        <v>44</v>
      </c>
      <c r="G722">
        <v>11.8</v>
      </c>
      <c r="H722">
        <v>6.6000000000000003E-2</v>
      </c>
      <c r="I722">
        <v>111.6</v>
      </c>
      <c r="J722">
        <v>0.73</v>
      </c>
      <c r="K722">
        <v>23</v>
      </c>
      <c r="L722">
        <v>17.8</v>
      </c>
    </row>
    <row r="723" spans="1:12">
      <c r="A723" t="str">
        <f t="shared" si="11"/>
        <v>IDFdk4.CC.BidwellLava.B.FFEP.N.70</v>
      </c>
      <c r="B723">
        <v>306</v>
      </c>
      <c r="C723" t="str">
        <f>LOOKUP(B723,TipsyOutputs!A:A,TipsyOutputs!B:B)</f>
        <v>IDFdk4.CC.BidwellLava.B.FFEP.N</v>
      </c>
      <c r="D723">
        <v>0</v>
      </c>
      <c r="E723">
        <v>70</v>
      </c>
      <c r="F723">
        <v>74</v>
      </c>
      <c r="G723">
        <v>13.3</v>
      </c>
      <c r="H723">
        <v>8.5999999999999993E-2</v>
      </c>
      <c r="I723">
        <v>137.69999999999999</v>
      </c>
      <c r="J723">
        <v>1.06</v>
      </c>
      <c r="K723">
        <v>34</v>
      </c>
      <c r="L723">
        <v>19.8</v>
      </c>
    </row>
    <row r="724" spans="1:12">
      <c r="A724" t="str">
        <f t="shared" si="11"/>
        <v>IDFdk4.CC.BidwellLava.B.FFEP.N.80</v>
      </c>
      <c r="B724">
        <v>306</v>
      </c>
      <c r="C724" t="str">
        <f>LOOKUP(B724,TipsyOutputs!A:A,TipsyOutputs!B:B)</f>
        <v>IDFdk4.CC.BidwellLava.B.FFEP.N</v>
      </c>
      <c r="D724">
        <v>0</v>
      </c>
      <c r="E724">
        <v>80</v>
      </c>
      <c r="F724">
        <v>102</v>
      </c>
      <c r="G724">
        <v>14.5</v>
      </c>
      <c r="H724">
        <v>0.104</v>
      </c>
      <c r="I724">
        <v>151.19999999999999</v>
      </c>
      <c r="J724">
        <v>1.27</v>
      </c>
      <c r="K724">
        <v>44</v>
      </c>
      <c r="L724">
        <v>21.4</v>
      </c>
    </row>
    <row r="725" spans="1:12">
      <c r="A725" t="str">
        <f t="shared" si="11"/>
        <v>IDFdk4.CC.BidwellLava.B.FFEP.N.90</v>
      </c>
      <c r="B725">
        <v>306</v>
      </c>
      <c r="C725" t="str">
        <f>LOOKUP(B725,TipsyOutputs!A:A,TipsyOutputs!B:B)</f>
        <v>IDFdk4.CC.BidwellLava.B.FFEP.N</v>
      </c>
      <c r="D725">
        <v>0</v>
      </c>
      <c r="E725">
        <v>90</v>
      </c>
      <c r="F725">
        <v>127</v>
      </c>
      <c r="G725">
        <v>15.6</v>
      </c>
      <c r="H725">
        <v>0.123</v>
      </c>
      <c r="I725">
        <v>160.19999999999999</v>
      </c>
      <c r="J725">
        <v>1.41</v>
      </c>
      <c r="K725">
        <v>54</v>
      </c>
      <c r="L725">
        <v>22.6</v>
      </c>
    </row>
    <row r="726" spans="1:12">
      <c r="A726" t="str">
        <f t="shared" si="11"/>
        <v>IDFdk4.CC.BidwellLava.B.NoMgmt.N.100</v>
      </c>
      <c r="B726">
        <v>17</v>
      </c>
      <c r="C726" t="str">
        <f>LOOKUP(B726,TipsyOutputs!A:A,TipsyOutputs!B:B)</f>
        <v>IDFdk4.CC.BidwellLava.B.NoMgmt.N</v>
      </c>
      <c r="D726">
        <v>0</v>
      </c>
      <c r="E726">
        <v>100</v>
      </c>
      <c r="F726">
        <v>111</v>
      </c>
      <c r="G726">
        <v>15.1</v>
      </c>
      <c r="H726">
        <v>0.112</v>
      </c>
      <c r="I726">
        <v>153.69999999999999</v>
      </c>
      <c r="J726">
        <v>1.1100000000000001</v>
      </c>
      <c r="K726">
        <v>47</v>
      </c>
      <c r="L726">
        <v>20.7</v>
      </c>
    </row>
    <row r="727" spans="1:12">
      <c r="A727" t="str">
        <f t="shared" si="11"/>
        <v>IDFdk4.CC.BidwellLava.B.NoMgmt.N.60</v>
      </c>
      <c r="B727">
        <v>17</v>
      </c>
      <c r="C727" t="str">
        <f>LOOKUP(B727,TipsyOutputs!A:A,TipsyOutputs!B:B)</f>
        <v>IDFdk4.CC.BidwellLava.B.NoMgmt.N</v>
      </c>
      <c r="D727">
        <v>0</v>
      </c>
      <c r="E727">
        <v>60</v>
      </c>
      <c r="F727">
        <v>14</v>
      </c>
      <c r="G727">
        <v>9.9</v>
      </c>
      <c r="H727">
        <v>4.9000000000000002E-2</v>
      </c>
      <c r="I727">
        <v>62.3</v>
      </c>
      <c r="J727">
        <v>0.24</v>
      </c>
      <c r="K727">
        <v>13</v>
      </c>
      <c r="L727">
        <v>14.6</v>
      </c>
    </row>
    <row r="728" spans="1:12">
      <c r="A728" t="str">
        <f t="shared" si="11"/>
        <v>IDFdk4.CC.BidwellLava.B.NoMgmt.N.70</v>
      </c>
      <c r="B728">
        <v>17</v>
      </c>
      <c r="C728" t="str">
        <f>LOOKUP(B728,TipsyOutputs!A:A,TipsyOutputs!B:B)</f>
        <v>IDFdk4.CC.BidwellLava.B.NoMgmt.N</v>
      </c>
      <c r="D728">
        <v>0</v>
      </c>
      <c r="E728">
        <v>70</v>
      </c>
      <c r="F728">
        <v>37</v>
      </c>
      <c r="G728">
        <v>11.5</v>
      </c>
      <c r="H728">
        <v>6.5000000000000002E-2</v>
      </c>
      <c r="I728">
        <v>104.9</v>
      </c>
      <c r="J728">
        <v>0.53</v>
      </c>
      <c r="K728">
        <v>21</v>
      </c>
      <c r="L728">
        <v>16.5</v>
      </c>
    </row>
    <row r="729" spans="1:12">
      <c r="A729" t="str">
        <f t="shared" si="11"/>
        <v>IDFdk4.CC.BidwellLava.B.NoMgmt.N.80</v>
      </c>
      <c r="B729">
        <v>17</v>
      </c>
      <c r="C729" t="str">
        <f>LOOKUP(B729,TipsyOutputs!A:A,TipsyOutputs!B:B)</f>
        <v>IDFdk4.CC.BidwellLava.B.NoMgmt.N</v>
      </c>
      <c r="D729">
        <v>0</v>
      </c>
      <c r="E729">
        <v>80</v>
      </c>
      <c r="F729">
        <v>63</v>
      </c>
      <c r="G729">
        <v>12.9</v>
      </c>
      <c r="H729">
        <v>8.1000000000000003E-2</v>
      </c>
      <c r="I729">
        <v>129.19999999999999</v>
      </c>
      <c r="J729">
        <v>0.79</v>
      </c>
      <c r="K729">
        <v>30</v>
      </c>
      <c r="L729">
        <v>18.2</v>
      </c>
    </row>
    <row r="730" spans="1:12">
      <c r="A730" t="str">
        <f t="shared" si="11"/>
        <v>IDFdk4.CC.BidwellLava.B.NoMgmt.N.90</v>
      </c>
      <c r="B730">
        <v>17</v>
      </c>
      <c r="C730" t="str">
        <f>LOOKUP(B730,TipsyOutputs!A:A,TipsyOutputs!B:B)</f>
        <v>IDFdk4.CC.BidwellLava.B.NoMgmt.N</v>
      </c>
      <c r="D730">
        <v>0</v>
      </c>
      <c r="E730">
        <v>90</v>
      </c>
      <c r="F730">
        <v>88</v>
      </c>
      <c r="G730">
        <v>14.1</v>
      </c>
      <c r="H730">
        <v>9.5000000000000001E-2</v>
      </c>
      <c r="I730">
        <v>142.6</v>
      </c>
      <c r="J730">
        <v>0.98</v>
      </c>
      <c r="K730">
        <v>38</v>
      </c>
      <c r="L730">
        <v>19.600000000000001</v>
      </c>
    </row>
    <row r="731" spans="1:12">
      <c r="A731" t="str">
        <f t="shared" si="11"/>
        <v>IDFdk4.CC.BidwellLava.B.Reg.N.100</v>
      </c>
      <c r="B731">
        <v>143</v>
      </c>
      <c r="C731" t="str">
        <f>LOOKUP(B731,TipsyOutputs!A:A,TipsyOutputs!B:B)</f>
        <v>IDFdk4.CC.BidwellLava.B.Reg.N</v>
      </c>
      <c r="D731">
        <v>0</v>
      </c>
      <c r="E731">
        <v>100</v>
      </c>
      <c r="F731">
        <v>141</v>
      </c>
      <c r="G731">
        <v>16.3</v>
      </c>
      <c r="H731">
        <v>0.13100000000000001</v>
      </c>
      <c r="I731">
        <v>163.5</v>
      </c>
      <c r="J731">
        <v>1.41</v>
      </c>
      <c r="K731">
        <v>59</v>
      </c>
      <c r="L731">
        <v>22.2</v>
      </c>
    </row>
    <row r="732" spans="1:12">
      <c r="A732" t="str">
        <f t="shared" si="11"/>
        <v>IDFdk4.CC.BidwellLava.B.Reg.N.60</v>
      </c>
      <c r="B732">
        <v>143</v>
      </c>
      <c r="C732" t="str">
        <f>LOOKUP(B732,TipsyOutputs!A:A,TipsyOutputs!B:B)</f>
        <v>IDFdk4.CC.BidwellLava.B.Reg.N</v>
      </c>
      <c r="D732">
        <v>0</v>
      </c>
      <c r="E732">
        <v>60</v>
      </c>
      <c r="F732">
        <v>32</v>
      </c>
      <c r="G732">
        <v>11.1</v>
      </c>
      <c r="H732">
        <v>6.5000000000000002E-2</v>
      </c>
      <c r="I732">
        <v>104.3</v>
      </c>
      <c r="J732">
        <v>0.54</v>
      </c>
      <c r="K732">
        <v>18</v>
      </c>
      <c r="L732">
        <v>16.100000000000001</v>
      </c>
    </row>
    <row r="733" spans="1:12">
      <c r="A733" t="str">
        <f t="shared" si="11"/>
        <v>IDFdk4.CC.BidwellLava.B.Reg.N.70</v>
      </c>
      <c r="B733">
        <v>143</v>
      </c>
      <c r="C733" t="str">
        <f>LOOKUP(B733,TipsyOutputs!A:A,TipsyOutputs!B:B)</f>
        <v>IDFdk4.CC.BidwellLava.B.Reg.N</v>
      </c>
      <c r="D733">
        <v>0</v>
      </c>
      <c r="E733">
        <v>70</v>
      </c>
      <c r="F733">
        <v>59</v>
      </c>
      <c r="G733">
        <v>12.7</v>
      </c>
      <c r="H733">
        <v>8.2000000000000003E-2</v>
      </c>
      <c r="I733">
        <v>129.69999999999999</v>
      </c>
      <c r="J733">
        <v>0.84</v>
      </c>
      <c r="K733">
        <v>28</v>
      </c>
      <c r="L733">
        <v>17.899999999999999</v>
      </c>
    </row>
    <row r="734" spans="1:12">
      <c r="A734" t="str">
        <f t="shared" si="11"/>
        <v>IDFdk4.CC.BidwellLava.B.Reg.N.80</v>
      </c>
      <c r="B734">
        <v>143</v>
      </c>
      <c r="C734" t="str">
        <f>LOOKUP(B734,TipsyOutputs!A:A,TipsyOutputs!B:B)</f>
        <v>IDFdk4.CC.BidwellLava.B.Reg.N</v>
      </c>
      <c r="D734">
        <v>0</v>
      </c>
      <c r="E734">
        <v>80</v>
      </c>
      <c r="F734">
        <v>88</v>
      </c>
      <c r="G734">
        <v>14.1</v>
      </c>
      <c r="H734">
        <v>9.7000000000000003E-2</v>
      </c>
      <c r="I734">
        <v>144.1</v>
      </c>
      <c r="J734">
        <v>1.1000000000000001</v>
      </c>
      <c r="K734">
        <v>39</v>
      </c>
      <c r="L734">
        <v>19.600000000000001</v>
      </c>
    </row>
    <row r="735" spans="1:12">
      <c r="A735" t="str">
        <f t="shared" si="11"/>
        <v>IDFdk4.CC.BidwellLava.B.Reg.N.90</v>
      </c>
      <c r="B735">
        <v>143</v>
      </c>
      <c r="C735" t="str">
        <f>LOOKUP(B735,TipsyOutputs!A:A,TipsyOutputs!B:B)</f>
        <v>IDFdk4.CC.BidwellLava.B.Reg.N</v>
      </c>
      <c r="D735">
        <v>0</v>
      </c>
      <c r="E735">
        <v>90</v>
      </c>
      <c r="F735">
        <v>116</v>
      </c>
      <c r="G735">
        <v>15.3</v>
      </c>
      <c r="H735">
        <v>0.115</v>
      </c>
      <c r="I735">
        <v>154.9</v>
      </c>
      <c r="J735">
        <v>1.29</v>
      </c>
      <c r="K735">
        <v>49</v>
      </c>
      <c r="L735">
        <v>21</v>
      </c>
    </row>
    <row r="736" spans="1:12">
      <c r="A736" t="str">
        <f t="shared" si="11"/>
        <v>IDFdk4.CC.BidwellLava.B.Reg.P.100</v>
      </c>
      <c r="B736">
        <v>144</v>
      </c>
      <c r="C736" t="str">
        <f>LOOKUP(B736,TipsyOutputs!A:A,TipsyOutputs!B:B)</f>
        <v>IDFdk4.CC.BidwellLava.B.Reg.P</v>
      </c>
      <c r="D736">
        <v>0</v>
      </c>
      <c r="E736">
        <v>100</v>
      </c>
      <c r="F736">
        <v>169</v>
      </c>
      <c r="G736">
        <v>17</v>
      </c>
      <c r="H736">
        <v>0.14699999999999999</v>
      </c>
      <c r="I736">
        <v>172</v>
      </c>
      <c r="J736">
        <v>1.69</v>
      </c>
      <c r="K736">
        <v>68</v>
      </c>
      <c r="L736">
        <v>22.7</v>
      </c>
    </row>
    <row r="737" spans="1:12">
      <c r="A737" t="str">
        <f t="shared" si="11"/>
        <v>IDFdk4.CC.BidwellLava.B.Reg.P.60</v>
      </c>
      <c r="B737">
        <v>144</v>
      </c>
      <c r="C737" t="str">
        <f>LOOKUP(B737,TipsyOutputs!A:A,TipsyOutputs!B:B)</f>
        <v>IDFdk4.CC.BidwellLava.B.Reg.P</v>
      </c>
      <c r="D737">
        <v>0</v>
      </c>
      <c r="E737">
        <v>60</v>
      </c>
      <c r="F737">
        <v>45</v>
      </c>
      <c r="G737">
        <v>11.9</v>
      </c>
      <c r="H737">
        <v>7.1999999999999995E-2</v>
      </c>
      <c r="I737">
        <v>113.7</v>
      </c>
      <c r="J737">
        <v>0.75</v>
      </c>
      <c r="K737">
        <v>23</v>
      </c>
      <c r="L737">
        <v>16.600000000000001</v>
      </c>
    </row>
    <row r="738" spans="1:12">
      <c r="A738" t="str">
        <f t="shared" si="11"/>
        <v>IDFdk4.CC.BidwellLava.B.Reg.P.70</v>
      </c>
      <c r="B738">
        <v>144</v>
      </c>
      <c r="C738" t="str">
        <f>LOOKUP(B738,TipsyOutputs!A:A,TipsyOutputs!B:B)</f>
        <v>IDFdk4.CC.BidwellLava.B.Reg.P</v>
      </c>
      <c r="D738">
        <v>0</v>
      </c>
      <c r="E738">
        <v>70</v>
      </c>
      <c r="F738">
        <v>80</v>
      </c>
      <c r="G738">
        <v>13.5</v>
      </c>
      <c r="H738">
        <v>9.0999999999999998E-2</v>
      </c>
      <c r="I738">
        <v>136.1</v>
      </c>
      <c r="J738">
        <v>1.1399999999999999</v>
      </c>
      <c r="K738">
        <v>34</v>
      </c>
      <c r="L738">
        <v>18.600000000000001</v>
      </c>
    </row>
    <row r="739" spans="1:12">
      <c r="A739" t="str">
        <f t="shared" si="11"/>
        <v>IDFdk4.CC.BidwellLava.B.Reg.P.80</v>
      </c>
      <c r="B739">
        <v>144</v>
      </c>
      <c r="C739" t="str">
        <f>LOOKUP(B739,TipsyOutputs!A:A,TipsyOutputs!B:B)</f>
        <v>IDFdk4.CC.BidwellLava.B.Reg.P</v>
      </c>
      <c r="D739">
        <v>0</v>
      </c>
      <c r="E739">
        <v>80</v>
      </c>
      <c r="F739">
        <v>113</v>
      </c>
      <c r="G739">
        <v>14.8</v>
      </c>
      <c r="H739">
        <v>0.11</v>
      </c>
      <c r="I739">
        <v>150.9</v>
      </c>
      <c r="J739">
        <v>1.41</v>
      </c>
      <c r="K739">
        <v>46</v>
      </c>
      <c r="L739">
        <v>20.2</v>
      </c>
    </row>
    <row r="740" spans="1:12">
      <c r="A740" t="str">
        <f t="shared" si="11"/>
        <v>IDFdk4.CC.BidwellLava.B.Reg.P.90</v>
      </c>
      <c r="B740">
        <v>144</v>
      </c>
      <c r="C740" t="str">
        <f>LOOKUP(B740,TipsyOutputs!A:A,TipsyOutputs!B:B)</f>
        <v>IDFdk4.CC.BidwellLava.B.Reg.P</v>
      </c>
      <c r="D740">
        <v>0</v>
      </c>
      <c r="E740">
        <v>90</v>
      </c>
      <c r="F740">
        <v>143</v>
      </c>
      <c r="G740">
        <v>16</v>
      </c>
      <c r="H740">
        <v>0.128</v>
      </c>
      <c r="I740">
        <v>161.30000000000001</v>
      </c>
      <c r="J740">
        <v>1.59</v>
      </c>
      <c r="K740">
        <v>57</v>
      </c>
      <c r="L740">
        <v>21.6</v>
      </c>
    </row>
    <row r="741" spans="1:12">
      <c r="A741" t="str">
        <f t="shared" si="11"/>
        <v>IDFdk4.CC.BidwellLava.D.FFEP.N.100</v>
      </c>
      <c r="B741">
        <v>308</v>
      </c>
      <c r="C741" t="str">
        <f>LOOKUP(B741,TipsyOutputs!A:A,TipsyOutputs!B:B)</f>
        <v>IDFdk4.CC.BidwellLava.D.FFEP.N</v>
      </c>
      <c r="D741">
        <v>0</v>
      </c>
      <c r="E741">
        <v>100</v>
      </c>
      <c r="F741">
        <v>99</v>
      </c>
      <c r="G741">
        <v>14.5</v>
      </c>
      <c r="H741">
        <v>0.10299999999999999</v>
      </c>
      <c r="I741">
        <v>150.6</v>
      </c>
      <c r="J741">
        <v>0.99</v>
      </c>
      <c r="K741">
        <v>43</v>
      </c>
      <c r="L741">
        <v>21.3</v>
      </c>
    </row>
    <row r="742" spans="1:12">
      <c r="A742" t="str">
        <f t="shared" si="11"/>
        <v>IDFdk4.CC.BidwellLava.D.FFEP.N.60</v>
      </c>
      <c r="B742">
        <v>308</v>
      </c>
      <c r="C742" t="str">
        <f>LOOKUP(B742,TipsyOutputs!A:A,TipsyOutputs!B:B)</f>
        <v>IDFdk4.CC.BidwellLava.D.FFEP.N</v>
      </c>
      <c r="D742">
        <v>0</v>
      </c>
      <c r="E742">
        <v>60</v>
      </c>
      <c r="F742">
        <v>19</v>
      </c>
      <c r="G742">
        <v>10.1</v>
      </c>
      <c r="H742">
        <v>4.9000000000000002E-2</v>
      </c>
      <c r="I742">
        <v>65.900000000000006</v>
      </c>
      <c r="J742">
        <v>0.31</v>
      </c>
      <c r="K742">
        <v>14</v>
      </c>
      <c r="L742">
        <v>15.5</v>
      </c>
    </row>
    <row r="743" spans="1:12">
      <c r="A743" t="str">
        <f t="shared" si="11"/>
        <v>IDFdk4.CC.BidwellLava.D.FFEP.N.70</v>
      </c>
      <c r="B743">
        <v>308</v>
      </c>
      <c r="C743" t="str">
        <f>LOOKUP(B743,TipsyOutputs!A:A,TipsyOutputs!B:B)</f>
        <v>IDFdk4.CC.BidwellLava.D.FFEP.N</v>
      </c>
      <c r="D743">
        <v>0</v>
      </c>
      <c r="E743">
        <v>70</v>
      </c>
      <c r="F743">
        <v>38</v>
      </c>
      <c r="G743">
        <v>11.4</v>
      </c>
      <c r="H743">
        <v>6.4000000000000001E-2</v>
      </c>
      <c r="I743">
        <v>106.8</v>
      </c>
      <c r="J743">
        <v>0.55000000000000004</v>
      </c>
      <c r="K743">
        <v>21</v>
      </c>
      <c r="L743">
        <v>17.3</v>
      </c>
    </row>
    <row r="744" spans="1:12">
      <c r="A744" t="str">
        <f t="shared" si="11"/>
        <v>IDFdk4.CC.BidwellLava.D.FFEP.N.80</v>
      </c>
      <c r="B744">
        <v>308</v>
      </c>
      <c r="C744" t="str">
        <f>LOOKUP(B744,TipsyOutputs!A:A,TipsyOutputs!B:B)</f>
        <v>IDFdk4.CC.BidwellLava.D.FFEP.N</v>
      </c>
      <c r="D744">
        <v>0</v>
      </c>
      <c r="E744">
        <v>80</v>
      </c>
      <c r="F744">
        <v>59</v>
      </c>
      <c r="G744">
        <v>12.6</v>
      </c>
      <c r="H744">
        <v>7.6999999999999999E-2</v>
      </c>
      <c r="I744">
        <v>127.5</v>
      </c>
      <c r="J744">
        <v>0.74</v>
      </c>
      <c r="K744">
        <v>28</v>
      </c>
      <c r="L744">
        <v>18.899999999999999</v>
      </c>
    </row>
    <row r="745" spans="1:12">
      <c r="A745" t="str">
        <f t="shared" si="11"/>
        <v>IDFdk4.CC.BidwellLava.D.FFEP.N.90</v>
      </c>
      <c r="B745">
        <v>308</v>
      </c>
      <c r="C745" t="str">
        <f>LOOKUP(B745,TipsyOutputs!A:A,TipsyOutputs!B:B)</f>
        <v>IDFdk4.CC.BidwellLava.D.FFEP.N</v>
      </c>
      <c r="D745">
        <v>0</v>
      </c>
      <c r="E745">
        <v>90</v>
      </c>
      <c r="F745">
        <v>80</v>
      </c>
      <c r="G745">
        <v>13.6</v>
      </c>
      <c r="H745">
        <v>0.09</v>
      </c>
      <c r="I745">
        <v>141.19999999999999</v>
      </c>
      <c r="J745">
        <v>0.89</v>
      </c>
      <c r="K745">
        <v>36</v>
      </c>
      <c r="L745">
        <v>20.2</v>
      </c>
    </row>
    <row r="746" spans="1:12">
      <c r="A746" t="str">
        <f t="shared" si="11"/>
        <v>IDFdk4.CC.BidwellLava.D.NoMgmt.N.100</v>
      </c>
      <c r="B746">
        <v>18</v>
      </c>
      <c r="C746" t="str">
        <f>LOOKUP(B746,TipsyOutputs!A:A,TipsyOutputs!B:B)</f>
        <v>IDFdk4.CC.BidwellLava.D.NoMgmt.N</v>
      </c>
      <c r="D746">
        <v>0</v>
      </c>
      <c r="E746">
        <v>100</v>
      </c>
      <c r="F746">
        <v>81</v>
      </c>
      <c r="G746">
        <v>13.8</v>
      </c>
      <c r="H746">
        <v>9.1999999999999998E-2</v>
      </c>
      <c r="I746">
        <v>139.80000000000001</v>
      </c>
      <c r="J746">
        <v>0.81</v>
      </c>
      <c r="K746">
        <v>36</v>
      </c>
      <c r="L746">
        <v>19.3</v>
      </c>
    </row>
    <row r="747" spans="1:12">
      <c r="A747" t="str">
        <f t="shared" si="11"/>
        <v>IDFdk4.CC.BidwellLava.D.NoMgmt.N.60</v>
      </c>
      <c r="B747">
        <v>18</v>
      </c>
      <c r="C747" t="str">
        <f>LOOKUP(B747,TipsyOutputs!A:A,TipsyOutputs!B:B)</f>
        <v>IDFdk4.CC.BidwellLava.D.NoMgmt.N</v>
      </c>
      <c r="D747">
        <v>0</v>
      </c>
      <c r="E747">
        <v>60</v>
      </c>
      <c r="F747">
        <v>7</v>
      </c>
      <c r="G747">
        <v>8.8000000000000007</v>
      </c>
      <c r="H747">
        <v>4.5999999999999999E-2</v>
      </c>
      <c r="I747">
        <v>55</v>
      </c>
      <c r="J747">
        <v>0.12</v>
      </c>
      <c r="K747">
        <v>7</v>
      </c>
      <c r="L747">
        <v>13.9</v>
      </c>
    </row>
    <row r="748" spans="1:12">
      <c r="A748" t="str">
        <f t="shared" si="11"/>
        <v>IDFdk4.CC.BidwellLava.D.NoMgmt.N.70</v>
      </c>
      <c r="B748">
        <v>18</v>
      </c>
      <c r="C748" t="str">
        <f>LOOKUP(B748,TipsyOutputs!A:A,TipsyOutputs!B:B)</f>
        <v>IDFdk4.CC.BidwellLava.D.NoMgmt.N</v>
      </c>
      <c r="D748">
        <v>0</v>
      </c>
      <c r="E748">
        <v>70</v>
      </c>
      <c r="F748">
        <v>20</v>
      </c>
      <c r="G748">
        <v>10.3</v>
      </c>
      <c r="H748">
        <v>5.5E-2</v>
      </c>
      <c r="I748">
        <v>80.3</v>
      </c>
      <c r="J748">
        <v>0.28999999999999998</v>
      </c>
      <c r="K748">
        <v>16</v>
      </c>
      <c r="L748">
        <v>15.1</v>
      </c>
    </row>
    <row r="749" spans="1:12">
      <c r="A749" t="str">
        <f t="shared" si="11"/>
        <v>IDFdk4.CC.BidwellLava.D.NoMgmt.N.80</v>
      </c>
      <c r="B749">
        <v>18</v>
      </c>
      <c r="C749" t="str">
        <f>LOOKUP(B749,TipsyOutputs!A:A,TipsyOutputs!B:B)</f>
        <v>IDFdk4.CC.BidwellLava.D.NoMgmt.N</v>
      </c>
      <c r="D749">
        <v>0</v>
      </c>
      <c r="E749">
        <v>80</v>
      </c>
      <c r="F749">
        <v>39</v>
      </c>
      <c r="G749">
        <v>11.7</v>
      </c>
      <c r="H749">
        <v>6.6000000000000003E-2</v>
      </c>
      <c r="I749">
        <v>106.7</v>
      </c>
      <c r="J749">
        <v>0.49</v>
      </c>
      <c r="K749">
        <v>22</v>
      </c>
      <c r="L749">
        <v>16.7</v>
      </c>
    </row>
    <row r="750" spans="1:12">
      <c r="A750" t="str">
        <f t="shared" si="11"/>
        <v>IDFdk4.CC.BidwellLava.D.NoMgmt.N.90</v>
      </c>
      <c r="B750">
        <v>18</v>
      </c>
      <c r="C750" t="str">
        <f>LOOKUP(B750,TipsyOutputs!A:A,TipsyOutputs!B:B)</f>
        <v>IDFdk4.CC.BidwellLava.D.NoMgmt.N</v>
      </c>
      <c r="D750">
        <v>0</v>
      </c>
      <c r="E750">
        <v>90</v>
      </c>
      <c r="F750">
        <v>61</v>
      </c>
      <c r="G750">
        <v>12.8</v>
      </c>
      <c r="H750">
        <v>0.08</v>
      </c>
      <c r="I750">
        <v>127.9</v>
      </c>
      <c r="J750">
        <v>0.68</v>
      </c>
      <c r="K750">
        <v>29</v>
      </c>
      <c r="L750">
        <v>18.100000000000001</v>
      </c>
    </row>
    <row r="751" spans="1:12">
      <c r="A751" t="str">
        <f t="shared" si="11"/>
        <v>IDFdk4.CC.BidwellLava.D.Reg.N.100</v>
      </c>
      <c r="B751">
        <v>146</v>
      </c>
      <c r="C751" t="str">
        <f>LOOKUP(B751,TipsyOutputs!A:A,TipsyOutputs!B:B)</f>
        <v>IDFdk4.CC.BidwellLava.D.Reg.N</v>
      </c>
      <c r="D751">
        <v>0</v>
      </c>
      <c r="E751">
        <v>100</v>
      </c>
      <c r="F751">
        <v>90</v>
      </c>
      <c r="G751">
        <v>14.2</v>
      </c>
      <c r="H751">
        <v>9.8000000000000004E-2</v>
      </c>
      <c r="I751">
        <v>144.69999999999999</v>
      </c>
      <c r="J751">
        <v>0.9</v>
      </c>
      <c r="K751">
        <v>40</v>
      </c>
      <c r="L751">
        <v>19.8</v>
      </c>
    </row>
    <row r="752" spans="1:12">
      <c r="A752" t="str">
        <f t="shared" si="11"/>
        <v>IDFdk4.CC.BidwellLava.D.Reg.N.60</v>
      </c>
      <c r="B752">
        <v>146</v>
      </c>
      <c r="C752" t="str">
        <f>LOOKUP(B752,TipsyOutputs!A:A,TipsyOutputs!B:B)</f>
        <v>IDFdk4.CC.BidwellLava.D.Reg.N</v>
      </c>
      <c r="D752">
        <v>0</v>
      </c>
      <c r="E752">
        <v>60</v>
      </c>
      <c r="F752">
        <v>12</v>
      </c>
      <c r="G752">
        <v>9.3000000000000007</v>
      </c>
      <c r="H752">
        <v>4.9000000000000002E-2</v>
      </c>
      <c r="I752">
        <v>61.8</v>
      </c>
      <c r="J752">
        <v>0.2</v>
      </c>
      <c r="K752">
        <v>11</v>
      </c>
      <c r="L752">
        <v>14.3</v>
      </c>
    </row>
    <row r="753" spans="1:12">
      <c r="A753" t="str">
        <f t="shared" si="11"/>
        <v>IDFdk4.CC.BidwellLava.D.Reg.N.70</v>
      </c>
      <c r="B753">
        <v>146</v>
      </c>
      <c r="C753" t="str">
        <f>LOOKUP(B753,TipsyOutputs!A:A,TipsyOutputs!B:B)</f>
        <v>IDFdk4.CC.BidwellLava.D.Reg.N</v>
      </c>
      <c r="D753">
        <v>0</v>
      </c>
      <c r="E753">
        <v>70</v>
      </c>
      <c r="F753">
        <v>28</v>
      </c>
      <c r="G753">
        <v>10.8</v>
      </c>
      <c r="H753">
        <v>6.3E-2</v>
      </c>
      <c r="I753">
        <v>100</v>
      </c>
      <c r="J753">
        <v>0.4</v>
      </c>
      <c r="K753">
        <v>17</v>
      </c>
      <c r="L753">
        <v>15.8</v>
      </c>
    </row>
    <row r="754" spans="1:12">
      <c r="A754" t="str">
        <f t="shared" si="11"/>
        <v>IDFdk4.CC.BidwellLava.D.Reg.N.80</v>
      </c>
      <c r="B754">
        <v>146</v>
      </c>
      <c r="C754" t="str">
        <f>LOOKUP(B754,TipsyOutputs!A:A,TipsyOutputs!B:B)</f>
        <v>IDFdk4.CC.BidwellLava.D.Reg.N</v>
      </c>
      <c r="D754">
        <v>0</v>
      </c>
      <c r="E754">
        <v>80</v>
      </c>
      <c r="F754">
        <v>47</v>
      </c>
      <c r="G754">
        <v>12.1</v>
      </c>
      <c r="H754">
        <v>7.2999999999999995E-2</v>
      </c>
      <c r="I754">
        <v>118.4</v>
      </c>
      <c r="J754">
        <v>0.57999999999999996</v>
      </c>
      <c r="K754">
        <v>24</v>
      </c>
      <c r="L754">
        <v>17.100000000000001</v>
      </c>
    </row>
    <row r="755" spans="1:12">
      <c r="A755" t="str">
        <f t="shared" si="11"/>
        <v>IDFdk4.CC.BidwellLava.D.Reg.N.90</v>
      </c>
      <c r="B755">
        <v>146</v>
      </c>
      <c r="C755" t="str">
        <f>LOOKUP(B755,TipsyOutputs!A:A,TipsyOutputs!B:B)</f>
        <v>IDFdk4.CC.BidwellLava.D.Reg.N</v>
      </c>
      <c r="D755">
        <v>0</v>
      </c>
      <c r="E755">
        <v>90</v>
      </c>
      <c r="F755">
        <v>69</v>
      </c>
      <c r="G755">
        <v>13.2</v>
      </c>
      <c r="H755">
        <v>8.6999999999999994E-2</v>
      </c>
      <c r="I755">
        <v>134.6</v>
      </c>
      <c r="J755">
        <v>0.76</v>
      </c>
      <c r="K755">
        <v>32</v>
      </c>
      <c r="L755">
        <v>18.600000000000001</v>
      </c>
    </row>
    <row r="756" spans="1:12">
      <c r="A756" t="str">
        <f t="shared" si="11"/>
        <v>IDFdk4.CC.BidwellLava.D.Reg.P.100</v>
      </c>
      <c r="B756">
        <v>147</v>
      </c>
      <c r="C756" t="str">
        <f>LOOKUP(B756,TipsyOutputs!A:A,TipsyOutputs!B:B)</f>
        <v>IDFdk4.CC.BidwellLava.D.Reg.P</v>
      </c>
      <c r="D756">
        <v>0</v>
      </c>
      <c r="E756">
        <v>100</v>
      </c>
      <c r="F756">
        <v>113</v>
      </c>
      <c r="G756">
        <v>14.9</v>
      </c>
      <c r="H756">
        <v>0.111</v>
      </c>
      <c r="I756">
        <v>150.80000000000001</v>
      </c>
      <c r="J756">
        <v>1.1299999999999999</v>
      </c>
      <c r="K756">
        <v>46</v>
      </c>
      <c r="L756">
        <v>20.3</v>
      </c>
    </row>
    <row r="757" spans="1:12">
      <c r="A757" t="str">
        <f t="shared" si="11"/>
        <v>IDFdk4.CC.BidwellLava.D.Reg.P.60</v>
      </c>
      <c r="B757">
        <v>147</v>
      </c>
      <c r="C757" t="str">
        <f>LOOKUP(B757,TipsyOutputs!A:A,TipsyOutputs!B:B)</f>
        <v>IDFdk4.CC.BidwellLava.D.Reg.P</v>
      </c>
      <c r="D757">
        <v>0</v>
      </c>
      <c r="E757">
        <v>60</v>
      </c>
      <c r="F757">
        <v>18</v>
      </c>
      <c r="G757">
        <v>10.1</v>
      </c>
      <c r="H757">
        <v>5.8999999999999997E-2</v>
      </c>
      <c r="I757">
        <v>82.3</v>
      </c>
      <c r="J757">
        <v>0.3</v>
      </c>
      <c r="K757">
        <v>14</v>
      </c>
      <c r="L757">
        <v>14.5</v>
      </c>
    </row>
    <row r="758" spans="1:12">
      <c r="A758" t="str">
        <f t="shared" si="11"/>
        <v>IDFdk4.CC.BidwellLava.D.Reg.P.70</v>
      </c>
      <c r="B758">
        <v>147</v>
      </c>
      <c r="C758" t="str">
        <f>LOOKUP(B758,TipsyOutputs!A:A,TipsyOutputs!B:B)</f>
        <v>IDFdk4.CC.BidwellLava.D.Reg.P</v>
      </c>
      <c r="D758">
        <v>0</v>
      </c>
      <c r="E758">
        <v>70</v>
      </c>
      <c r="F758">
        <v>37</v>
      </c>
      <c r="G758">
        <v>11.6</v>
      </c>
      <c r="H758">
        <v>6.7000000000000004E-2</v>
      </c>
      <c r="I758">
        <v>105.1</v>
      </c>
      <c r="J758">
        <v>0.53</v>
      </c>
      <c r="K758">
        <v>21</v>
      </c>
      <c r="L758">
        <v>16.100000000000001</v>
      </c>
    </row>
    <row r="759" spans="1:12">
      <c r="A759" t="str">
        <f t="shared" si="11"/>
        <v>IDFdk4.CC.BidwellLava.D.Reg.P.80</v>
      </c>
      <c r="B759">
        <v>147</v>
      </c>
      <c r="C759" t="str">
        <f>LOOKUP(B759,TipsyOutputs!A:A,TipsyOutputs!B:B)</f>
        <v>IDFdk4.CC.BidwellLava.D.Reg.P</v>
      </c>
      <c r="D759">
        <v>0</v>
      </c>
      <c r="E759">
        <v>80</v>
      </c>
      <c r="F759">
        <v>63</v>
      </c>
      <c r="G759">
        <v>12.8</v>
      </c>
      <c r="H759">
        <v>8.3000000000000004E-2</v>
      </c>
      <c r="I759">
        <v>127.3</v>
      </c>
      <c r="J759">
        <v>0.79</v>
      </c>
      <c r="K759">
        <v>30</v>
      </c>
      <c r="L759">
        <v>17.7</v>
      </c>
    </row>
    <row r="760" spans="1:12">
      <c r="A760" t="str">
        <f t="shared" si="11"/>
        <v>IDFdk4.CC.BidwellLava.D.Reg.P.90</v>
      </c>
      <c r="B760">
        <v>147</v>
      </c>
      <c r="C760" t="str">
        <f>LOOKUP(B760,TipsyOutputs!A:A,TipsyOutputs!B:B)</f>
        <v>IDFdk4.CC.BidwellLava.D.Reg.P</v>
      </c>
      <c r="D760">
        <v>0</v>
      </c>
      <c r="E760">
        <v>90</v>
      </c>
      <c r="F760">
        <v>89</v>
      </c>
      <c r="G760">
        <v>13.9</v>
      </c>
      <c r="H760">
        <v>9.5000000000000001E-2</v>
      </c>
      <c r="I760">
        <v>139.19999999999999</v>
      </c>
      <c r="J760">
        <v>0.99</v>
      </c>
      <c r="K760">
        <v>37</v>
      </c>
      <c r="L760">
        <v>19.2</v>
      </c>
    </row>
    <row r="761" spans="1:12">
      <c r="A761" t="str">
        <f t="shared" si="11"/>
        <v>IDFdk4.CC.Minton.A.FFEP.N.100</v>
      </c>
      <c r="B761">
        <v>374</v>
      </c>
      <c r="C761" t="str">
        <f>LOOKUP(B761,TipsyOutputs!A:A,TipsyOutputs!B:B)</f>
        <v>IDFdk4.CC.Minton.A.FFEP.N</v>
      </c>
      <c r="D761">
        <v>0</v>
      </c>
      <c r="E761">
        <v>100</v>
      </c>
      <c r="F761">
        <v>160</v>
      </c>
      <c r="G761">
        <v>17</v>
      </c>
      <c r="H761">
        <v>0.14899999999999999</v>
      </c>
      <c r="I761">
        <v>173.1</v>
      </c>
      <c r="J761">
        <v>1.6</v>
      </c>
      <c r="K761">
        <v>69</v>
      </c>
      <c r="L761">
        <v>24.1</v>
      </c>
    </row>
    <row r="762" spans="1:12">
      <c r="A762" t="str">
        <f t="shared" si="11"/>
        <v>IDFdk4.CC.Minton.A.FFEP.N.60</v>
      </c>
      <c r="B762">
        <v>374</v>
      </c>
      <c r="C762" t="str">
        <f>LOOKUP(B762,TipsyOutputs!A:A,TipsyOutputs!B:B)</f>
        <v>IDFdk4.CC.Minton.A.FFEP.N</v>
      </c>
      <c r="D762">
        <v>0</v>
      </c>
      <c r="E762">
        <v>60</v>
      </c>
      <c r="F762">
        <v>51</v>
      </c>
      <c r="G762">
        <v>12.2</v>
      </c>
      <c r="H762">
        <v>7.0999999999999994E-2</v>
      </c>
      <c r="I762">
        <v>119.1</v>
      </c>
      <c r="J762">
        <v>0.85</v>
      </c>
      <c r="K762">
        <v>25</v>
      </c>
      <c r="L762">
        <v>18.399999999999999</v>
      </c>
    </row>
    <row r="763" spans="1:12">
      <c r="A763" t="str">
        <f t="shared" si="11"/>
        <v>IDFdk4.CC.Minton.A.FFEP.N.70</v>
      </c>
      <c r="B763">
        <v>374</v>
      </c>
      <c r="C763" t="str">
        <f>LOOKUP(B763,TipsyOutputs!A:A,TipsyOutputs!B:B)</f>
        <v>IDFdk4.CC.Minton.A.FFEP.N</v>
      </c>
      <c r="D763">
        <v>0</v>
      </c>
      <c r="E763">
        <v>70</v>
      </c>
      <c r="F763">
        <v>83</v>
      </c>
      <c r="G763">
        <v>13.7</v>
      </c>
      <c r="H763">
        <v>9.0999999999999998E-2</v>
      </c>
      <c r="I763">
        <v>142.19999999999999</v>
      </c>
      <c r="J763">
        <v>1.19</v>
      </c>
      <c r="K763">
        <v>37</v>
      </c>
      <c r="L763">
        <v>20.399999999999999</v>
      </c>
    </row>
    <row r="764" spans="1:12">
      <c r="A764" t="str">
        <f t="shared" si="11"/>
        <v>IDFdk4.CC.Minton.A.FFEP.N.80</v>
      </c>
      <c r="B764">
        <v>374</v>
      </c>
      <c r="C764" t="str">
        <f>LOOKUP(B764,TipsyOutputs!A:A,TipsyOutputs!B:B)</f>
        <v>IDFdk4.CC.Minton.A.FFEP.N</v>
      </c>
      <c r="D764">
        <v>0</v>
      </c>
      <c r="E764">
        <v>80</v>
      </c>
      <c r="F764">
        <v>113</v>
      </c>
      <c r="G764">
        <v>15</v>
      </c>
      <c r="H764">
        <v>0.112</v>
      </c>
      <c r="I764">
        <v>155.5</v>
      </c>
      <c r="J764">
        <v>1.41</v>
      </c>
      <c r="K764">
        <v>48</v>
      </c>
      <c r="L764">
        <v>21.9</v>
      </c>
    </row>
    <row r="765" spans="1:12">
      <c r="A765" t="str">
        <f t="shared" si="11"/>
        <v>IDFdk4.CC.Minton.A.FFEP.N.90</v>
      </c>
      <c r="B765">
        <v>374</v>
      </c>
      <c r="C765" t="str">
        <f>LOOKUP(B765,TipsyOutputs!A:A,TipsyOutputs!B:B)</f>
        <v>IDFdk4.CC.Minton.A.FFEP.N</v>
      </c>
      <c r="D765">
        <v>0</v>
      </c>
      <c r="E765">
        <v>90</v>
      </c>
      <c r="F765">
        <v>138</v>
      </c>
      <c r="G765">
        <v>16</v>
      </c>
      <c r="H765">
        <v>0.13</v>
      </c>
      <c r="I765">
        <v>163.5</v>
      </c>
      <c r="J765">
        <v>1.53</v>
      </c>
      <c r="K765">
        <v>59</v>
      </c>
      <c r="L765">
        <v>23.1</v>
      </c>
    </row>
    <row r="766" spans="1:12">
      <c r="A766" t="str">
        <f t="shared" si="11"/>
        <v>IDFdk4.CC.Minton.A.NoMgmt.N.100</v>
      </c>
      <c r="B766">
        <v>86</v>
      </c>
      <c r="C766" t="str">
        <f>LOOKUP(B766,TipsyOutputs!A:A,TipsyOutputs!B:B)</f>
        <v>IDFdk4.CC.Minton.A.NoMgmt.N</v>
      </c>
      <c r="D766">
        <v>0</v>
      </c>
      <c r="E766">
        <v>100</v>
      </c>
      <c r="F766">
        <v>79</v>
      </c>
      <c r="G766">
        <v>13.7</v>
      </c>
      <c r="H766">
        <v>9.0999999999999998E-2</v>
      </c>
      <c r="I766">
        <v>138.69999999999999</v>
      </c>
      <c r="J766">
        <v>0.79</v>
      </c>
      <c r="K766">
        <v>35</v>
      </c>
      <c r="L766">
        <v>19.100000000000001</v>
      </c>
    </row>
    <row r="767" spans="1:12">
      <c r="A767" t="str">
        <f t="shared" si="11"/>
        <v>IDFdk4.CC.Minton.A.NoMgmt.N.60</v>
      </c>
      <c r="B767">
        <v>86</v>
      </c>
      <c r="C767" t="str">
        <f>LOOKUP(B767,TipsyOutputs!A:A,TipsyOutputs!B:B)</f>
        <v>IDFdk4.CC.Minton.A.NoMgmt.N</v>
      </c>
      <c r="D767">
        <v>0</v>
      </c>
      <c r="E767">
        <v>60</v>
      </c>
      <c r="F767">
        <v>7</v>
      </c>
      <c r="G767">
        <v>8.6999999999999993</v>
      </c>
      <c r="H767">
        <v>4.5999999999999999E-2</v>
      </c>
      <c r="I767">
        <v>53.7</v>
      </c>
      <c r="J767">
        <v>0.11</v>
      </c>
      <c r="K767">
        <v>6</v>
      </c>
      <c r="L767">
        <v>13.9</v>
      </c>
    </row>
    <row r="768" spans="1:12">
      <c r="A768" t="str">
        <f t="shared" si="11"/>
        <v>IDFdk4.CC.Minton.A.NoMgmt.N.70</v>
      </c>
      <c r="B768">
        <v>86</v>
      </c>
      <c r="C768" t="str">
        <f>LOOKUP(B768,TipsyOutputs!A:A,TipsyOutputs!B:B)</f>
        <v>IDFdk4.CC.Minton.A.NoMgmt.N</v>
      </c>
      <c r="D768">
        <v>0</v>
      </c>
      <c r="E768">
        <v>70</v>
      </c>
      <c r="F768">
        <v>19</v>
      </c>
      <c r="G768">
        <v>10.199999999999999</v>
      </c>
      <c r="H768">
        <v>5.3999999999999999E-2</v>
      </c>
      <c r="I768">
        <v>76.099999999999994</v>
      </c>
      <c r="J768">
        <v>0.27</v>
      </c>
      <c r="K768">
        <v>15</v>
      </c>
      <c r="L768">
        <v>15</v>
      </c>
    </row>
    <row r="769" spans="1:12">
      <c r="A769" t="str">
        <f t="shared" ref="A769:A832" si="12">C769&amp;"."&amp;E769</f>
        <v>IDFdk4.CC.Minton.A.NoMgmt.N.80</v>
      </c>
      <c r="B769">
        <v>86</v>
      </c>
      <c r="C769" t="str">
        <f>LOOKUP(B769,TipsyOutputs!A:A,TipsyOutputs!B:B)</f>
        <v>IDFdk4.CC.Minton.A.NoMgmt.N</v>
      </c>
      <c r="D769">
        <v>0</v>
      </c>
      <c r="E769">
        <v>80</v>
      </c>
      <c r="F769">
        <v>38</v>
      </c>
      <c r="G769">
        <v>11.6</v>
      </c>
      <c r="H769">
        <v>6.5000000000000002E-2</v>
      </c>
      <c r="I769">
        <v>105.5</v>
      </c>
      <c r="J769">
        <v>0.47</v>
      </c>
      <c r="K769">
        <v>21</v>
      </c>
      <c r="L769">
        <v>16.600000000000001</v>
      </c>
    </row>
    <row r="770" spans="1:12">
      <c r="A770" t="str">
        <f t="shared" si="12"/>
        <v>IDFdk4.CC.Minton.A.NoMgmt.N.90</v>
      </c>
      <c r="B770">
        <v>86</v>
      </c>
      <c r="C770" t="str">
        <f>LOOKUP(B770,TipsyOutputs!A:A,TipsyOutputs!B:B)</f>
        <v>IDFdk4.CC.Minton.A.NoMgmt.N</v>
      </c>
      <c r="D770">
        <v>0</v>
      </c>
      <c r="E770">
        <v>90</v>
      </c>
      <c r="F770">
        <v>58</v>
      </c>
      <c r="G770">
        <v>12.7</v>
      </c>
      <c r="H770">
        <v>7.9000000000000001E-2</v>
      </c>
      <c r="I770">
        <v>126</v>
      </c>
      <c r="J770">
        <v>0.65</v>
      </c>
      <c r="K770">
        <v>28</v>
      </c>
      <c r="L770">
        <v>17.899999999999999</v>
      </c>
    </row>
    <row r="771" spans="1:12">
      <c r="A771" t="str">
        <f t="shared" si="12"/>
        <v>IDFdk4.CC.Minton.A.Reg.N.100</v>
      </c>
      <c r="B771">
        <v>236</v>
      </c>
      <c r="C771" t="str">
        <f>LOOKUP(B771,TipsyOutputs!A:A,TipsyOutputs!B:B)</f>
        <v>IDFdk4.CC.Minton.A.Reg.N</v>
      </c>
      <c r="D771">
        <v>0</v>
      </c>
      <c r="E771">
        <v>100</v>
      </c>
      <c r="F771">
        <v>153</v>
      </c>
      <c r="G771">
        <v>16.8</v>
      </c>
      <c r="H771">
        <v>0.14000000000000001</v>
      </c>
      <c r="I771">
        <v>168.7</v>
      </c>
      <c r="J771">
        <v>1.53</v>
      </c>
      <c r="K771">
        <v>64</v>
      </c>
      <c r="L771">
        <v>22.7</v>
      </c>
    </row>
    <row r="772" spans="1:12">
      <c r="A772" t="str">
        <f t="shared" si="12"/>
        <v>IDFdk4.CC.Minton.A.Reg.N.60</v>
      </c>
      <c r="B772">
        <v>236</v>
      </c>
      <c r="C772" t="str">
        <f>LOOKUP(B772,TipsyOutputs!A:A,TipsyOutputs!B:B)</f>
        <v>IDFdk4.CC.Minton.A.Reg.N</v>
      </c>
      <c r="D772">
        <v>0</v>
      </c>
      <c r="E772">
        <v>60</v>
      </c>
      <c r="F772">
        <v>38</v>
      </c>
      <c r="G772">
        <v>11.5</v>
      </c>
      <c r="H772">
        <v>6.7000000000000004E-2</v>
      </c>
      <c r="I772">
        <v>108.2</v>
      </c>
      <c r="J772">
        <v>0.63</v>
      </c>
      <c r="K772">
        <v>20</v>
      </c>
      <c r="L772">
        <v>16.5</v>
      </c>
    </row>
    <row r="773" spans="1:12">
      <c r="A773" t="str">
        <f t="shared" si="12"/>
        <v>IDFdk4.CC.Minton.A.Reg.N.70</v>
      </c>
      <c r="B773">
        <v>236</v>
      </c>
      <c r="C773" t="str">
        <f>LOOKUP(B773,TipsyOutputs!A:A,TipsyOutputs!B:B)</f>
        <v>IDFdk4.CC.Minton.A.Reg.N</v>
      </c>
      <c r="D773">
        <v>0</v>
      </c>
      <c r="E773">
        <v>70</v>
      </c>
      <c r="F773">
        <v>68</v>
      </c>
      <c r="G773">
        <v>13.1</v>
      </c>
      <c r="H773">
        <v>8.6999999999999994E-2</v>
      </c>
      <c r="I773">
        <v>135</v>
      </c>
      <c r="J773">
        <v>0.97</v>
      </c>
      <c r="K773">
        <v>31</v>
      </c>
      <c r="L773">
        <v>18.399999999999999</v>
      </c>
    </row>
    <row r="774" spans="1:12">
      <c r="A774" t="str">
        <f t="shared" si="12"/>
        <v>IDFdk4.CC.Minton.A.Reg.N.80</v>
      </c>
      <c r="B774">
        <v>236</v>
      </c>
      <c r="C774" t="str">
        <f>LOOKUP(B774,TipsyOutputs!A:A,TipsyOutputs!B:B)</f>
        <v>IDFdk4.CC.Minton.A.Reg.N</v>
      </c>
      <c r="D774">
        <v>0</v>
      </c>
      <c r="E774">
        <v>80</v>
      </c>
      <c r="F774">
        <v>99</v>
      </c>
      <c r="G774">
        <v>14.5</v>
      </c>
      <c r="H774">
        <v>0.105</v>
      </c>
      <c r="I774">
        <v>149.1</v>
      </c>
      <c r="J774">
        <v>1.23</v>
      </c>
      <c r="K774">
        <v>43</v>
      </c>
      <c r="L774">
        <v>20.100000000000001</v>
      </c>
    </row>
    <row r="775" spans="1:12">
      <c r="A775" t="str">
        <f t="shared" si="12"/>
        <v>IDFdk4.CC.Minton.A.Reg.N.90</v>
      </c>
      <c r="B775">
        <v>236</v>
      </c>
      <c r="C775" t="str">
        <f>LOOKUP(B775,TipsyOutputs!A:A,TipsyOutputs!B:B)</f>
        <v>IDFdk4.CC.Minton.A.Reg.N</v>
      </c>
      <c r="D775">
        <v>0</v>
      </c>
      <c r="E775">
        <v>90</v>
      </c>
      <c r="F775">
        <v>127</v>
      </c>
      <c r="G775">
        <v>15.7</v>
      </c>
      <c r="H775">
        <v>0.122</v>
      </c>
      <c r="I775">
        <v>158.30000000000001</v>
      </c>
      <c r="J775">
        <v>1.42</v>
      </c>
      <c r="K775">
        <v>53</v>
      </c>
      <c r="L775">
        <v>21.6</v>
      </c>
    </row>
    <row r="776" spans="1:12">
      <c r="A776" t="str">
        <f t="shared" si="12"/>
        <v>IDFdk4.CC.Minton.A.Reg.P.100</v>
      </c>
      <c r="B776">
        <v>237</v>
      </c>
      <c r="C776" t="str">
        <f>LOOKUP(B776,TipsyOutputs!A:A,TipsyOutputs!B:B)</f>
        <v>IDFdk4.CC.Minton.A.Reg.P</v>
      </c>
      <c r="D776">
        <v>0</v>
      </c>
      <c r="E776">
        <v>100</v>
      </c>
      <c r="F776">
        <v>181</v>
      </c>
      <c r="G776">
        <v>17.5</v>
      </c>
      <c r="H776">
        <v>0.156</v>
      </c>
      <c r="I776">
        <v>176.6</v>
      </c>
      <c r="J776">
        <v>1.81</v>
      </c>
      <c r="K776">
        <v>73</v>
      </c>
      <c r="L776">
        <v>23.2</v>
      </c>
    </row>
    <row r="777" spans="1:12">
      <c r="A777" t="str">
        <f t="shared" si="12"/>
        <v>IDFdk4.CC.Minton.A.Reg.P.60</v>
      </c>
      <c r="B777">
        <v>237</v>
      </c>
      <c r="C777" t="str">
        <f>LOOKUP(B777,TipsyOutputs!A:A,TipsyOutputs!B:B)</f>
        <v>IDFdk4.CC.Minton.A.Reg.P</v>
      </c>
      <c r="D777">
        <v>0</v>
      </c>
      <c r="E777">
        <v>60</v>
      </c>
      <c r="F777">
        <v>54</v>
      </c>
      <c r="G777">
        <v>12.3</v>
      </c>
      <c r="H777">
        <v>7.9000000000000001E-2</v>
      </c>
      <c r="I777">
        <v>122.6</v>
      </c>
      <c r="J777">
        <v>0.91</v>
      </c>
      <c r="K777">
        <v>26</v>
      </c>
      <c r="L777">
        <v>17.100000000000001</v>
      </c>
    </row>
    <row r="778" spans="1:12">
      <c r="A778" t="str">
        <f t="shared" si="12"/>
        <v>IDFdk4.CC.Minton.A.Reg.P.70</v>
      </c>
      <c r="B778">
        <v>237</v>
      </c>
      <c r="C778" t="str">
        <f>LOOKUP(B778,TipsyOutputs!A:A,TipsyOutputs!B:B)</f>
        <v>IDFdk4.CC.Minton.A.Reg.P</v>
      </c>
      <c r="D778">
        <v>0</v>
      </c>
      <c r="E778">
        <v>70</v>
      </c>
      <c r="F778">
        <v>91</v>
      </c>
      <c r="G778">
        <v>13.9</v>
      </c>
      <c r="H778">
        <v>9.6000000000000002E-2</v>
      </c>
      <c r="I778">
        <v>140.69999999999999</v>
      </c>
      <c r="J778">
        <v>1.3</v>
      </c>
      <c r="K778">
        <v>38</v>
      </c>
      <c r="L778">
        <v>19.2</v>
      </c>
    </row>
    <row r="779" spans="1:12">
      <c r="A779" t="str">
        <f t="shared" si="12"/>
        <v>IDFdk4.CC.Minton.A.Reg.P.80</v>
      </c>
      <c r="B779">
        <v>237</v>
      </c>
      <c r="C779" t="str">
        <f>LOOKUP(B779,TipsyOutputs!A:A,TipsyOutputs!B:B)</f>
        <v>IDFdk4.CC.Minton.A.Reg.P</v>
      </c>
      <c r="D779">
        <v>0</v>
      </c>
      <c r="E779">
        <v>80</v>
      </c>
      <c r="F779">
        <v>125</v>
      </c>
      <c r="G779">
        <v>15.3</v>
      </c>
      <c r="H779">
        <v>0.11799999999999999</v>
      </c>
      <c r="I779">
        <v>155.4</v>
      </c>
      <c r="J779">
        <v>1.56</v>
      </c>
      <c r="K779">
        <v>50</v>
      </c>
      <c r="L779">
        <v>20.8</v>
      </c>
    </row>
    <row r="780" spans="1:12">
      <c r="A780" t="str">
        <f t="shared" si="12"/>
        <v>IDFdk4.CC.Minton.A.Reg.P.90</v>
      </c>
      <c r="B780">
        <v>237</v>
      </c>
      <c r="C780" t="str">
        <f>LOOKUP(B780,TipsyOutputs!A:A,TipsyOutputs!B:B)</f>
        <v>IDFdk4.CC.Minton.A.Reg.P</v>
      </c>
      <c r="D780">
        <v>0</v>
      </c>
      <c r="E780">
        <v>90</v>
      </c>
      <c r="F780">
        <v>155</v>
      </c>
      <c r="G780">
        <v>16.5</v>
      </c>
      <c r="H780">
        <v>0.13700000000000001</v>
      </c>
      <c r="I780">
        <v>166.5</v>
      </c>
      <c r="J780">
        <v>1.73</v>
      </c>
      <c r="K780">
        <v>62</v>
      </c>
      <c r="L780">
        <v>22.2</v>
      </c>
    </row>
    <row r="781" spans="1:12">
      <c r="A781" t="str">
        <f t="shared" si="12"/>
        <v>IDFdk4.CC.Minton.B.FFEP.N.100</v>
      </c>
      <c r="B781">
        <v>376</v>
      </c>
      <c r="C781" t="str">
        <f>LOOKUP(B781,TipsyOutputs!A:A,TipsyOutputs!B:B)</f>
        <v>IDFdk4.CC.Minton.B.FFEP.N</v>
      </c>
      <c r="D781">
        <v>0</v>
      </c>
      <c r="E781">
        <v>100</v>
      </c>
      <c r="F781">
        <v>160</v>
      </c>
      <c r="G781">
        <v>17</v>
      </c>
      <c r="H781">
        <v>0.14899999999999999</v>
      </c>
      <c r="I781">
        <v>173.1</v>
      </c>
      <c r="J781">
        <v>1.6</v>
      </c>
      <c r="K781">
        <v>69</v>
      </c>
      <c r="L781">
        <v>24.1</v>
      </c>
    </row>
    <row r="782" spans="1:12">
      <c r="A782" t="str">
        <f t="shared" si="12"/>
        <v>IDFdk4.CC.Minton.B.FFEP.N.60</v>
      </c>
      <c r="B782">
        <v>376</v>
      </c>
      <c r="C782" t="str">
        <f>LOOKUP(B782,TipsyOutputs!A:A,TipsyOutputs!B:B)</f>
        <v>IDFdk4.CC.Minton.B.FFEP.N</v>
      </c>
      <c r="D782">
        <v>0</v>
      </c>
      <c r="E782">
        <v>60</v>
      </c>
      <c r="F782">
        <v>51</v>
      </c>
      <c r="G782">
        <v>12.2</v>
      </c>
      <c r="H782">
        <v>7.0999999999999994E-2</v>
      </c>
      <c r="I782">
        <v>119.1</v>
      </c>
      <c r="J782">
        <v>0.85</v>
      </c>
      <c r="K782">
        <v>25</v>
      </c>
      <c r="L782">
        <v>18.399999999999999</v>
      </c>
    </row>
    <row r="783" spans="1:12">
      <c r="A783" t="str">
        <f t="shared" si="12"/>
        <v>IDFdk4.CC.Minton.B.FFEP.N.70</v>
      </c>
      <c r="B783">
        <v>376</v>
      </c>
      <c r="C783" t="str">
        <f>LOOKUP(B783,TipsyOutputs!A:A,TipsyOutputs!B:B)</f>
        <v>IDFdk4.CC.Minton.B.FFEP.N</v>
      </c>
      <c r="D783">
        <v>0</v>
      </c>
      <c r="E783">
        <v>70</v>
      </c>
      <c r="F783">
        <v>83</v>
      </c>
      <c r="G783">
        <v>13.7</v>
      </c>
      <c r="H783">
        <v>9.0999999999999998E-2</v>
      </c>
      <c r="I783">
        <v>142.19999999999999</v>
      </c>
      <c r="J783">
        <v>1.19</v>
      </c>
      <c r="K783">
        <v>37</v>
      </c>
      <c r="L783">
        <v>20.399999999999999</v>
      </c>
    </row>
    <row r="784" spans="1:12">
      <c r="A784" t="str">
        <f t="shared" si="12"/>
        <v>IDFdk4.CC.Minton.B.FFEP.N.80</v>
      </c>
      <c r="B784">
        <v>376</v>
      </c>
      <c r="C784" t="str">
        <f>LOOKUP(B784,TipsyOutputs!A:A,TipsyOutputs!B:B)</f>
        <v>IDFdk4.CC.Minton.B.FFEP.N</v>
      </c>
      <c r="D784">
        <v>0</v>
      </c>
      <c r="E784">
        <v>80</v>
      </c>
      <c r="F784">
        <v>113</v>
      </c>
      <c r="G784">
        <v>15</v>
      </c>
      <c r="H784">
        <v>0.112</v>
      </c>
      <c r="I784">
        <v>155.5</v>
      </c>
      <c r="J784">
        <v>1.41</v>
      </c>
      <c r="K784">
        <v>48</v>
      </c>
      <c r="L784">
        <v>21.9</v>
      </c>
    </row>
    <row r="785" spans="1:12">
      <c r="A785" t="str">
        <f t="shared" si="12"/>
        <v>IDFdk4.CC.Minton.B.FFEP.N.90</v>
      </c>
      <c r="B785">
        <v>376</v>
      </c>
      <c r="C785" t="str">
        <f>LOOKUP(B785,TipsyOutputs!A:A,TipsyOutputs!B:B)</f>
        <v>IDFdk4.CC.Minton.B.FFEP.N</v>
      </c>
      <c r="D785">
        <v>0</v>
      </c>
      <c r="E785">
        <v>90</v>
      </c>
      <c r="F785">
        <v>138</v>
      </c>
      <c r="G785">
        <v>16</v>
      </c>
      <c r="H785">
        <v>0.13</v>
      </c>
      <c r="I785">
        <v>163.5</v>
      </c>
      <c r="J785">
        <v>1.53</v>
      </c>
      <c r="K785">
        <v>59</v>
      </c>
      <c r="L785">
        <v>23.1</v>
      </c>
    </row>
    <row r="786" spans="1:12">
      <c r="A786" t="str">
        <f t="shared" si="12"/>
        <v>IDFdk4.CC.Minton.B.NoMgmt.N.100</v>
      </c>
      <c r="B786">
        <v>87</v>
      </c>
      <c r="C786" t="str">
        <f>LOOKUP(B786,TipsyOutputs!A:A,TipsyOutputs!B:B)</f>
        <v>IDFdk4.CC.Minton.B.NoMgmt.N</v>
      </c>
      <c r="D786">
        <v>0</v>
      </c>
      <c r="E786">
        <v>100</v>
      </c>
      <c r="F786">
        <v>106</v>
      </c>
      <c r="G786">
        <v>14.8</v>
      </c>
      <c r="H786">
        <v>0.108</v>
      </c>
      <c r="I786">
        <v>151.5</v>
      </c>
      <c r="J786">
        <v>1.06</v>
      </c>
      <c r="K786">
        <v>45</v>
      </c>
      <c r="L786">
        <v>20.5</v>
      </c>
    </row>
    <row r="787" spans="1:12">
      <c r="A787" t="str">
        <f t="shared" si="12"/>
        <v>IDFdk4.CC.Minton.B.NoMgmt.N.60</v>
      </c>
      <c r="B787">
        <v>87</v>
      </c>
      <c r="C787" t="str">
        <f>LOOKUP(B787,TipsyOutputs!A:A,TipsyOutputs!B:B)</f>
        <v>IDFdk4.CC.Minton.B.NoMgmt.N</v>
      </c>
      <c r="D787">
        <v>0</v>
      </c>
      <c r="E787">
        <v>60</v>
      </c>
      <c r="F787">
        <v>13</v>
      </c>
      <c r="G787">
        <v>9.6999999999999993</v>
      </c>
      <c r="H787">
        <v>4.9000000000000002E-2</v>
      </c>
      <c r="I787">
        <v>61.7</v>
      </c>
      <c r="J787">
        <v>0.22</v>
      </c>
      <c r="K787">
        <v>12</v>
      </c>
      <c r="L787">
        <v>14.5</v>
      </c>
    </row>
    <row r="788" spans="1:12">
      <c r="A788" t="str">
        <f t="shared" si="12"/>
        <v>IDFdk4.CC.Minton.B.NoMgmt.N.70</v>
      </c>
      <c r="B788">
        <v>87</v>
      </c>
      <c r="C788" t="str">
        <f>LOOKUP(B788,TipsyOutputs!A:A,TipsyOutputs!B:B)</f>
        <v>IDFdk4.CC.Minton.B.NoMgmt.N</v>
      </c>
      <c r="D788">
        <v>0</v>
      </c>
      <c r="E788">
        <v>70</v>
      </c>
      <c r="F788">
        <v>34</v>
      </c>
      <c r="G788">
        <v>11.3</v>
      </c>
      <c r="H788">
        <v>6.4000000000000001E-2</v>
      </c>
      <c r="I788">
        <v>102.4</v>
      </c>
      <c r="J788">
        <v>0.49</v>
      </c>
      <c r="K788">
        <v>20</v>
      </c>
      <c r="L788">
        <v>16.2</v>
      </c>
    </row>
    <row r="789" spans="1:12">
      <c r="A789" t="str">
        <f t="shared" si="12"/>
        <v>IDFdk4.CC.Minton.B.NoMgmt.N.80</v>
      </c>
      <c r="B789">
        <v>87</v>
      </c>
      <c r="C789" t="str">
        <f>LOOKUP(B789,TipsyOutputs!A:A,TipsyOutputs!B:B)</f>
        <v>IDFdk4.CC.Minton.B.NoMgmt.N</v>
      </c>
      <c r="D789">
        <v>0</v>
      </c>
      <c r="E789">
        <v>80</v>
      </c>
      <c r="F789">
        <v>58</v>
      </c>
      <c r="G789">
        <v>12.7</v>
      </c>
      <c r="H789">
        <v>7.8E-2</v>
      </c>
      <c r="I789">
        <v>125.6</v>
      </c>
      <c r="J789">
        <v>0.73</v>
      </c>
      <c r="K789">
        <v>28</v>
      </c>
      <c r="L789">
        <v>17.899999999999999</v>
      </c>
    </row>
    <row r="790" spans="1:12">
      <c r="A790" t="str">
        <f t="shared" si="12"/>
        <v>IDFdk4.CC.Minton.B.NoMgmt.N.90</v>
      </c>
      <c r="B790">
        <v>87</v>
      </c>
      <c r="C790" t="str">
        <f>LOOKUP(B790,TipsyOutputs!A:A,TipsyOutputs!B:B)</f>
        <v>IDFdk4.CC.Minton.B.NoMgmt.N</v>
      </c>
      <c r="D790">
        <v>0</v>
      </c>
      <c r="E790">
        <v>90</v>
      </c>
      <c r="F790">
        <v>83</v>
      </c>
      <c r="G790">
        <v>13.8</v>
      </c>
      <c r="H790">
        <v>9.1999999999999998E-2</v>
      </c>
      <c r="I790">
        <v>140.30000000000001</v>
      </c>
      <c r="J790">
        <v>0.92</v>
      </c>
      <c r="K790">
        <v>36</v>
      </c>
      <c r="L790">
        <v>19.3</v>
      </c>
    </row>
    <row r="791" spans="1:12">
      <c r="A791" t="str">
        <f t="shared" si="12"/>
        <v>IDFdk4.CC.Minton.B.Reg.N.100</v>
      </c>
      <c r="B791">
        <v>239</v>
      </c>
      <c r="C791" t="str">
        <f>LOOKUP(B791,TipsyOutputs!A:A,TipsyOutputs!B:B)</f>
        <v>IDFdk4.CC.Minton.B.Reg.N</v>
      </c>
      <c r="D791">
        <v>0</v>
      </c>
      <c r="E791">
        <v>100</v>
      </c>
      <c r="F791">
        <v>153</v>
      </c>
      <c r="G791">
        <v>16.8</v>
      </c>
      <c r="H791">
        <v>0.14000000000000001</v>
      </c>
      <c r="I791">
        <v>168.7</v>
      </c>
      <c r="J791">
        <v>1.53</v>
      </c>
      <c r="K791">
        <v>64</v>
      </c>
      <c r="L791">
        <v>22.7</v>
      </c>
    </row>
    <row r="792" spans="1:12">
      <c r="A792" t="str">
        <f t="shared" si="12"/>
        <v>IDFdk4.CC.Minton.B.Reg.N.60</v>
      </c>
      <c r="B792">
        <v>239</v>
      </c>
      <c r="C792" t="str">
        <f>LOOKUP(B792,TipsyOutputs!A:A,TipsyOutputs!B:B)</f>
        <v>IDFdk4.CC.Minton.B.Reg.N</v>
      </c>
      <c r="D792">
        <v>0</v>
      </c>
      <c r="E792">
        <v>60</v>
      </c>
      <c r="F792">
        <v>38</v>
      </c>
      <c r="G792">
        <v>11.5</v>
      </c>
      <c r="H792">
        <v>6.7000000000000004E-2</v>
      </c>
      <c r="I792">
        <v>108.2</v>
      </c>
      <c r="J792">
        <v>0.63</v>
      </c>
      <c r="K792">
        <v>20</v>
      </c>
      <c r="L792">
        <v>16.5</v>
      </c>
    </row>
    <row r="793" spans="1:12">
      <c r="A793" t="str">
        <f t="shared" si="12"/>
        <v>IDFdk4.CC.Minton.B.Reg.N.70</v>
      </c>
      <c r="B793">
        <v>239</v>
      </c>
      <c r="C793" t="str">
        <f>LOOKUP(B793,TipsyOutputs!A:A,TipsyOutputs!B:B)</f>
        <v>IDFdk4.CC.Minton.B.Reg.N</v>
      </c>
      <c r="D793">
        <v>0</v>
      </c>
      <c r="E793">
        <v>70</v>
      </c>
      <c r="F793">
        <v>68</v>
      </c>
      <c r="G793">
        <v>13.1</v>
      </c>
      <c r="H793">
        <v>8.6999999999999994E-2</v>
      </c>
      <c r="I793">
        <v>135</v>
      </c>
      <c r="J793">
        <v>0.97</v>
      </c>
      <c r="K793">
        <v>31</v>
      </c>
      <c r="L793">
        <v>18.399999999999999</v>
      </c>
    </row>
    <row r="794" spans="1:12">
      <c r="A794" t="str">
        <f t="shared" si="12"/>
        <v>IDFdk4.CC.Minton.B.Reg.N.80</v>
      </c>
      <c r="B794">
        <v>239</v>
      </c>
      <c r="C794" t="str">
        <f>LOOKUP(B794,TipsyOutputs!A:A,TipsyOutputs!B:B)</f>
        <v>IDFdk4.CC.Minton.B.Reg.N</v>
      </c>
      <c r="D794">
        <v>0</v>
      </c>
      <c r="E794">
        <v>80</v>
      </c>
      <c r="F794">
        <v>99</v>
      </c>
      <c r="G794">
        <v>14.5</v>
      </c>
      <c r="H794">
        <v>0.105</v>
      </c>
      <c r="I794">
        <v>149.1</v>
      </c>
      <c r="J794">
        <v>1.23</v>
      </c>
      <c r="K794">
        <v>43</v>
      </c>
      <c r="L794">
        <v>20.100000000000001</v>
      </c>
    </row>
    <row r="795" spans="1:12">
      <c r="A795" t="str">
        <f t="shared" si="12"/>
        <v>IDFdk4.CC.Minton.B.Reg.N.90</v>
      </c>
      <c r="B795">
        <v>239</v>
      </c>
      <c r="C795" t="str">
        <f>LOOKUP(B795,TipsyOutputs!A:A,TipsyOutputs!B:B)</f>
        <v>IDFdk4.CC.Minton.B.Reg.N</v>
      </c>
      <c r="D795">
        <v>0</v>
      </c>
      <c r="E795">
        <v>90</v>
      </c>
      <c r="F795">
        <v>127</v>
      </c>
      <c r="G795">
        <v>15.7</v>
      </c>
      <c r="H795">
        <v>0.122</v>
      </c>
      <c r="I795">
        <v>158.30000000000001</v>
      </c>
      <c r="J795">
        <v>1.42</v>
      </c>
      <c r="K795">
        <v>53</v>
      </c>
      <c r="L795">
        <v>21.6</v>
      </c>
    </row>
    <row r="796" spans="1:12">
      <c r="A796" t="str">
        <f t="shared" si="12"/>
        <v>IDFdk4.CC.Minton.B.Reg.P.100</v>
      </c>
      <c r="B796">
        <v>240</v>
      </c>
      <c r="C796" t="str">
        <f>LOOKUP(B796,TipsyOutputs!A:A,TipsyOutputs!B:B)</f>
        <v>IDFdk4.CC.Minton.B.Reg.P</v>
      </c>
      <c r="D796">
        <v>0</v>
      </c>
      <c r="E796">
        <v>100</v>
      </c>
      <c r="F796">
        <v>181</v>
      </c>
      <c r="G796">
        <v>17.5</v>
      </c>
      <c r="H796">
        <v>0.156</v>
      </c>
      <c r="I796">
        <v>176.6</v>
      </c>
      <c r="J796">
        <v>1.81</v>
      </c>
      <c r="K796">
        <v>73</v>
      </c>
      <c r="L796">
        <v>23.2</v>
      </c>
    </row>
    <row r="797" spans="1:12">
      <c r="A797" t="str">
        <f t="shared" si="12"/>
        <v>IDFdk4.CC.Minton.B.Reg.P.60</v>
      </c>
      <c r="B797">
        <v>240</v>
      </c>
      <c r="C797" t="str">
        <f>LOOKUP(B797,TipsyOutputs!A:A,TipsyOutputs!B:B)</f>
        <v>IDFdk4.CC.Minton.B.Reg.P</v>
      </c>
      <c r="D797">
        <v>0</v>
      </c>
      <c r="E797">
        <v>60</v>
      </c>
      <c r="F797">
        <v>54</v>
      </c>
      <c r="G797">
        <v>12.3</v>
      </c>
      <c r="H797">
        <v>7.9000000000000001E-2</v>
      </c>
      <c r="I797">
        <v>122.6</v>
      </c>
      <c r="J797">
        <v>0.91</v>
      </c>
      <c r="K797">
        <v>26</v>
      </c>
      <c r="L797">
        <v>17.100000000000001</v>
      </c>
    </row>
    <row r="798" spans="1:12">
      <c r="A798" t="str">
        <f t="shared" si="12"/>
        <v>IDFdk4.CC.Minton.B.Reg.P.70</v>
      </c>
      <c r="B798">
        <v>240</v>
      </c>
      <c r="C798" t="str">
        <f>LOOKUP(B798,TipsyOutputs!A:A,TipsyOutputs!B:B)</f>
        <v>IDFdk4.CC.Minton.B.Reg.P</v>
      </c>
      <c r="D798">
        <v>0</v>
      </c>
      <c r="E798">
        <v>70</v>
      </c>
      <c r="F798">
        <v>91</v>
      </c>
      <c r="G798">
        <v>13.9</v>
      </c>
      <c r="H798">
        <v>9.6000000000000002E-2</v>
      </c>
      <c r="I798">
        <v>140.69999999999999</v>
      </c>
      <c r="J798">
        <v>1.3</v>
      </c>
      <c r="K798">
        <v>38</v>
      </c>
      <c r="L798">
        <v>19.2</v>
      </c>
    </row>
    <row r="799" spans="1:12">
      <c r="A799" t="str">
        <f t="shared" si="12"/>
        <v>IDFdk4.CC.Minton.B.Reg.P.80</v>
      </c>
      <c r="B799">
        <v>240</v>
      </c>
      <c r="C799" t="str">
        <f>LOOKUP(B799,TipsyOutputs!A:A,TipsyOutputs!B:B)</f>
        <v>IDFdk4.CC.Minton.B.Reg.P</v>
      </c>
      <c r="D799">
        <v>0</v>
      </c>
      <c r="E799">
        <v>80</v>
      </c>
      <c r="F799">
        <v>125</v>
      </c>
      <c r="G799">
        <v>15.3</v>
      </c>
      <c r="H799">
        <v>0.11799999999999999</v>
      </c>
      <c r="I799">
        <v>155.4</v>
      </c>
      <c r="J799">
        <v>1.56</v>
      </c>
      <c r="K799">
        <v>50</v>
      </c>
      <c r="L799">
        <v>20.8</v>
      </c>
    </row>
    <row r="800" spans="1:12">
      <c r="A800" t="str">
        <f t="shared" si="12"/>
        <v>IDFdk4.CC.Minton.B.Reg.P.90</v>
      </c>
      <c r="B800">
        <v>240</v>
      </c>
      <c r="C800" t="str">
        <f>LOOKUP(B800,TipsyOutputs!A:A,TipsyOutputs!B:B)</f>
        <v>IDFdk4.CC.Minton.B.Reg.P</v>
      </c>
      <c r="D800">
        <v>0</v>
      </c>
      <c r="E800">
        <v>90</v>
      </c>
      <c r="F800">
        <v>155</v>
      </c>
      <c r="G800">
        <v>16.5</v>
      </c>
      <c r="H800">
        <v>0.13700000000000001</v>
      </c>
      <c r="I800">
        <v>166.5</v>
      </c>
      <c r="J800">
        <v>1.73</v>
      </c>
      <c r="K800">
        <v>62</v>
      </c>
      <c r="L800">
        <v>22.2</v>
      </c>
    </row>
    <row r="801" spans="1:12">
      <c r="A801" t="str">
        <f t="shared" si="12"/>
        <v>IDFdk4.CC.Minton.D.FFEP.N.100</v>
      </c>
      <c r="B801">
        <v>378</v>
      </c>
      <c r="C801" t="str">
        <f>LOOKUP(B801,TipsyOutputs!A:A,TipsyOutputs!B:B)</f>
        <v>IDFdk4.CC.Minton.D.FFEP.N</v>
      </c>
      <c r="D801">
        <v>0</v>
      </c>
      <c r="E801">
        <v>100</v>
      </c>
      <c r="F801">
        <v>163</v>
      </c>
      <c r="G801">
        <v>17.100000000000001</v>
      </c>
      <c r="H801">
        <v>0.152</v>
      </c>
      <c r="I801">
        <v>174.2</v>
      </c>
      <c r="J801">
        <v>1.63</v>
      </c>
      <c r="K801">
        <v>70</v>
      </c>
      <c r="L801">
        <v>24.2</v>
      </c>
    </row>
    <row r="802" spans="1:12">
      <c r="A802" t="str">
        <f t="shared" si="12"/>
        <v>IDFdk4.CC.Minton.D.FFEP.N.60</v>
      </c>
      <c r="B802">
        <v>378</v>
      </c>
      <c r="C802" t="str">
        <f>LOOKUP(B802,TipsyOutputs!A:A,TipsyOutputs!B:B)</f>
        <v>IDFdk4.CC.Minton.D.FFEP.N</v>
      </c>
      <c r="D802">
        <v>0</v>
      </c>
      <c r="E802">
        <v>60</v>
      </c>
      <c r="F802">
        <v>53</v>
      </c>
      <c r="G802">
        <v>12.3</v>
      </c>
      <c r="H802">
        <v>7.1999999999999995E-2</v>
      </c>
      <c r="I802">
        <v>121.5</v>
      </c>
      <c r="J802">
        <v>0.89</v>
      </c>
      <c r="K802">
        <v>26</v>
      </c>
      <c r="L802">
        <v>18.5</v>
      </c>
    </row>
    <row r="803" spans="1:12">
      <c r="A803" t="str">
        <f t="shared" si="12"/>
        <v>IDFdk4.CC.Minton.D.FFEP.N.70</v>
      </c>
      <c r="B803">
        <v>378</v>
      </c>
      <c r="C803" t="str">
        <f>LOOKUP(B803,TipsyOutputs!A:A,TipsyOutputs!B:B)</f>
        <v>IDFdk4.CC.Minton.D.FFEP.N</v>
      </c>
      <c r="D803">
        <v>0</v>
      </c>
      <c r="E803">
        <v>70</v>
      </c>
      <c r="F803">
        <v>86</v>
      </c>
      <c r="G803">
        <v>13.8</v>
      </c>
      <c r="H803">
        <v>9.1999999999999998E-2</v>
      </c>
      <c r="I803">
        <v>143.19999999999999</v>
      </c>
      <c r="J803">
        <v>1.22</v>
      </c>
      <c r="K803">
        <v>38</v>
      </c>
      <c r="L803">
        <v>20.5</v>
      </c>
    </row>
    <row r="804" spans="1:12">
      <c r="A804" t="str">
        <f t="shared" si="12"/>
        <v>IDFdk4.CC.Minton.D.FFEP.N.80</v>
      </c>
      <c r="B804">
        <v>378</v>
      </c>
      <c r="C804" t="str">
        <f>LOOKUP(B804,TipsyOutputs!A:A,TipsyOutputs!B:B)</f>
        <v>IDFdk4.CC.Minton.D.FFEP.N</v>
      </c>
      <c r="D804">
        <v>0</v>
      </c>
      <c r="E804">
        <v>80</v>
      </c>
      <c r="F804">
        <v>115</v>
      </c>
      <c r="G804">
        <v>15.1</v>
      </c>
      <c r="H804">
        <v>0.114</v>
      </c>
      <c r="I804">
        <v>156.5</v>
      </c>
      <c r="J804">
        <v>1.44</v>
      </c>
      <c r="K804">
        <v>49</v>
      </c>
      <c r="L804">
        <v>22</v>
      </c>
    </row>
    <row r="805" spans="1:12">
      <c r="A805" t="str">
        <f t="shared" si="12"/>
        <v>IDFdk4.CC.Minton.D.FFEP.N.90</v>
      </c>
      <c r="B805">
        <v>378</v>
      </c>
      <c r="C805" t="str">
        <f>LOOKUP(B805,TipsyOutputs!A:A,TipsyOutputs!B:B)</f>
        <v>IDFdk4.CC.Minton.D.FFEP.N</v>
      </c>
      <c r="D805">
        <v>0</v>
      </c>
      <c r="E805">
        <v>90</v>
      </c>
      <c r="F805">
        <v>141</v>
      </c>
      <c r="G805">
        <v>16.2</v>
      </c>
      <c r="H805">
        <v>0.13300000000000001</v>
      </c>
      <c r="I805">
        <v>164.9</v>
      </c>
      <c r="J805">
        <v>1.57</v>
      </c>
      <c r="K805">
        <v>60</v>
      </c>
      <c r="L805">
        <v>23.3</v>
      </c>
    </row>
    <row r="806" spans="1:12">
      <c r="A806" t="str">
        <f t="shared" si="12"/>
        <v>IDFdk4.CC.Minton.D.NoMgmt.N.100</v>
      </c>
      <c r="B806">
        <v>88</v>
      </c>
      <c r="C806" t="str">
        <f>LOOKUP(B806,TipsyOutputs!A:A,TipsyOutputs!B:B)</f>
        <v>IDFdk4.CC.Minton.D.NoMgmt.N</v>
      </c>
      <c r="D806">
        <v>0</v>
      </c>
      <c r="E806">
        <v>100</v>
      </c>
      <c r="F806">
        <v>86</v>
      </c>
      <c r="G806">
        <v>14</v>
      </c>
      <c r="H806">
        <v>9.4E-2</v>
      </c>
      <c r="I806">
        <v>142</v>
      </c>
      <c r="J806">
        <v>0.86</v>
      </c>
      <c r="K806">
        <v>38</v>
      </c>
      <c r="L806">
        <v>19.5</v>
      </c>
    </row>
    <row r="807" spans="1:12">
      <c r="A807" t="str">
        <f t="shared" si="12"/>
        <v>IDFdk4.CC.Minton.D.NoMgmt.N.60</v>
      </c>
      <c r="B807">
        <v>88</v>
      </c>
      <c r="C807" t="str">
        <f>LOOKUP(B807,TipsyOutputs!A:A,TipsyOutputs!B:B)</f>
        <v>IDFdk4.CC.Minton.D.NoMgmt.N</v>
      </c>
      <c r="D807">
        <v>0</v>
      </c>
      <c r="E807">
        <v>60</v>
      </c>
      <c r="F807">
        <v>8</v>
      </c>
      <c r="G807">
        <v>9</v>
      </c>
      <c r="H807">
        <v>4.7E-2</v>
      </c>
      <c r="I807">
        <v>57.1</v>
      </c>
      <c r="J807">
        <v>0.14000000000000001</v>
      </c>
      <c r="K807">
        <v>8</v>
      </c>
      <c r="L807">
        <v>14.1</v>
      </c>
    </row>
    <row r="808" spans="1:12">
      <c r="A808" t="str">
        <f t="shared" si="12"/>
        <v>IDFdk4.CC.Minton.D.NoMgmt.N.70</v>
      </c>
      <c r="B808">
        <v>88</v>
      </c>
      <c r="C808" t="str">
        <f>LOOKUP(B808,TipsyOutputs!A:A,TipsyOutputs!B:B)</f>
        <v>IDFdk4.CC.Minton.D.NoMgmt.N</v>
      </c>
      <c r="D808">
        <v>0</v>
      </c>
      <c r="E808">
        <v>70</v>
      </c>
      <c r="F808">
        <v>23</v>
      </c>
      <c r="G808">
        <v>10.5</v>
      </c>
      <c r="H808">
        <v>5.8000000000000003E-2</v>
      </c>
      <c r="I808">
        <v>87.1</v>
      </c>
      <c r="J808">
        <v>0.33</v>
      </c>
      <c r="K808">
        <v>17</v>
      </c>
      <c r="L808">
        <v>15.4</v>
      </c>
    </row>
    <row r="809" spans="1:12">
      <c r="A809" t="str">
        <f t="shared" si="12"/>
        <v>IDFdk4.CC.Minton.D.NoMgmt.N.80</v>
      </c>
      <c r="B809">
        <v>88</v>
      </c>
      <c r="C809" t="str">
        <f>LOOKUP(B809,TipsyOutputs!A:A,TipsyOutputs!B:B)</f>
        <v>IDFdk4.CC.Minton.D.NoMgmt.N</v>
      </c>
      <c r="D809">
        <v>0</v>
      </c>
      <c r="E809">
        <v>80</v>
      </c>
      <c r="F809">
        <v>42</v>
      </c>
      <c r="G809">
        <v>11.9</v>
      </c>
      <c r="H809">
        <v>6.7000000000000004E-2</v>
      </c>
      <c r="I809">
        <v>108.8</v>
      </c>
      <c r="J809">
        <v>0.53</v>
      </c>
      <c r="K809">
        <v>23</v>
      </c>
      <c r="L809">
        <v>16.899999999999999</v>
      </c>
    </row>
    <row r="810" spans="1:12">
      <c r="A810" t="str">
        <f t="shared" si="12"/>
        <v>IDFdk4.CC.Minton.D.NoMgmt.N.90</v>
      </c>
      <c r="B810">
        <v>88</v>
      </c>
      <c r="C810" t="str">
        <f>LOOKUP(B810,TipsyOutputs!A:A,TipsyOutputs!B:B)</f>
        <v>IDFdk4.CC.Minton.D.NoMgmt.N</v>
      </c>
      <c r="D810">
        <v>0</v>
      </c>
      <c r="E810">
        <v>90</v>
      </c>
      <c r="F810">
        <v>66</v>
      </c>
      <c r="G810">
        <v>13</v>
      </c>
      <c r="H810">
        <v>8.3000000000000004E-2</v>
      </c>
      <c r="I810">
        <v>131.4</v>
      </c>
      <c r="J810">
        <v>0.73</v>
      </c>
      <c r="K810">
        <v>31</v>
      </c>
      <c r="L810">
        <v>18.3</v>
      </c>
    </row>
    <row r="811" spans="1:12">
      <c r="A811" t="str">
        <f t="shared" si="12"/>
        <v>IDFdk4.CC.Minton.D.Reg.N.100</v>
      </c>
      <c r="B811">
        <v>242</v>
      </c>
      <c r="C811" t="str">
        <f>LOOKUP(B811,TipsyOutputs!A:A,TipsyOutputs!B:B)</f>
        <v>IDFdk4.CC.Minton.D.Reg.N</v>
      </c>
      <c r="D811">
        <v>0</v>
      </c>
      <c r="E811">
        <v>100</v>
      </c>
      <c r="F811">
        <v>156</v>
      </c>
      <c r="G811">
        <v>16.899999999999999</v>
      </c>
      <c r="H811">
        <v>0.14299999999999999</v>
      </c>
      <c r="I811">
        <v>169.9</v>
      </c>
      <c r="J811">
        <v>1.56</v>
      </c>
      <c r="K811">
        <v>65</v>
      </c>
      <c r="L811">
        <v>22.8</v>
      </c>
    </row>
    <row r="812" spans="1:12">
      <c r="A812" t="str">
        <f t="shared" si="12"/>
        <v>IDFdk4.CC.Minton.D.Reg.N.60</v>
      </c>
      <c r="B812">
        <v>242</v>
      </c>
      <c r="C812" t="str">
        <f>LOOKUP(B812,TipsyOutputs!A:A,TipsyOutputs!B:B)</f>
        <v>IDFdk4.CC.Minton.D.Reg.N</v>
      </c>
      <c r="D812">
        <v>0</v>
      </c>
      <c r="E812">
        <v>60</v>
      </c>
      <c r="F812">
        <v>39</v>
      </c>
      <c r="G812">
        <v>11.5</v>
      </c>
      <c r="H812">
        <v>6.7000000000000004E-2</v>
      </c>
      <c r="I812">
        <v>109</v>
      </c>
      <c r="J812">
        <v>0.65</v>
      </c>
      <c r="K812">
        <v>21</v>
      </c>
      <c r="L812">
        <v>16.600000000000001</v>
      </c>
    </row>
    <row r="813" spans="1:12">
      <c r="A813" t="str">
        <f t="shared" si="12"/>
        <v>IDFdk4.CC.Minton.D.Reg.N.70</v>
      </c>
      <c r="B813">
        <v>242</v>
      </c>
      <c r="C813" t="str">
        <f>LOOKUP(B813,TipsyOutputs!A:A,TipsyOutputs!B:B)</f>
        <v>IDFdk4.CC.Minton.D.Reg.N</v>
      </c>
      <c r="D813">
        <v>0</v>
      </c>
      <c r="E813">
        <v>70</v>
      </c>
      <c r="F813">
        <v>70</v>
      </c>
      <c r="G813">
        <v>13.2</v>
      </c>
      <c r="H813">
        <v>8.7999999999999995E-2</v>
      </c>
      <c r="I813">
        <v>136.1</v>
      </c>
      <c r="J813">
        <v>1</v>
      </c>
      <c r="K813">
        <v>32</v>
      </c>
      <c r="L813">
        <v>18.5</v>
      </c>
    </row>
    <row r="814" spans="1:12">
      <c r="A814" t="str">
        <f t="shared" si="12"/>
        <v>IDFdk4.CC.Minton.D.Reg.N.80</v>
      </c>
      <c r="B814">
        <v>242</v>
      </c>
      <c r="C814" t="str">
        <f>LOOKUP(B814,TipsyOutputs!A:A,TipsyOutputs!B:B)</f>
        <v>IDFdk4.CC.Minton.D.Reg.N</v>
      </c>
      <c r="D814">
        <v>0</v>
      </c>
      <c r="E814">
        <v>80</v>
      </c>
      <c r="F814">
        <v>101</v>
      </c>
      <c r="G814">
        <v>14.6</v>
      </c>
      <c r="H814">
        <v>0.107</v>
      </c>
      <c r="I814">
        <v>150.1</v>
      </c>
      <c r="J814">
        <v>1.27</v>
      </c>
      <c r="K814">
        <v>44</v>
      </c>
      <c r="L814">
        <v>20.3</v>
      </c>
    </row>
    <row r="815" spans="1:12">
      <c r="A815" t="str">
        <f t="shared" si="12"/>
        <v>IDFdk4.CC.Minton.D.Reg.N.90</v>
      </c>
      <c r="B815">
        <v>242</v>
      </c>
      <c r="C815" t="str">
        <f>LOOKUP(B815,TipsyOutputs!A:A,TipsyOutputs!B:B)</f>
        <v>IDFdk4.CC.Minton.D.Reg.N</v>
      </c>
      <c r="D815">
        <v>0</v>
      </c>
      <c r="E815">
        <v>90</v>
      </c>
      <c r="F815">
        <v>130</v>
      </c>
      <c r="G815">
        <v>15.8</v>
      </c>
      <c r="H815">
        <v>0.124</v>
      </c>
      <c r="I815">
        <v>159.1</v>
      </c>
      <c r="J815">
        <v>1.45</v>
      </c>
      <c r="K815">
        <v>54</v>
      </c>
      <c r="L815">
        <v>21.7</v>
      </c>
    </row>
    <row r="816" spans="1:12">
      <c r="A816" t="str">
        <f t="shared" si="12"/>
        <v>IDFdk4.CC.Minton.D.Reg.P.100</v>
      </c>
      <c r="B816">
        <v>243</v>
      </c>
      <c r="C816" t="str">
        <f>LOOKUP(B816,TipsyOutputs!A:A,TipsyOutputs!B:B)</f>
        <v>IDFdk4.CC.Minton.D.Reg.P</v>
      </c>
      <c r="D816">
        <v>0</v>
      </c>
      <c r="E816">
        <v>100</v>
      </c>
      <c r="F816">
        <v>184</v>
      </c>
      <c r="G816">
        <v>17.600000000000001</v>
      </c>
      <c r="H816">
        <v>0.158</v>
      </c>
      <c r="I816">
        <v>177.6</v>
      </c>
      <c r="J816">
        <v>1.84</v>
      </c>
      <c r="K816">
        <v>75</v>
      </c>
      <c r="L816">
        <v>23.3</v>
      </c>
    </row>
    <row r="817" spans="1:12">
      <c r="A817" t="str">
        <f t="shared" si="12"/>
        <v>IDFdk4.CC.Minton.D.Reg.P.60</v>
      </c>
      <c r="B817">
        <v>243</v>
      </c>
      <c r="C817" t="str">
        <f>LOOKUP(B817,TipsyOutputs!A:A,TipsyOutputs!B:B)</f>
        <v>IDFdk4.CC.Minton.D.Reg.P</v>
      </c>
      <c r="D817">
        <v>0</v>
      </c>
      <c r="E817">
        <v>60</v>
      </c>
      <c r="F817">
        <v>57</v>
      </c>
      <c r="G817">
        <v>12.4</v>
      </c>
      <c r="H817">
        <v>0.08</v>
      </c>
      <c r="I817">
        <v>124.3</v>
      </c>
      <c r="J817">
        <v>0.94</v>
      </c>
      <c r="K817">
        <v>27</v>
      </c>
      <c r="L817">
        <v>17.3</v>
      </c>
    </row>
    <row r="818" spans="1:12">
      <c r="A818" t="str">
        <f t="shared" si="12"/>
        <v>IDFdk4.CC.Minton.D.Reg.P.70</v>
      </c>
      <c r="B818">
        <v>243</v>
      </c>
      <c r="C818" t="str">
        <f>LOOKUP(B818,TipsyOutputs!A:A,TipsyOutputs!B:B)</f>
        <v>IDFdk4.CC.Minton.D.Reg.P</v>
      </c>
      <c r="D818">
        <v>0</v>
      </c>
      <c r="E818">
        <v>70</v>
      </c>
      <c r="F818">
        <v>93</v>
      </c>
      <c r="G818">
        <v>14</v>
      </c>
      <c r="H818">
        <v>9.8000000000000004E-2</v>
      </c>
      <c r="I818">
        <v>142.30000000000001</v>
      </c>
      <c r="J818">
        <v>1.34</v>
      </c>
      <c r="K818">
        <v>39</v>
      </c>
      <c r="L818">
        <v>19.3</v>
      </c>
    </row>
    <row r="819" spans="1:12">
      <c r="A819" t="str">
        <f t="shared" si="12"/>
        <v>IDFdk4.CC.Minton.D.Reg.P.80</v>
      </c>
      <c r="B819">
        <v>243</v>
      </c>
      <c r="C819" t="str">
        <f>LOOKUP(B819,TipsyOutputs!A:A,TipsyOutputs!B:B)</f>
        <v>IDFdk4.CC.Minton.D.Reg.P</v>
      </c>
      <c r="D819">
        <v>0</v>
      </c>
      <c r="E819">
        <v>80</v>
      </c>
      <c r="F819">
        <v>128</v>
      </c>
      <c r="G819">
        <v>15.4</v>
      </c>
      <c r="H819">
        <v>0.12</v>
      </c>
      <c r="I819">
        <v>156.4</v>
      </c>
      <c r="J819">
        <v>1.6</v>
      </c>
      <c r="K819">
        <v>51</v>
      </c>
      <c r="L819">
        <v>20.9</v>
      </c>
    </row>
    <row r="820" spans="1:12">
      <c r="A820" t="str">
        <f t="shared" si="12"/>
        <v>IDFdk4.CC.Minton.D.Reg.P.90</v>
      </c>
      <c r="B820">
        <v>243</v>
      </c>
      <c r="C820" t="str">
        <f>LOOKUP(B820,TipsyOutputs!A:A,TipsyOutputs!B:B)</f>
        <v>IDFdk4.CC.Minton.D.Reg.P</v>
      </c>
      <c r="D820">
        <v>0</v>
      </c>
      <c r="E820">
        <v>90</v>
      </c>
      <c r="F820">
        <v>159</v>
      </c>
      <c r="G820">
        <v>16.600000000000001</v>
      </c>
      <c r="H820">
        <v>0.13900000000000001</v>
      </c>
      <c r="I820">
        <v>167.8</v>
      </c>
      <c r="J820">
        <v>1.76</v>
      </c>
      <c r="K820">
        <v>63</v>
      </c>
      <c r="L820">
        <v>22.3</v>
      </c>
    </row>
    <row r="821" spans="1:12">
      <c r="A821" t="str">
        <f t="shared" si="12"/>
        <v>IDFdk4.CC.Pyper.A.FFEP.N.100</v>
      </c>
      <c r="B821">
        <v>386</v>
      </c>
      <c r="C821" t="str">
        <f>LOOKUP(B821,TipsyOutputs!A:A,TipsyOutputs!B:B)</f>
        <v>IDFdk4.CC.Pyper.A.FFEP.N</v>
      </c>
      <c r="D821">
        <v>0</v>
      </c>
      <c r="E821">
        <v>100</v>
      </c>
      <c r="F821">
        <v>80</v>
      </c>
      <c r="G821">
        <v>13.6</v>
      </c>
      <c r="H821">
        <v>0.09</v>
      </c>
      <c r="I821">
        <v>141.30000000000001</v>
      </c>
      <c r="J821">
        <v>0.8</v>
      </c>
      <c r="K821">
        <v>36</v>
      </c>
      <c r="L821">
        <v>20.2</v>
      </c>
    </row>
    <row r="822" spans="1:12">
      <c r="A822" t="str">
        <f t="shared" si="12"/>
        <v>IDFdk4.CC.Pyper.A.FFEP.N.60</v>
      </c>
      <c r="B822">
        <v>386</v>
      </c>
      <c r="C822" t="str">
        <f>LOOKUP(B822,TipsyOutputs!A:A,TipsyOutputs!B:B)</f>
        <v>IDFdk4.CC.Pyper.A.FFEP.N</v>
      </c>
      <c r="D822">
        <v>0</v>
      </c>
      <c r="E822">
        <v>60</v>
      </c>
      <c r="F822">
        <v>13</v>
      </c>
      <c r="G822">
        <v>9.4</v>
      </c>
      <c r="H822">
        <v>4.5999999999999999E-2</v>
      </c>
      <c r="I822">
        <v>59.5</v>
      </c>
      <c r="J822">
        <v>0.21</v>
      </c>
      <c r="K822">
        <v>10</v>
      </c>
      <c r="L822">
        <v>14.8</v>
      </c>
    </row>
    <row r="823" spans="1:12">
      <c r="A823" t="str">
        <f t="shared" si="12"/>
        <v>IDFdk4.CC.Pyper.A.FFEP.N.70</v>
      </c>
      <c r="B823">
        <v>386</v>
      </c>
      <c r="C823" t="str">
        <f>LOOKUP(B823,TipsyOutputs!A:A,TipsyOutputs!B:B)</f>
        <v>IDFdk4.CC.Pyper.A.FFEP.N</v>
      </c>
      <c r="D823">
        <v>0</v>
      </c>
      <c r="E823">
        <v>70</v>
      </c>
      <c r="F823">
        <v>27</v>
      </c>
      <c r="G823">
        <v>10.7</v>
      </c>
      <c r="H823">
        <v>5.7000000000000002E-2</v>
      </c>
      <c r="I823">
        <v>91.4</v>
      </c>
      <c r="J823">
        <v>0.39</v>
      </c>
      <c r="K823">
        <v>17</v>
      </c>
      <c r="L823">
        <v>16.3</v>
      </c>
    </row>
    <row r="824" spans="1:12">
      <c r="A824" t="str">
        <f t="shared" si="12"/>
        <v>IDFdk4.CC.Pyper.A.FFEP.N.80</v>
      </c>
      <c r="B824">
        <v>386</v>
      </c>
      <c r="C824" t="str">
        <f>LOOKUP(B824,TipsyOutputs!A:A,TipsyOutputs!B:B)</f>
        <v>IDFdk4.CC.Pyper.A.FFEP.N</v>
      </c>
      <c r="D824">
        <v>0</v>
      </c>
      <c r="E824">
        <v>80</v>
      </c>
      <c r="F824">
        <v>43</v>
      </c>
      <c r="G824">
        <v>11.8</v>
      </c>
      <c r="H824">
        <v>6.6000000000000003E-2</v>
      </c>
      <c r="I824">
        <v>111.5</v>
      </c>
      <c r="J824">
        <v>0.54</v>
      </c>
      <c r="K824">
        <v>23</v>
      </c>
      <c r="L824">
        <v>17.8</v>
      </c>
    </row>
    <row r="825" spans="1:12">
      <c r="A825" t="str">
        <f t="shared" si="12"/>
        <v>IDFdk4.CC.Pyper.A.FFEP.N.90</v>
      </c>
      <c r="B825">
        <v>386</v>
      </c>
      <c r="C825" t="str">
        <f>LOOKUP(B825,TipsyOutputs!A:A,TipsyOutputs!B:B)</f>
        <v>IDFdk4.CC.Pyper.A.FFEP.N</v>
      </c>
      <c r="D825">
        <v>0</v>
      </c>
      <c r="E825">
        <v>90</v>
      </c>
      <c r="F825">
        <v>62</v>
      </c>
      <c r="G825">
        <v>12.8</v>
      </c>
      <c r="H825">
        <v>0.08</v>
      </c>
      <c r="I825">
        <v>130.4</v>
      </c>
      <c r="J825">
        <v>0.69</v>
      </c>
      <c r="K825">
        <v>30</v>
      </c>
      <c r="L825">
        <v>19.100000000000001</v>
      </c>
    </row>
    <row r="826" spans="1:12">
      <c r="A826" t="str">
        <f t="shared" si="12"/>
        <v>IDFdk4.CC.Pyper.A.NoMgmt.N.100</v>
      </c>
      <c r="B826">
        <v>98</v>
      </c>
      <c r="C826" t="str">
        <f>LOOKUP(B826,TipsyOutputs!A:A,TipsyOutputs!B:B)</f>
        <v>IDFdk4.CC.Pyper.A.NoMgmt.N</v>
      </c>
      <c r="D826">
        <v>0</v>
      </c>
      <c r="E826">
        <v>100</v>
      </c>
      <c r="F826">
        <v>51</v>
      </c>
      <c r="G826">
        <v>12.4</v>
      </c>
      <c r="H826">
        <v>7.3999999999999996E-2</v>
      </c>
      <c r="I826">
        <v>119.5</v>
      </c>
      <c r="J826">
        <v>0.51</v>
      </c>
      <c r="K826">
        <v>26</v>
      </c>
      <c r="L826">
        <v>17.5</v>
      </c>
    </row>
    <row r="827" spans="1:12">
      <c r="A827" t="str">
        <f t="shared" si="12"/>
        <v>IDFdk4.CC.Pyper.A.NoMgmt.N.60</v>
      </c>
      <c r="B827">
        <v>98</v>
      </c>
      <c r="C827" t="str">
        <f>LOOKUP(B827,TipsyOutputs!A:A,TipsyOutputs!B:B)</f>
        <v>IDFdk4.CC.Pyper.A.NoMgmt.N</v>
      </c>
      <c r="D827">
        <v>0</v>
      </c>
      <c r="E827">
        <v>60</v>
      </c>
      <c r="F827">
        <v>2</v>
      </c>
      <c r="G827">
        <v>7.7</v>
      </c>
      <c r="H827">
        <v>3.4000000000000002E-2</v>
      </c>
      <c r="I827">
        <v>11</v>
      </c>
      <c r="J827">
        <v>0.03</v>
      </c>
      <c r="K827">
        <v>2</v>
      </c>
      <c r="L827">
        <v>13.3</v>
      </c>
    </row>
    <row r="828" spans="1:12">
      <c r="A828" t="str">
        <f t="shared" si="12"/>
        <v>IDFdk4.CC.Pyper.A.NoMgmt.N.70</v>
      </c>
      <c r="B828">
        <v>98</v>
      </c>
      <c r="C828" t="str">
        <f>LOOKUP(B828,TipsyOutputs!A:A,TipsyOutputs!B:B)</f>
        <v>IDFdk4.CC.Pyper.A.NoMgmt.N</v>
      </c>
      <c r="D828">
        <v>0</v>
      </c>
      <c r="E828">
        <v>70</v>
      </c>
      <c r="F828">
        <v>9</v>
      </c>
      <c r="G828">
        <v>9.1</v>
      </c>
      <c r="H828">
        <v>4.8000000000000001E-2</v>
      </c>
      <c r="I828">
        <v>58.2</v>
      </c>
      <c r="J828">
        <v>0.13</v>
      </c>
      <c r="K828">
        <v>9</v>
      </c>
      <c r="L828">
        <v>14.1</v>
      </c>
    </row>
    <row r="829" spans="1:12">
      <c r="A829" t="str">
        <f t="shared" si="12"/>
        <v>IDFdk4.CC.Pyper.A.NoMgmt.N.80</v>
      </c>
      <c r="B829">
        <v>98</v>
      </c>
      <c r="C829" t="str">
        <f>LOOKUP(B829,TipsyOutputs!A:A,TipsyOutputs!B:B)</f>
        <v>IDFdk4.CC.Pyper.A.NoMgmt.N</v>
      </c>
      <c r="D829">
        <v>0</v>
      </c>
      <c r="E829">
        <v>80</v>
      </c>
      <c r="F829">
        <v>20</v>
      </c>
      <c r="G829">
        <v>10.3</v>
      </c>
      <c r="H829">
        <v>5.5E-2</v>
      </c>
      <c r="I829">
        <v>80.3</v>
      </c>
      <c r="J829">
        <v>0.25</v>
      </c>
      <c r="K829">
        <v>16</v>
      </c>
      <c r="L829">
        <v>15.1</v>
      </c>
    </row>
    <row r="830" spans="1:12">
      <c r="A830" t="str">
        <f t="shared" si="12"/>
        <v>IDFdk4.CC.Pyper.A.NoMgmt.N.90</v>
      </c>
      <c r="B830">
        <v>98</v>
      </c>
      <c r="C830" t="str">
        <f>LOOKUP(B830,TipsyOutputs!A:A,TipsyOutputs!B:B)</f>
        <v>IDFdk4.CC.Pyper.A.NoMgmt.N</v>
      </c>
      <c r="D830">
        <v>0</v>
      </c>
      <c r="E830">
        <v>90</v>
      </c>
      <c r="F830">
        <v>35</v>
      </c>
      <c r="G830">
        <v>11.4</v>
      </c>
      <c r="H830">
        <v>6.5000000000000002E-2</v>
      </c>
      <c r="I830">
        <v>104</v>
      </c>
      <c r="J830">
        <v>0.39</v>
      </c>
      <c r="K830">
        <v>21</v>
      </c>
      <c r="L830">
        <v>16.399999999999999</v>
      </c>
    </row>
    <row r="831" spans="1:12">
      <c r="A831" t="str">
        <f t="shared" si="12"/>
        <v>IDFdk4.CC.Pyper.A.Reg.N.100</v>
      </c>
      <c r="B831">
        <v>254</v>
      </c>
      <c r="C831" t="str">
        <f>LOOKUP(B831,TipsyOutputs!A:A,TipsyOutputs!B:B)</f>
        <v>IDFdk4.CC.Pyper.A.Reg.N</v>
      </c>
      <c r="D831">
        <v>0</v>
      </c>
      <c r="E831">
        <v>100</v>
      </c>
      <c r="F831">
        <v>70</v>
      </c>
      <c r="G831">
        <v>13.3</v>
      </c>
      <c r="H831">
        <v>8.6999999999999994E-2</v>
      </c>
      <c r="I831">
        <v>135.19999999999999</v>
      </c>
      <c r="J831">
        <v>0.7</v>
      </c>
      <c r="K831">
        <v>33</v>
      </c>
      <c r="L831">
        <v>18.7</v>
      </c>
    </row>
    <row r="832" spans="1:12">
      <c r="A832" t="str">
        <f t="shared" si="12"/>
        <v>IDFdk4.CC.Pyper.A.Reg.N.60</v>
      </c>
      <c r="B832">
        <v>254</v>
      </c>
      <c r="C832" t="str">
        <f>LOOKUP(B832,TipsyOutputs!A:A,TipsyOutputs!B:B)</f>
        <v>IDFdk4.CC.Pyper.A.Reg.N</v>
      </c>
      <c r="D832">
        <v>0</v>
      </c>
      <c r="E832">
        <v>60</v>
      </c>
      <c r="F832">
        <v>8</v>
      </c>
      <c r="G832">
        <v>8.6999999999999993</v>
      </c>
      <c r="H832">
        <v>4.8000000000000001E-2</v>
      </c>
      <c r="I832">
        <v>58</v>
      </c>
      <c r="J832">
        <v>0.13</v>
      </c>
      <c r="K832">
        <v>8</v>
      </c>
      <c r="L832">
        <v>13.7</v>
      </c>
    </row>
    <row r="833" spans="1:12">
      <c r="A833" t="str">
        <f t="shared" ref="A833:A896" si="13">C833&amp;"."&amp;E833</f>
        <v>IDFdk4.CC.Pyper.A.Reg.N.70</v>
      </c>
      <c r="B833">
        <v>254</v>
      </c>
      <c r="C833" t="str">
        <f>LOOKUP(B833,TipsyOutputs!A:A,TipsyOutputs!B:B)</f>
        <v>IDFdk4.CC.Pyper.A.Reg.N</v>
      </c>
      <c r="D833">
        <v>0</v>
      </c>
      <c r="E833">
        <v>70</v>
      </c>
      <c r="F833">
        <v>19</v>
      </c>
      <c r="G833">
        <v>10</v>
      </c>
      <c r="H833">
        <v>5.6000000000000001E-2</v>
      </c>
      <c r="I833">
        <v>82.8</v>
      </c>
      <c r="J833">
        <v>0.27</v>
      </c>
      <c r="K833">
        <v>14</v>
      </c>
      <c r="L833">
        <v>15</v>
      </c>
    </row>
    <row r="834" spans="1:12">
      <c r="A834" t="str">
        <f t="shared" si="13"/>
        <v>IDFdk4.CC.Pyper.A.Reg.N.80</v>
      </c>
      <c r="B834">
        <v>254</v>
      </c>
      <c r="C834" t="str">
        <f>LOOKUP(B834,TipsyOutputs!A:A,TipsyOutputs!B:B)</f>
        <v>IDFdk4.CC.Pyper.A.Reg.N</v>
      </c>
      <c r="D834">
        <v>0</v>
      </c>
      <c r="E834">
        <v>80</v>
      </c>
      <c r="F834">
        <v>34</v>
      </c>
      <c r="G834">
        <v>11.3</v>
      </c>
      <c r="H834">
        <v>6.5000000000000002E-2</v>
      </c>
      <c r="I834">
        <v>105</v>
      </c>
      <c r="J834">
        <v>0.42</v>
      </c>
      <c r="K834">
        <v>19</v>
      </c>
      <c r="L834">
        <v>16.3</v>
      </c>
    </row>
    <row r="835" spans="1:12">
      <c r="A835" t="str">
        <f t="shared" si="13"/>
        <v>IDFdk4.CC.Pyper.A.Reg.N.90</v>
      </c>
      <c r="B835">
        <v>254</v>
      </c>
      <c r="C835" t="str">
        <f>LOOKUP(B835,TipsyOutputs!A:A,TipsyOutputs!B:B)</f>
        <v>IDFdk4.CC.Pyper.A.Reg.N</v>
      </c>
      <c r="D835">
        <v>0</v>
      </c>
      <c r="E835">
        <v>90</v>
      </c>
      <c r="F835">
        <v>51</v>
      </c>
      <c r="G835">
        <v>12.4</v>
      </c>
      <c r="H835">
        <v>7.5999999999999998E-2</v>
      </c>
      <c r="I835">
        <v>122.8</v>
      </c>
      <c r="J835">
        <v>0.56999999999999995</v>
      </c>
      <c r="K835">
        <v>26</v>
      </c>
      <c r="L835">
        <v>17.5</v>
      </c>
    </row>
    <row r="836" spans="1:12">
      <c r="A836" t="str">
        <f t="shared" si="13"/>
        <v>IDFdk4.CC.Pyper.A.Reg.P.100</v>
      </c>
      <c r="B836">
        <v>255</v>
      </c>
      <c r="C836" t="str">
        <f>LOOKUP(B836,TipsyOutputs!A:A,TipsyOutputs!B:B)</f>
        <v>IDFdk4.CC.Pyper.A.Reg.P</v>
      </c>
      <c r="D836">
        <v>0</v>
      </c>
      <c r="E836">
        <v>100</v>
      </c>
      <c r="F836">
        <v>90</v>
      </c>
      <c r="G836">
        <v>13.9</v>
      </c>
      <c r="H836">
        <v>9.6000000000000002E-2</v>
      </c>
      <c r="I836">
        <v>139.69999999999999</v>
      </c>
      <c r="J836">
        <v>0.9</v>
      </c>
      <c r="K836">
        <v>38</v>
      </c>
      <c r="L836">
        <v>19.2</v>
      </c>
    </row>
    <row r="837" spans="1:12">
      <c r="A837" t="str">
        <f t="shared" si="13"/>
        <v>IDFdk4.CC.Pyper.A.Reg.P.60</v>
      </c>
      <c r="B837">
        <v>255</v>
      </c>
      <c r="C837" t="str">
        <f>LOOKUP(B837,TipsyOutputs!A:A,TipsyOutputs!B:B)</f>
        <v>IDFdk4.CC.Pyper.A.Reg.P</v>
      </c>
      <c r="D837">
        <v>0</v>
      </c>
      <c r="E837">
        <v>60</v>
      </c>
      <c r="F837">
        <v>10</v>
      </c>
      <c r="G837">
        <v>9.4</v>
      </c>
      <c r="H837">
        <v>5.0999999999999997E-2</v>
      </c>
      <c r="I837">
        <v>54.6</v>
      </c>
      <c r="J837">
        <v>0.16</v>
      </c>
      <c r="K837">
        <v>10</v>
      </c>
      <c r="L837">
        <v>13.8</v>
      </c>
    </row>
    <row r="838" spans="1:12">
      <c r="A838" t="str">
        <f t="shared" si="13"/>
        <v>IDFdk4.CC.Pyper.A.Reg.P.70</v>
      </c>
      <c r="B838">
        <v>255</v>
      </c>
      <c r="C838" t="str">
        <f>LOOKUP(B838,TipsyOutputs!A:A,TipsyOutputs!B:B)</f>
        <v>IDFdk4.CC.Pyper.A.Reg.P</v>
      </c>
      <c r="D838">
        <v>0</v>
      </c>
      <c r="E838">
        <v>70</v>
      </c>
      <c r="F838">
        <v>25</v>
      </c>
      <c r="G838">
        <v>10.7</v>
      </c>
      <c r="H838">
        <v>6.3E-2</v>
      </c>
      <c r="I838">
        <v>94.7</v>
      </c>
      <c r="J838">
        <v>0.36</v>
      </c>
      <c r="K838">
        <v>17</v>
      </c>
      <c r="L838">
        <v>15.1</v>
      </c>
    </row>
    <row r="839" spans="1:12">
      <c r="A839" t="str">
        <f t="shared" si="13"/>
        <v>IDFdk4.CC.Pyper.A.Reg.P.80</v>
      </c>
      <c r="B839">
        <v>255</v>
      </c>
      <c r="C839" t="str">
        <f>LOOKUP(B839,TipsyOutputs!A:A,TipsyOutputs!B:B)</f>
        <v>IDFdk4.CC.Pyper.A.Reg.P</v>
      </c>
      <c r="D839">
        <v>0</v>
      </c>
      <c r="E839">
        <v>80</v>
      </c>
      <c r="F839">
        <v>44</v>
      </c>
      <c r="G839">
        <v>11.9</v>
      </c>
      <c r="H839">
        <v>7.0999999999999994E-2</v>
      </c>
      <c r="I839">
        <v>110.6</v>
      </c>
      <c r="J839">
        <v>0.55000000000000004</v>
      </c>
      <c r="K839">
        <v>23</v>
      </c>
      <c r="L839">
        <v>16.600000000000001</v>
      </c>
    </row>
    <row r="840" spans="1:12">
      <c r="A840" t="str">
        <f t="shared" si="13"/>
        <v>IDFdk4.CC.Pyper.A.Reg.P.90</v>
      </c>
      <c r="B840">
        <v>255</v>
      </c>
      <c r="C840" t="str">
        <f>LOOKUP(B840,TipsyOutputs!A:A,TipsyOutputs!B:B)</f>
        <v>IDFdk4.CC.Pyper.A.Reg.P</v>
      </c>
      <c r="D840">
        <v>0</v>
      </c>
      <c r="E840">
        <v>90</v>
      </c>
      <c r="F840">
        <v>68</v>
      </c>
      <c r="G840">
        <v>13</v>
      </c>
      <c r="H840">
        <v>8.5000000000000006E-2</v>
      </c>
      <c r="I840">
        <v>129.80000000000001</v>
      </c>
      <c r="J840">
        <v>0.75</v>
      </c>
      <c r="K840">
        <v>31</v>
      </c>
      <c r="L840">
        <v>18</v>
      </c>
    </row>
    <row r="841" spans="1:12">
      <c r="A841" t="str">
        <f t="shared" si="13"/>
        <v>IDFdk4.CC.Pyper.B.FFEP.N.100</v>
      </c>
      <c r="B841">
        <v>387</v>
      </c>
      <c r="C841" t="str">
        <f>LOOKUP(B841,TipsyOutputs!A:A,TipsyOutputs!B:B)</f>
        <v>IDFdk4.CC.Pyper.B.FFEP.N</v>
      </c>
      <c r="D841">
        <v>0</v>
      </c>
      <c r="E841">
        <v>100</v>
      </c>
      <c r="F841">
        <v>142</v>
      </c>
      <c r="G841">
        <v>16.2</v>
      </c>
      <c r="H841">
        <v>0.13500000000000001</v>
      </c>
      <c r="I841">
        <v>165.8</v>
      </c>
      <c r="J841">
        <v>1.42</v>
      </c>
      <c r="K841">
        <v>61</v>
      </c>
      <c r="L841">
        <v>23.3</v>
      </c>
    </row>
    <row r="842" spans="1:12">
      <c r="A842" t="str">
        <f t="shared" si="13"/>
        <v>IDFdk4.CC.Pyper.B.FFEP.N.60</v>
      </c>
      <c r="B842">
        <v>387</v>
      </c>
      <c r="C842" t="str">
        <f>LOOKUP(B842,TipsyOutputs!A:A,TipsyOutputs!B:B)</f>
        <v>IDFdk4.CC.Pyper.B.FFEP.N</v>
      </c>
      <c r="D842">
        <v>0</v>
      </c>
      <c r="E842">
        <v>60</v>
      </c>
      <c r="F842">
        <v>41</v>
      </c>
      <c r="G842">
        <v>11.6</v>
      </c>
      <c r="H842">
        <v>6.5000000000000002E-2</v>
      </c>
      <c r="I842">
        <v>109.2</v>
      </c>
      <c r="J842">
        <v>0.69</v>
      </c>
      <c r="K842">
        <v>22</v>
      </c>
      <c r="L842">
        <v>17.600000000000001</v>
      </c>
    </row>
    <row r="843" spans="1:12">
      <c r="A843" t="str">
        <f t="shared" si="13"/>
        <v>IDFdk4.CC.Pyper.B.FFEP.N.70</v>
      </c>
      <c r="B843">
        <v>387</v>
      </c>
      <c r="C843" t="str">
        <f>LOOKUP(B843,TipsyOutputs!A:A,TipsyOutputs!B:B)</f>
        <v>IDFdk4.CC.Pyper.B.FFEP.N</v>
      </c>
      <c r="D843">
        <v>0</v>
      </c>
      <c r="E843">
        <v>70</v>
      </c>
      <c r="F843">
        <v>69</v>
      </c>
      <c r="G843">
        <v>13.1</v>
      </c>
      <c r="H843">
        <v>8.4000000000000005E-2</v>
      </c>
      <c r="I843">
        <v>134.9</v>
      </c>
      <c r="J843">
        <v>0.99</v>
      </c>
      <c r="K843">
        <v>32</v>
      </c>
      <c r="L843">
        <v>19.5</v>
      </c>
    </row>
    <row r="844" spans="1:12">
      <c r="A844" t="str">
        <f t="shared" si="13"/>
        <v>IDFdk4.CC.Pyper.B.FFEP.N.80</v>
      </c>
      <c r="B844">
        <v>387</v>
      </c>
      <c r="C844" t="str">
        <f>LOOKUP(B844,TipsyOutputs!A:A,TipsyOutputs!B:B)</f>
        <v>IDFdk4.CC.Pyper.B.FFEP.N</v>
      </c>
      <c r="D844">
        <v>0</v>
      </c>
      <c r="E844">
        <v>80</v>
      </c>
      <c r="F844">
        <v>96</v>
      </c>
      <c r="G844">
        <v>14.3</v>
      </c>
      <c r="H844">
        <v>0.1</v>
      </c>
      <c r="I844">
        <v>148.6</v>
      </c>
      <c r="J844">
        <v>1.2</v>
      </c>
      <c r="K844">
        <v>42</v>
      </c>
      <c r="L844">
        <v>21.1</v>
      </c>
    </row>
    <row r="845" spans="1:12">
      <c r="A845" t="str">
        <f t="shared" si="13"/>
        <v>IDFdk4.CC.Pyper.B.FFEP.N.90</v>
      </c>
      <c r="B845">
        <v>387</v>
      </c>
      <c r="C845" t="str">
        <f>LOOKUP(B845,TipsyOutputs!A:A,TipsyOutputs!B:B)</f>
        <v>IDFdk4.CC.Pyper.B.FFEP.N</v>
      </c>
      <c r="D845">
        <v>0</v>
      </c>
      <c r="E845">
        <v>90</v>
      </c>
      <c r="F845">
        <v>121</v>
      </c>
      <c r="G845">
        <v>15.3</v>
      </c>
      <c r="H845">
        <v>0.11899999999999999</v>
      </c>
      <c r="I845">
        <v>158.6</v>
      </c>
      <c r="J845">
        <v>1.35</v>
      </c>
      <c r="K845">
        <v>52</v>
      </c>
      <c r="L845">
        <v>22.3</v>
      </c>
    </row>
    <row r="846" spans="1:12">
      <c r="A846" t="str">
        <f t="shared" si="13"/>
        <v>IDFdk4.CC.Pyper.B.NoMgmt.N.100</v>
      </c>
      <c r="B846">
        <v>99</v>
      </c>
      <c r="C846" t="str">
        <f>LOOKUP(B846,TipsyOutputs!A:A,TipsyOutputs!B:B)</f>
        <v>IDFdk4.CC.Pyper.B.NoMgmt.N</v>
      </c>
      <c r="D846">
        <v>0</v>
      </c>
      <c r="E846">
        <v>100</v>
      </c>
      <c r="F846">
        <v>92</v>
      </c>
      <c r="G846">
        <v>14.3</v>
      </c>
      <c r="H846">
        <v>9.9000000000000005E-2</v>
      </c>
      <c r="I846">
        <v>145.19999999999999</v>
      </c>
      <c r="J846">
        <v>0.92</v>
      </c>
      <c r="K846">
        <v>40</v>
      </c>
      <c r="L846">
        <v>19.8</v>
      </c>
    </row>
    <row r="847" spans="1:12">
      <c r="A847" t="str">
        <f t="shared" si="13"/>
        <v>IDFdk4.CC.Pyper.B.NoMgmt.N.60</v>
      </c>
      <c r="B847">
        <v>99</v>
      </c>
      <c r="C847" t="str">
        <f>LOOKUP(B847,TipsyOutputs!A:A,TipsyOutputs!B:B)</f>
        <v>IDFdk4.CC.Pyper.B.NoMgmt.N</v>
      </c>
      <c r="D847">
        <v>0</v>
      </c>
      <c r="E847">
        <v>60</v>
      </c>
      <c r="F847">
        <v>10</v>
      </c>
      <c r="G847">
        <v>9.1999999999999993</v>
      </c>
      <c r="H847">
        <v>4.8000000000000001E-2</v>
      </c>
      <c r="I847">
        <v>58.7</v>
      </c>
      <c r="J847">
        <v>0.16</v>
      </c>
      <c r="K847">
        <v>9</v>
      </c>
      <c r="L847">
        <v>14.2</v>
      </c>
    </row>
    <row r="848" spans="1:12">
      <c r="A848" t="str">
        <f t="shared" si="13"/>
        <v>IDFdk4.CC.Pyper.B.NoMgmt.N.70</v>
      </c>
      <c r="B848">
        <v>99</v>
      </c>
      <c r="C848" t="str">
        <f>LOOKUP(B848,TipsyOutputs!A:A,TipsyOutputs!B:B)</f>
        <v>IDFdk4.CC.Pyper.B.NoMgmt.N</v>
      </c>
      <c r="D848">
        <v>0</v>
      </c>
      <c r="E848">
        <v>70</v>
      </c>
      <c r="F848">
        <v>26</v>
      </c>
      <c r="G848">
        <v>10.7</v>
      </c>
      <c r="H848">
        <v>0.06</v>
      </c>
      <c r="I848">
        <v>92.5</v>
      </c>
      <c r="J848">
        <v>0.37</v>
      </c>
      <c r="K848">
        <v>17</v>
      </c>
      <c r="L848">
        <v>15.6</v>
      </c>
    </row>
    <row r="849" spans="1:12">
      <c r="A849" t="str">
        <f t="shared" si="13"/>
        <v>IDFdk4.CC.Pyper.B.NoMgmt.N.80</v>
      </c>
      <c r="B849">
        <v>99</v>
      </c>
      <c r="C849" t="str">
        <f>LOOKUP(B849,TipsyOutputs!A:A,TipsyOutputs!B:B)</f>
        <v>IDFdk4.CC.Pyper.B.NoMgmt.N</v>
      </c>
      <c r="D849">
        <v>0</v>
      </c>
      <c r="E849">
        <v>80</v>
      </c>
      <c r="F849">
        <v>46</v>
      </c>
      <c r="G849">
        <v>12.1</v>
      </c>
      <c r="H849">
        <v>6.9000000000000006E-2</v>
      </c>
      <c r="I849">
        <v>112.9</v>
      </c>
      <c r="J849">
        <v>0.57999999999999996</v>
      </c>
      <c r="K849">
        <v>24</v>
      </c>
      <c r="L849">
        <v>17.2</v>
      </c>
    </row>
    <row r="850" spans="1:12">
      <c r="A850" t="str">
        <f t="shared" si="13"/>
        <v>IDFdk4.CC.Pyper.B.NoMgmt.N.90</v>
      </c>
      <c r="B850">
        <v>99</v>
      </c>
      <c r="C850" t="str">
        <f>LOOKUP(B850,TipsyOutputs!A:A,TipsyOutputs!B:B)</f>
        <v>IDFdk4.CC.Pyper.B.NoMgmt.N</v>
      </c>
      <c r="D850">
        <v>0</v>
      </c>
      <c r="E850">
        <v>90</v>
      </c>
      <c r="F850">
        <v>71</v>
      </c>
      <c r="G850">
        <v>13.3</v>
      </c>
      <c r="H850">
        <v>8.5999999999999993E-2</v>
      </c>
      <c r="I850">
        <v>134.4</v>
      </c>
      <c r="J850">
        <v>0.78</v>
      </c>
      <c r="K850">
        <v>32</v>
      </c>
      <c r="L850">
        <v>18.600000000000001</v>
      </c>
    </row>
    <row r="851" spans="1:12">
      <c r="A851" t="str">
        <f t="shared" si="13"/>
        <v>IDFdk4.CC.Pyper.B.Reg.N.100</v>
      </c>
      <c r="B851">
        <v>256</v>
      </c>
      <c r="C851" t="str">
        <f>LOOKUP(B851,TipsyOutputs!A:A,TipsyOutputs!B:B)</f>
        <v>IDFdk4.CC.Pyper.B.Reg.N</v>
      </c>
      <c r="D851">
        <v>0</v>
      </c>
      <c r="E851">
        <v>100</v>
      </c>
      <c r="F851">
        <v>135</v>
      </c>
      <c r="G851">
        <v>16.100000000000001</v>
      </c>
      <c r="H851">
        <v>0.127</v>
      </c>
      <c r="I851">
        <v>160.6</v>
      </c>
      <c r="J851">
        <v>1.35</v>
      </c>
      <c r="K851">
        <v>56</v>
      </c>
      <c r="L851">
        <v>21.9</v>
      </c>
    </row>
    <row r="852" spans="1:12">
      <c r="A852" t="str">
        <f t="shared" si="13"/>
        <v>IDFdk4.CC.Pyper.B.Reg.N.60</v>
      </c>
      <c r="B852">
        <v>256</v>
      </c>
      <c r="C852" t="str">
        <f>LOOKUP(B852,TipsyOutputs!A:A,TipsyOutputs!B:B)</f>
        <v>IDFdk4.CC.Pyper.B.Reg.N</v>
      </c>
      <c r="D852">
        <v>0</v>
      </c>
      <c r="E852">
        <v>60</v>
      </c>
      <c r="F852">
        <v>30</v>
      </c>
      <c r="G852">
        <v>10.9</v>
      </c>
      <c r="H852">
        <v>6.4000000000000001E-2</v>
      </c>
      <c r="I852">
        <v>101.8</v>
      </c>
      <c r="J852">
        <v>0.5</v>
      </c>
      <c r="K852">
        <v>18</v>
      </c>
      <c r="L852">
        <v>15.9</v>
      </c>
    </row>
    <row r="853" spans="1:12">
      <c r="A853" t="str">
        <f t="shared" si="13"/>
        <v>IDFdk4.CC.Pyper.B.Reg.N.70</v>
      </c>
      <c r="B853">
        <v>256</v>
      </c>
      <c r="C853" t="str">
        <f>LOOKUP(B853,TipsyOutputs!A:A,TipsyOutputs!B:B)</f>
        <v>IDFdk4.CC.Pyper.B.Reg.N</v>
      </c>
      <c r="D853">
        <v>0</v>
      </c>
      <c r="E853">
        <v>70</v>
      </c>
      <c r="F853">
        <v>55</v>
      </c>
      <c r="G853">
        <v>12.5</v>
      </c>
      <c r="H853">
        <v>7.9000000000000001E-2</v>
      </c>
      <c r="I853">
        <v>126.4</v>
      </c>
      <c r="J853">
        <v>0.78</v>
      </c>
      <c r="K853">
        <v>27</v>
      </c>
      <c r="L853">
        <v>17.600000000000001</v>
      </c>
    </row>
    <row r="854" spans="1:12">
      <c r="A854" t="str">
        <f t="shared" si="13"/>
        <v>IDFdk4.CC.Pyper.B.Reg.N.80</v>
      </c>
      <c r="B854">
        <v>256</v>
      </c>
      <c r="C854" t="str">
        <f>LOOKUP(B854,TipsyOutputs!A:A,TipsyOutputs!B:B)</f>
        <v>IDFdk4.CC.Pyper.B.Reg.N</v>
      </c>
      <c r="D854">
        <v>0</v>
      </c>
      <c r="E854">
        <v>80</v>
      </c>
      <c r="F854">
        <v>82</v>
      </c>
      <c r="G854">
        <v>13.8</v>
      </c>
      <c r="H854">
        <v>9.2999999999999999E-2</v>
      </c>
      <c r="I854">
        <v>141.1</v>
      </c>
      <c r="J854">
        <v>1.03</v>
      </c>
      <c r="K854">
        <v>37</v>
      </c>
      <c r="L854">
        <v>19.3</v>
      </c>
    </row>
    <row r="855" spans="1:12">
      <c r="A855" t="str">
        <f t="shared" si="13"/>
        <v>IDFdk4.CC.Pyper.B.Reg.N.90</v>
      </c>
      <c r="B855">
        <v>256</v>
      </c>
      <c r="C855" t="str">
        <f>LOOKUP(B855,TipsyOutputs!A:A,TipsyOutputs!B:B)</f>
        <v>IDFdk4.CC.Pyper.B.Reg.N</v>
      </c>
      <c r="D855">
        <v>0</v>
      </c>
      <c r="E855">
        <v>90</v>
      </c>
      <c r="F855">
        <v>110</v>
      </c>
      <c r="G855">
        <v>15</v>
      </c>
      <c r="H855">
        <v>0.111</v>
      </c>
      <c r="I855">
        <v>152.9</v>
      </c>
      <c r="J855">
        <v>1.22</v>
      </c>
      <c r="K855">
        <v>47</v>
      </c>
      <c r="L855">
        <v>20.7</v>
      </c>
    </row>
    <row r="856" spans="1:12">
      <c r="A856" t="str">
        <f t="shared" si="13"/>
        <v>IDFdk4.CC.Pyper.B.Reg.P.100</v>
      </c>
      <c r="B856">
        <v>257</v>
      </c>
      <c r="C856" t="str">
        <f>LOOKUP(B856,TipsyOutputs!A:A,TipsyOutputs!B:B)</f>
        <v>IDFdk4.CC.Pyper.B.Reg.P</v>
      </c>
      <c r="D856">
        <v>0</v>
      </c>
      <c r="E856">
        <v>100</v>
      </c>
      <c r="F856">
        <v>162</v>
      </c>
      <c r="G856">
        <v>16.8</v>
      </c>
      <c r="H856">
        <v>0.14199999999999999</v>
      </c>
      <c r="I856">
        <v>169.5</v>
      </c>
      <c r="J856">
        <v>1.62</v>
      </c>
      <c r="K856">
        <v>65</v>
      </c>
      <c r="L856">
        <v>22.5</v>
      </c>
    </row>
    <row r="857" spans="1:12">
      <c r="A857" t="str">
        <f t="shared" si="13"/>
        <v>IDFdk4.CC.Pyper.B.Reg.P.60</v>
      </c>
      <c r="B857">
        <v>257</v>
      </c>
      <c r="C857" t="str">
        <f>LOOKUP(B857,TipsyOutputs!A:A,TipsyOutputs!B:B)</f>
        <v>IDFdk4.CC.Pyper.B.Reg.P</v>
      </c>
      <c r="D857">
        <v>0</v>
      </c>
      <c r="E857">
        <v>60</v>
      </c>
      <c r="F857">
        <v>40</v>
      </c>
      <c r="G857">
        <v>11.7</v>
      </c>
      <c r="H857">
        <v>6.9000000000000006E-2</v>
      </c>
      <c r="I857">
        <v>107.8</v>
      </c>
      <c r="J857">
        <v>0.67</v>
      </c>
      <c r="K857">
        <v>22</v>
      </c>
      <c r="L857">
        <v>16.3</v>
      </c>
    </row>
    <row r="858" spans="1:12">
      <c r="A858" t="str">
        <f t="shared" si="13"/>
        <v>IDFdk4.CC.Pyper.B.Reg.P.70</v>
      </c>
      <c r="B858">
        <v>257</v>
      </c>
      <c r="C858" t="str">
        <f>LOOKUP(B858,TipsyOutputs!A:A,TipsyOutputs!B:B)</f>
        <v>IDFdk4.CC.Pyper.B.Reg.P</v>
      </c>
      <c r="D858">
        <v>0</v>
      </c>
      <c r="E858">
        <v>70</v>
      </c>
      <c r="F858">
        <v>75</v>
      </c>
      <c r="G858">
        <v>13.2</v>
      </c>
      <c r="H858">
        <v>8.8999999999999996E-2</v>
      </c>
      <c r="I858">
        <v>133.69999999999999</v>
      </c>
      <c r="J858">
        <v>1.06</v>
      </c>
      <c r="K858">
        <v>33</v>
      </c>
      <c r="L858">
        <v>18.3</v>
      </c>
    </row>
    <row r="859" spans="1:12">
      <c r="A859" t="str">
        <f t="shared" si="13"/>
        <v>IDFdk4.CC.Pyper.B.Reg.P.80</v>
      </c>
      <c r="B859">
        <v>257</v>
      </c>
      <c r="C859" t="str">
        <f>LOOKUP(B859,TipsyOutputs!A:A,TipsyOutputs!B:B)</f>
        <v>IDFdk4.CC.Pyper.B.Reg.P</v>
      </c>
      <c r="D859">
        <v>0</v>
      </c>
      <c r="E859">
        <v>80</v>
      </c>
      <c r="F859">
        <v>107</v>
      </c>
      <c r="G859">
        <v>14.6</v>
      </c>
      <c r="H859">
        <v>0.106</v>
      </c>
      <c r="I859">
        <v>148.19999999999999</v>
      </c>
      <c r="J859">
        <v>1.33</v>
      </c>
      <c r="K859">
        <v>44</v>
      </c>
      <c r="L859">
        <v>20</v>
      </c>
    </row>
    <row r="860" spans="1:12">
      <c r="A860" t="str">
        <f t="shared" si="13"/>
        <v>IDFdk4.CC.Pyper.B.Reg.P.90</v>
      </c>
      <c r="B860">
        <v>257</v>
      </c>
      <c r="C860" t="str">
        <f>LOOKUP(B860,TipsyOutputs!A:A,TipsyOutputs!B:B)</f>
        <v>IDFdk4.CC.Pyper.B.Reg.P</v>
      </c>
      <c r="D860">
        <v>0</v>
      </c>
      <c r="E860">
        <v>90</v>
      </c>
      <c r="F860">
        <v>136</v>
      </c>
      <c r="G860">
        <v>15.7</v>
      </c>
      <c r="H860">
        <v>0.125</v>
      </c>
      <c r="I860">
        <v>159</v>
      </c>
      <c r="J860">
        <v>1.51</v>
      </c>
      <c r="K860">
        <v>55</v>
      </c>
      <c r="L860">
        <v>21.3</v>
      </c>
    </row>
    <row r="861" spans="1:12">
      <c r="A861" t="str">
        <f t="shared" si="13"/>
        <v>IDFdk4.CC.Pyper.C.FFEP.N.100</v>
      </c>
      <c r="B861">
        <v>389</v>
      </c>
      <c r="C861" t="str">
        <f>LOOKUP(B861,TipsyOutputs!A:A,TipsyOutputs!B:B)</f>
        <v>IDFdk4.CC.Pyper.C.FFEP.N</v>
      </c>
      <c r="D861">
        <v>0</v>
      </c>
      <c r="E861">
        <v>100</v>
      </c>
      <c r="F861">
        <v>160</v>
      </c>
      <c r="G861">
        <v>17</v>
      </c>
      <c r="H861">
        <v>0.14899999999999999</v>
      </c>
      <c r="I861">
        <v>173.1</v>
      </c>
      <c r="J861">
        <v>1.6</v>
      </c>
      <c r="K861">
        <v>69</v>
      </c>
      <c r="L861">
        <v>24.1</v>
      </c>
    </row>
    <row r="862" spans="1:12">
      <c r="A862" t="str">
        <f t="shared" si="13"/>
        <v>IDFdk4.CC.Pyper.C.FFEP.N.60</v>
      </c>
      <c r="B862">
        <v>389</v>
      </c>
      <c r="C862" t="str">
        <f>LOOKUP(B862,TipsyOutputs!A:A,TipsyOutputs!B:B)</f>
        <v>IDFdk4.CC.Pyper.C.FFEP.N</v>
      </c>
      <c r="D862">
        <v>0</v>
      </c>
      <c r="E862">
        <v>60</v>
      </c>
      <c r="F862">
        <v>51</v>
      </c>
      <c r="G862">
        <v>12.2</v>
      </c>
      <c r="H862">
        <v>7.0999999999999994E-2</v>
      </c>
      <c r="I862">
        <v>119.1</v>
      </c>
      <c r="J862">
        <v>0.85</v>
      </c>
      <c r="K862">
        <v>25</v>
      </c>
      <c r="L862">
        <v>18.399999999999999</v>
      </c>
    </row>
    <row r="863" spans="1:12">
      <c r="A863" t="str">
        <f t="shared" si="13"/>
        <v>IDFdk4.CC.Pyper.C.FFEP.N.70</v>
      </c>
      <c r="B863">
        <v>389</v>
      </c>
      <c r="C863" t="str">
        <f>LOOKUP(B863,TipsyOutputs!A:A,TipsyOutputs!B:B)</f>
        <v>IDFdk4.CC.Pyper.C.FFEP.N</v>
      </c>
      <c r="D863">
        <v>0</v>
      </c>
      <c r="E863">
        <v>70</v>
      </c>
      <c r="F863">
        <v>83</v>
      </c>
      <c r="G863">
        <v>13.7</v>
      </c>
      <c r="H863">
        <v>9.0999999999999998E-2</v>
      </c>
      <c r="I863">
        <v>142.19999999999999</v>
      </c>
      <c r="J863">
        <v>1.19</v>
      </c>
      <c r="K863">
        <v>37</v>
      </c>
      <c r="L863">
        <v>20.399999999999999</v>
      </c>
    </row>
    <row r="864" spans="1:12">
      <c r="A864" t="str">
        <f t="shared" si="13"/>
        <v>IDFdk4.CC.Pyper.C.FFEP.N.80</v>
      </c>
      <c r="B864">
        <v>389</v>
      </c>
      <c r="C864" t="str">
        <f>LOOKUP(B864,TipsyOutputs!A:A,TipsyOutputs!B:B)</f>
        <v>IDFdk4.CC.Pyper.C.FFEP.N</v>
      </c>
      <c r="D864">
        <v>0</v>
      </c>
      <c r="E864">
        <v>80</v>
      </c>
      <c r="F864">
        <v>113</v>
      </c>
      <c r="G864">
        <v>15</v>
      </c>
      <c r="H864">
        <v>0.112</v>
      </c>
      <c r="I864">
        <v>155.5</v>
      </c>
      <c r="J864">
        <v>1.41</v>
      </c>
      <c r="K864">
        <v>48</v>
      </c>
      <c r="L864">
        <v>21.9</v>
      </c>
    </row>
    <row r="865" spans="1:12">
      <c r="A865" t="str">
        <f t="shared" si="13"/>
        <v>IDFdk4.CC.Pyper.C.FFEP.N.90</v>
      </c>
      <c r="B865">
        <v>389</v>
      </c>
      <c r="C865" t="str">
        <f>LOOKUP(B865,TipsyOutputs!A:A,TipsyOutputs!B:B)</f>
        <v>IDFdk4.CC.Pyper.C.FFEP.N</v>
      </c>
      <c r="D865">
        <v>0</v>
      </c>
      <c r="E865">
        <v>90</v>
      </c>
      <c r="F865">
        <v>138</v>
      </c>
      <c r="G865">
        <v>16</v>
      </c>
      <c r="H865">
        <v>0.13</v>
      </c>
      <c r="I865">
        <v>163.5</v>
      </c>
      <c r="J865">
        <v>1.53</v>
      </c>
      <c r="K865">
        <v>59</v>
      </c>
      <c r="L865">
        <v>23.1</v>
      </c>
    </row>
    <row r="866" spans="1:12">
      <c r="A866" t="str">
        <f t="shared" si="13"/>
        <v>IDFdk4.CC.Pyper.C.NoMgmt.N.100</v>
      </c>
      <c r="B866">
        <v>100</v>
      </c>
      <c r="C866" t="str">
        <f>LOOKUP(B866,TipsyOutputs!A:A,TipsyOutputs!B:B)</f>
        <v>IDFdk4.CC.Pyper.C.NoMgmt.N</v>
      </c>
      <c r="D866">
        <v>0</v>
      </c>
      <c r="E866">
        <v>100</v>
      </c>
      <c r="F866">
        <v>120</v>
      </c>
      <c r="G866">
        <v>15.4</v>
      </c>
      <c r="H866">
        <v>0.11799999999999999</v>
      </c>
      <c r="I866">
        <v>156.5</v>
      </c>
      <c r="J866">
        <v>1.2</v>
      </c>
      <c r="K866">
        <v>50</v>
      </c>
      <c r="L866">
        <v>21.2</v>
      </c>
    </row>
    <row r="867" spans="1:12">
      <c r="A867" t="str">
        <f t="shared" si="13"/>
        <v>IDFdk4.CC.Pyper.C.NoMgmt.N.60</v>
      </c>
      <c r="B867">
        <v>100</v>
      </c>
      <c r="C867" t="str">
        <f>LOOKUP(B867,TipsyOutputs!A:A,TipsyOutputs!B:B)</f>
        <v>IDFdk4.CC.Pyper.C.NoMgmt.N</v>
      </c>
      <c r="D867">
        <v>0</v>
      </c>
      <c r="E867">
        <v>60</v>
      </c>
      <c r="F867">
        <v>17</v>
      </c>
      <c r="G867">
        <v>10.1</v>
      </c>
      <c r="H867">
        <v>5.1999999999999998E-2</v>
      </c>
      <c r="I867">
        <v>71.599999999999994</v>
      </c>
      <c r="J867">
        <v>0.28999999999999998</v>
      </c>
      <c r="K867">
        <v>15</v>
      </c>
      <c r="L867">
        <v>14.9</v>
      </c>
    </row>
    <row r="868" spans="1:12">
      <c r="A868" t="str">
        <f t="shared" si="13"/>
        <v>IDFdk4.CC.Pyper.C.NoMgmt.N.70</v>
      </c>
      <c r="B868">
        <v>100</v>
      </c>
      <c r="C868" t="str">
        <f>LOOKUP(B868,TipsyOutputs!A:A,TipsyOutputs!B:B)</f>
        <v>IDFdk4.CC.Pyper.C.NoMgmt.N</v>
      </c>
      <c r="D868">
        <v>0</v>
      </c>
      <c r="E868">
        <v>70</v>
      </c>
      <c r="F868">
        <v>41</v>
      </c>
      <c r="G868">
        <v>11.8</v>
      </c>
      <c r="H868">
        <v>6.7000000000000004E-2</v>
      </c>
      <c r="I868">
        <v>108.1</v>
      </c>
      <c r="J868">
        <v>0.59</v>
      </c>
      <c r="K868">
        <v>22</v>
      </c>
      <c r="L868">
        <v>16.899999999999999</v>
      </c>
    </row>
    <row r="869" spans="1:12">
      <c r="A869" t="str">
        <f t="shared" si="13"/>
        <v>IDFdk4.CC.Pyper.C.NoMgmt.N.80</v>
      </c>
      <c r="B869">
        <v>100</v>
      </c>
      <c r="C869" t="str">
        <f>LOOKUP(B869,TipsyOutputs!A:A,TipsyOutputs!B:B)</f>
        <v>IDFdk4.CC.Pyper.C.NoMgmt.N</v>
      </c>
      <c r="D869">
        <v>0</v>
      </c>
      <c r="E869">
        <v>80</v>
      </c>
      <c r="F869">
        <v>70</v>
      </c>
      <c r="G869">
        <v>13.2</v>
      </c>
      <c r="H869">
        <v>8.5999999999999993E-2</v>
      </c>
      <c r="I869">
        <v>133.80000000000001</v>
      </c>
      <c r="J869">
        <v>0.87</v>
      </c>
      <c r="K869">
        <v>32</v>
      </c>
      <c r="L869">
        <v>18.600000000000001</v>
      </c>
    </row>
    <row r="870" spans="1:12">
      <c r="A870" t="str">
        <f t="shared" si="13"/>
        <v>IDFdk4.CC.Pyper.C.NoMgmt.N.90</v>
      </c>
      <c r="B870">
        <v>100</v>
      </c>
      <c r="C870" t="str">
        <f>LOOKUP(B870,TipsyOutputs!A:A,TipsyOutputs!B:B)</f>
        <v>IDFdk4.CC.Pyper.C.NoMgmt.N</v>
      </c>
      <c r="D870">
        <v>0</v>
      </c>
      <c r="E870">
        <v>90</v>
      </c>
      <c r="F870">
        <v>96</v>
      </c>
      <c r="G870">
        <v>14.4</v>
      </c>
      <c r="H870">
        <v>0.10100000000000001</v>
      </c>
      <c r="I870">
        <v>147</v>
      </c>
      <c r="J870">
        <v>1.07</v>
      </c>
      <c r="K870">
        <v>41</v>
      </c>
      <c r="L870">
        <v>20</v>
      </c>
    </row>
    <row r="871" spans="1:12">
      <c r="A871" t="str">
        <f t="shared" si="13"/>
        <v>IDFdk4.CC.Pyper.C.Reg.N.100</v>
      </c>
      <c r="B871">
        <v>259</v>
      </c>
      <c r="C871" t="str">
        <f>LOOKUP(B871,TipsyOutputs!A:A,TipsyOutputs!B:B)</f>
        <v>IDFdk4.CC.Pyper.C.Reg.N</v>
      </c>
      <c r="D871">
        <v>0</v>
      </c>
      <c r="E871">
        <v>100</v>
      </c>
      <c r="F871">
        <v>153</v>
      </c>
      <c r="G871">
        <v>16.8</v>
      </c>
      <c r="H871">
        <v>0.14000000000000001</v>
      </c>
      <c r="I871">
        <v>168.7</v>
      </c>
      <c r="J871">
        <v>1.53</v>
      </c>
      <c r="K871">
        <v>64</v>
      </c>
      <c r="L871">
        <v>22.7</v>
      </c>
    </row>
    <row r="872" spans="1:12">
      <c r="A872" t="str">
        <f t="shared" si="13"/>
        <v>IDFdk4.CC.Pyper.C.Reg.N.60</v>
      </c>
      <c r="B872">
        <v>259</v>
      </c>
      <c r="C872" t="str">
        <f>LOOKUP(B872,TipsyOutputs!A:A,TipsyOutputs!B:B)</f>
        <v>IDFdk4.CC.Pyper.C.Reg.N</v>
      </c>
      <c r="D872">
        <v>0</v>
      </c>
      <c r="E872">
        <v>60</v>
      </c>
      <c r="F872">
        <v>38</v>
      </c>
      <c r="G872">
        <v>11.5</v>
      </c>
      <c r="H872">
        <v>6.7000000000000004E-2</v>
      </c>
      <c r="I872">
        <v>108.2</v>
      </c>
      <c r="J872">
        <v>0.63</v>
      </c>
      <c r="K872">
        <v>20</v>
      </c>
      <c r="L872">
        <v>16.5</v>
      </c>
    </row>
    <row r="873" spans="1:12">
      <c r="A873" t="str">
        <f t="shared" si="13"/>
        <v>IDFdk4.CC.Pyper.C.Reg.N.70</v>
      </c>
      <c r="B873">
        <v>259</v>
      </c>
      <c r="C873" t="str">
        <f>LOOKUP(B873,TipsyOutputs!A:A,TipsyOutputs!B:B)</f>
        <v>IDFdk4.CC.Pyper.C.Reg.N</v>
      </c>
      <c r="D873">
        <v>0</v>
      </c>
      <c r="E873">
        <v>70</v>
      </c>
      <c r="F873">
        <v>68</v>
      </c>
      <c r="G873">
        <v>13.1</v>
      </c>
      <c r="H873">
        <v>8.6999999999999994E-2</v>
      </c>
      <c r="I873">
        <v>135</v>
      </c>
      <c r="J873">
        <v>0.97</v>
      </c>
      <c r="K873">
        <v>31</v>
      </c>
      <c r="L873">
        <v>18.399999999999999</v>
      </c>
    </row>
    <row r="874" spans="1:12">
      <c r="A874" t="str">
        <f t="shared" si="13"/>
        <v>IDFdk4.CC.Pyper.C.Reg.N.80</v>
      </c>
      <c r="B874">
        <v>259</v>
      </c>
      <c r="C874" t="str">
        <f>LOOKUP(B874,TipsyOutputs!A:A,TipsyOutputs!B:B)</f>
        <v>IDFdk4.CC.Pyper.C.Reg.N</v>
      </c>
      <c r="D874">
        <v>0</v>
      </c>
      <c r="E874">
        <v>80</v>
      </c>
      <c r="F874">
        <v>99</v>
      </c>
      <c r="G874">
        <v>14.5</v>
      </c>
      <c r="H874">
        <v>0.105</v>
      </c>
      <c r="I874">
        <v>149.1</v>
      </c>
      <c r="J874">
        <v>1.23</v>
      </c>
      <c r="K874">
        <v>43</v>
      </c>
      <c r="L874">
        <v>20.100000000000001</v>
      </c>
    </row>
    <row r="875" spans="1:12">
      <c r="A875" t="str">
        <f t="shared" si="13"/>
        <v>IDFdk4.CC.Pyper.C.Reg.N.90</v>
      </c>
      <c r="B875">
        <v>259</v>
      </c>
      <c r="C875" t="str">
        <f>LOOKUP(B875,TipsyOutputs!A:A,TipsyOutputs!B:B)</f>
        <v>IDFdk4.CC.Pyper.C.Reg.N</v>
      </c>
      <c r="D875">
        <v>0</v>
      </c>
      <c r="E875">
        <v>90</v>
      </c>
      <c r="F875">
        <v>127</v>
      </c>
      <c r="G875">
        <v>15.7</v>
      </c>
      <c r="H875">
        <v>0.122</v>
      </c>
      <c r="I875">
        <v>158.30000000000001</v>
      </c>
      <c r="J875">
        <v>1.42</v>
      </c>
      <c r="K875">
        <v>53</v>
      </c>
      <c r="L875">
        <v>21.6</v>
      </c>
    </row>
    <row r="876" spans="1:12">
      <c r="A876" t="str">
        <f t="shared" si="13"/>
        <v>IDFdk4.CC.Pyper.C.Reg.P.100</v>
      </c>
      <c r="B876">
        <v>260</v>
      </c>
      <c r="C876" t="str">
        <f>LOOKUP(B876,TipsyOutputs!A:A,TipsyOutputs!B:B)</f>
        <v>IDFdk4.CC.Pyper.C.Reg.P</v>
      </c>
      <c r="D876">
        <v>0</v>
      </c>
      <c r="E876">
        <v>100</v>
      </c>
      <c r="F876">
        <v>181</v>
      </c>
      <c r="G876">
        <v>17.5</v>
      </c>
      <c r="H876">
        <v>0.156</v>
      </c>
      <c r="I876">
        <v>176.6</v>
      </c>
      <c r="J876">
        <v>1.81</v>
      </c>
      <c r="K876">
        <v>73</v>
      </c>
      <c r="L876">
        <v>23.2</v>
      </c>
    </row>
    <row r="877" spans="1:12">
      <c r="A877" t="str">
        <f t="shared" si="13"/>
        <v>IDFdk4.CC.Pyper.C.Reg.P.60</v>
      </c>
      <c r="B877">
        <v>260</v>
      </c>
      <c r="C877" t="str">
        <f>LOOKUP(B877,TipsyOutputs!A:A,TipsyOutputs!B:B)</f>
        <v>IDFdk4.CC.Pyper.C.Reg.P</v>
      </c>
      <c r="D877">
        <v>0</v>
      </c>
      <c r="E877">
        <v>60</v>
      </c>
      <c r="F877">
        <v>54</v>
      </c>
      <c r="G877">
        <v>12.3</v>
      </c>
      <c r="H877">
        <v>7.9000000000000001E-2</v>
      </c>
      <c r="I877">
        <v>122.6</v>
      </c>
      <c r="J877">
        <v>0.91</v>
      </c>
      <c r="K877">
        <v>26</v>
      </c>
      <c r="L877">
        <v>17.100000000000001</v>
      </c>
    </row>
    <row r="878" spans="1:12">
      <c r="A878" t="str">
        <f t="shared" si="13"/>
        <v>IDFdk4.CC.Pyper.C.Reg.P.70</v>
      </c>
      <c r="B878">
        <v>260</v>
      </c>
      <c r="C878" t="str">
        <f>LOOKUP(B878,TipsyOutputs!A:A,TipsyOutputs!B:B)</f>
        <v>IDFdk4.CC.Pyper.C.Reg.P</v>
      </c>
      <c r="D878">
        <v>0</v>
      </c>
      <c r="E878">
        <v>70</v>
      </c>
      <c r="F878">
        <v>91</v>
      </c>
      <c r="G878">
        <v>13.9</v>
      </c>
      <c r="H878">
        <v>9.6000000000000002E-2</v>
      </c>
      <c r="I878">
        <v>140.69999999999999</v>
      </c>
      <c r="J878">
        <v>1.3</v>
      </c>
      <c r="K878">
        <v>38</v>
      </c>
      <c r="L878">
        <v>19.2</v>
      </c>
    </row>
    <row r="879" spans="1:12">
      <c r="A879" t="str">
        <f t="shared" si="13"/>
        <v>IDFdk4.CC.Pyper.C.Reg.P.80</v>
      </c>
      <c r="B879">
        <v>260</v>
      </c>
      <c r="C879" t="str">
        <f>LOOKUP(B879,TipsyOutputs!A:A,TipsyOutputs!B:B)</f>
        <v>IDFdk4.CC.Pyper.C.Reg.P</v>
      </c>
      <c r="D879">
        <v>0</v>
      </c>
      <c r="E879">
        <v>80</v>
      </c>
      <c r="F879">
        <v>125</v>
      </c>
      <c r="G879">
        <v>15.3</v>
      </c>
      <c r="H879">
        <v>0.11799999999999999</v>
      </c>
      <c r="I879">
        <v>155.4</v>
      </c>
      <c r="J879">
        <v>1.56</v>
      </c>
      <c r="K879">
        <v>50</v>
      </c>
      <c r="L879">
        <v>20.8</v>
      </c>
    </row>
    <row r="880" spans="1:12">
      <c r="A880" t="str">
        <f t="shared" si="13"/>
        <v>IDFdk4.CC.Pyper.C.Reg.P.90</v>
      </c>
      <c r="B880">
        <v>260</v>
      </c>
      <c r="C880" t="str">
        <f>LOOKUP(B880,TipsyOutputs!A:A,TipsyOutputs!B:B)</f>
        <v>IDFdk4.CC.Pyper.C.Reg.P</v>
      </c>
      <c r="D880">
        <v>0</v>
      </c>
      <c r="E880">
        <v>90</v>
      </c>
      <c r="F880">
        <v>155</v>
      </c>
      <c r="G880">
        <v>16.5</v>
      </c>
      <c r="H880">
        <v>0.13700000000000001</v>
      </c>
      <c r="I880">
        <v>166.5</v>
      </c>
      <c r="J880">
        <v>1.73</v>
      </c>
      <c r="K880">
        <v>62</v>
      </c>
      <c r="L880">
        <v>22.2</v>
      </c>
    </row>
    <row r="881" spans="1:12">
      <c r="A881" t="str">
        <f t="shared" si="13"/>
        <v>IDFdk4.CC.Pyper.D.FFEP.N.100</v>
      </c>
      <c r="B881">
        <v>390</v>
      </c>
      <c r="C881" t="str">
        <f>LOOKUP(B881,TipsyOutputs!A:A,TipsyOutputs!B:B)</f>
        <v>IDFdk4.CC.Pyper.D.FFEP.N</v>
      </c>
      <c r="D881">
        <v>0</v>
      </c>
      <c r="E881">
        <v>100</v>
      </c>
      <c r="F881">
        <v>130</v>
      </c>
      <c r="G881">
        <v>15.8</v>
      </c>
      <c r="H881">
        <v>0.126</v>
      </c>
      <c r="I881">
        <v>161.4</v>
      </c>
      <c r="J881">
        <v>1.3</v>
      </c>
      <c r="K881">
        <v>56</v>
      </c>
      <c r="L881">
        <v>22.8</v>
      </c>
    </row>
    <row r="882" spans="1:12">
      <c r="A882" t="str">
        <f t="shared" si="13"/>
        <v>IDFdk4.CC.Pyper.D.FFEP.N.60</v>
      </c>
      <c r="B882">
        <v>390</v>
      </c>
      <c r="C882" t="str">
        <f>LOOKUP(B882,TipsyOutputs!A:A,TipsyOutputs!B:B)</f>
        <v>IDFdk4.CC.Pyper.D.FFEP.N</v>
      </c>
      <c r="D882">
        <v>0</v>
      </c>
      <c r="E882">
        <v>60</v>
      </c>
      <c r="F882">
        <v>35</v>
      </c>
      <c r="G882">
        <v>11.2</v>
      </c>
      <c r="H882">
        <v>6.2E-2</v>
      </c>
      <c r="I882">
        <v>103.3</v>
      </c>
      <c r="J882">
        <v>0.59</v>
      </c>
      <c r="K882">
        <v>20</v>
      </c>
      <c r="L882">
        <v>17</v>
      </c>
    </row>
    <row r="883" spans="1:12">
      <c r="A883" t="str">
        <f t="shared" si="13"/>
        <v>IDFdk4.CC.Pyper.D.FFEP.N.70</v>
      </c>
      <c r="B883">
        <v>390</v>
      </c>
      <c r="C883" t="str">
        <f>LOOKUP(B883,TipsyOutputs!A:A,TipsyOutputs!B:B)</f>
        <v>IDFdk4.CC.Pyper.D.FFEP.N</v>
      </c>
      <c r="D883">
        <v>0</v>
      </c>
      <c r="E883">
        <v>70</v>
      </c>
      <c r="F883">
        <v>60</v>
      </c>
      <c r="G883">
        <v>12.6</v>
      </c>
      <c r="H883">
        <v>7.8E-2</v>
      </c>
      <c r="I883">
        <v>128.19999999999999</v>
      </c>
      <c r="J883">
        <v>0.86</v>
      </c>
      <c r="K883">
        <v>29</v>
      </c>
      <c r="L883">
        <v>18.899999999999999</v>
      </c>
    </row>
    <row r="884" spans="1:12">
      <c r="A884" t="str">
        <f t="shared" si="13"/>
        <v>IDFdk4.CC.Pyper.D.FFEP.N.80</v>
      </c>
      <c r="B884">
        <v>390</v>
      </c>
      <c r="C884" t="str">
        <f>LOOKUP(B884,TipsyOutputs!A:A,TipsyOutputs!B:B)</f>
        <v>IDFdk4.CC.Pyper.D.FFEP.N</v>
      </c>
      <c r="D884">
        <v>0</v>
      </c>
      <c r="E884">
        <v>80</v>
      </c>
      <c r="F884">
        <v>86</v>
      </c>
      <c r="G884">
        <v>13.8</v>
      </c>
      <c r="H884">
        <v>9.2999999999999999E-2</v>
      </c>
      <c r="I884">
        <v>143.5</v>
      </c>
      <c r="J884">
        <v>1.07</v>
      </c>
      <c r="K884">
        <v>38</v>
      </c>
      <c r="L884">
        <v>20.5</v>
      </c>
    </row>
    <row r="885" spans="1:12">
      <c r="A885" t="str">
        <f t="shared" si="13"/>
        <v>IDFdk4.CC.Pyper.D.FFEP.N.90</v>
      </c>
      <c r="B885">
        <v>390</v>
      </c>
      <c r="C885" t="str">
        <f>LOOKUP(B885,TipsyOutputs!A:A,TipsyOutputs!B:B)</f>
        <v>IDFdk4.CC.Pyper.D.FFEP.N</v>
      </c>
      <c r="D885">
        <v>0</v>
      </c>
      <c r="E885">
        <v>90</v>
      </c>
      <c r="F885">
        <v>110</v>
      </c>
      <c r="G885">
        <v>14.9</v>
      </c>
      <c r="H885">
        <v>0.111</v>
      </c>
      <c r="I885">
        <v>154.69999999999999</v>
      </c>
      <c r="J885">
        <v>1.22</v>
      </c>
      <c r="K885">
        <v>47</v>
      </c>
      <c r="L885">
        <v>21.8</v>
      </c>
    </row>
    <row r="886" spans="1:12">
      <c r="A886" t="str">
        <f t="shared" si="13"/>
        <v>IDFdk4.CC.Pyper.D.NoMgmt.N.100</v>
      </c>
      <c r="B886">
        <v>101</v>
      </c>
      <c r="C886" t="str">
        <f>LOOKUP(B886,TipsyOutputs!A:A,TipsyOutputs!B:B)</f>
        <v>IDFdk4.CC.Pyper.D.NoMgmt.N</v>
      </c>
      <c r="D886">
        <v>0</v>
      </c>
      <c r="E886">
        <v>100</v>
      </c>
      <c r="F886">
        <v>76</v>
      </c>
      <c r="G886">
        <v>13.5</v>
      </c>
      <c r="H886">
        <v>8.8999999999999996E-2</v>
      </c>
      <c r="I886">
        <v>137.5</v>
      </c>
      <c r="J886">
        <v>0.76</v>
      </c>
      <c r="K886">
        <v>34</v>
      </c>
      <c r="L886">
        <v>19</v>
      </c>
    </row>
    <row r="887" spans="1:12">
      <c r="A887" t="str">
        <f t="shared" si="13"/>
        <v>IDFdk4.CC.Pyper.D.NoMgmt.N.60</v>
      </c>
      <c r="B887">
        <v>101</v>
      </c>
      <c r="C887" t="str">
        <f>LOOKUP(B887,TipsyOutputs!A:A,TipsyOutputs!B:B)</f>
        <v>IDFdk4.CC.Pyper.D.NoMgmt.N</v>
      </c>
      <c r="D887">
        <v>0</v>
      </c>
      <c r="E887">
        <v>60</v>
      </c>
      <c r="F887">
        <v>6</v>
      </c>
      <c r="G887">
        <v>8.6</v>
      </c>
      <c r="H887">
        <v>4.4999999999999998E-2</v>
      </c>
      <c r="I887">
        <v>52.1</v>
      </c>
      <c r="J887">
        <v>0.1</v>
      </c>
      <c r="K887">
        <v>6</v>
      </c>
      <c r="L887">
        <v>13.8</v>
      </c>
    </row>
    <row r="888" spans="1:12">
      <c r="A888" t="str">
        <f t="shared" si="13"/>
        <v>IDFdk4.CC.Pyper.D.NoMgmt.N.70</v>
      </c>
      <c r="B888">
        <v>101</v>
      </c>
      <c r="C888" t="str">
        <f>LOOKUP(B888,TipsyOutputs!A:A,TipsyOutputs!B:B)</f>
        <v>IDFdk4.CC.Pyper.D.NoMgmt.N</v>
      </c>
      <c r="D888">
        <v>0</v>
      </c>
      <c r="E888">
        <v>70</v>
      </c>
      <c r="F888">
        <v>17</v>
      </c>
      <c r="G888">
        <v>10.1</v>
      </c>
      <c r="H888">
        <v>5.1999999999999998E-2</v>
      </c>
      <c r="I888">
        <v>71.2</v>
      </c>
      <c r="J888">
        <v>0.25</v>
      </c>
      <c r="K888">
        <v>15</v>
      </c>
      <c r="L888">
        <v>14.9</v>
      </c>
    </row>
    <row r="889" spans="1:12">
      <c r="A889" t="str">
        <f t="shared" si="13"/>
        <v>IDFdk4.CC.Pyper.D.NoMgmt.N.80</v>
      </c>
      <c r="B889">
        <v>101</v>
      </c>
      <c r="C889" t="str">
        <f>LOOKUP(B889,TipsyOutputs!A:A,TipsyOutputs!B:B)</f>
        <v>IDFdk4.CC.Pyper.D.NoMgmt.N</v>
      </c>
      <c r="D889">
        <v>0</v>
      </c>
      <c r="E889">
        <v>80</v>
      </c>
      <c r="F889">
        <v>36</v>
      </c>
      <c r="G889">
        <v>11.4</v>
      </c>
      <c r="H889">
        <v>6.5000000000000002E-2</v>
      </c>
      <c r="I889">
        <v>104.3</v>
      </c>
      <c r="J889">
        <v>0.45</v>
      </c>
      <c r="K889">
        <v>21</v>
      </c>
      <c r="L889">
        <v>16.399999999999999</v>
      </c>
    </row>
    <row r="890" spans="1:12">
      <c r="A890" t="str">
        <f t="shared" si="13"/>
        <v>IDFdk4.CC.Pyper.D.NoMgmt.N.90</v>
      </c>
      <c r="B890">
        <v>101</v>
      </c>
      <c r="C890" t="str">
        <f>LOOKUP(B890,TipsyOutputs!A:A,TipsyOutputs!B:B)</f>
        <v>IDFdk4.CC.Pyper.D.NoMgmt.N</v>
      </c>
      <c r="D890">
        <v>0</v>
      </c>
      <c r="E890">
        <v>90</v>
      </c>
      <c r="F890">
        <v>56</v>
      </c>
      <c r="G890">
        <v>12.6</v>
      </c>
      <c r="H890">
        <v>7.6999999999999999E-2</v>
      </c>
      <c r="I890">
        <v>123.8</v>
      </c>
      <c r="J890">
        <v>0.62</v>
      </c>
      <c r="K890">
        <v>27</v>
      </c>
      <c r="L890">
        <v>17.8</v>
      </c>
    </row>
    <row r="891" spans="1:12">
      <c r="A891" t="str">
        <f t="shared" si="13"/>
        <v>IDFdk4.CC.Pyper.D.Reg.N.100</v>
      </c>
      <c r="B891">
        <v>261</v>
      </c>
      <c r="C891" t="str">
        <f>LOOKUP(B891,TipsyOutputs!A:A,TipsyOutputs!B:B)</f>
        <v>IDFdk4.CC.Pyper.D.Reg.N</v>
      </c>
      <c r="D891">
        <v>0</v>
      </c>
      <c r="E891">
        <v>100</v>
      </c>
      <c r="F891">
        <v>122</v>
      </c>
      <c r="G891">
        <v>15.5</v>
      </c>
      <c r="H891">
        <v>0.11899999999999999</v>
      </c>
      <c r="I891">
        <v>156.9</v>
      </c>
      <c r="J891">
        <v>1.22</v>
      </c>
      <c r="K891">
        <v>52</v>
      </c>
      <c r="L891">
        <v>21.3</v>
      </c>
    </row>
    <row r="892" spans="1:12">
      <c r="A892" t="str">
        <f t="shared" si="13"/>
        <v>IDFdk4.CC.Pyper.D.Reg.N.60</v>
      </c>
      <c r="B892">
        <v>261</v>
      </c>
      <c r="C892" t="str">
        <f>LOOKUP(B892,TipsyOutputs!A:A,TipsyOutputs!B:B)</f>
        <v>IDFdk4.CC.Pyper.D.Reg.N</v>
      </c>
      <c r="D892">
        <v>0</v>
      </c>
      <c r="E892">
        <v>60</v>
      </c>
      <c r="F892">
        <v>25</v>
      </c>
      <c r="G892">
        <v>10.5</v>
      </c>
      <c r="H892">
        <v>6.0999999999999999E-2</v>
      </c>
      <c r="I892">
        <v>95.3</v>
      </c>
      <c r="J892">
        <v>0.41</v>
      </c>
      <c r="K892">
        <v>16</v>
      </c>
      <c r="L892">
        <v>15.5</v>
      </c>
    </row>
    <row r="893" spans="1:12">
      <c r="A893" t="str">
        <f t="shared" si="13"/>
        <v>IDFdk4.CC.Pyper.D.Reg.N.70</v>
      </c>
      <c r="B893">
        <v>261</v>
      </c>
      <c r="C893" t="str">
        <f>LOOKUP(B893,TipsyOutputs!A:A,TipsyOutputs!B:B)</f>
        <v>IDFdk4.CC.Pyper.D.Reg.N</v>
      </c>
      <c r="D893">
        <v>0</v>
      </c>
      <c r="E893">
        <v>70</v>
      </c>
      <c r="F893">
        <v>46</v>
      </c>
      <c r="G893">
        <v>12</v>
      </c>
      <c r="H893">
        <v>7.2999999999999995E-2</v>
      </c>
      <c r="I893">
        <v>118.5</v>
      </c>
      <c r="J893">
        <v>0.66</v>
      </c>
      <c r="K893">
        <v>24</v>
      </c>
      <c r="L893">
        <v>17.100000000000001</v>
      </c>
    </row>
    <row r="894" spans="1:12">
      <c r="A894" t="str">
        <f t="shared" si="13"/>
        <v>IDFdk4.CC.Pyper.D.Reg.N.80</v>
      </c>
      <c r="B894">
        <v>261</v>
      </c>
      <c r="C894" t="str">
        <f>LOOKUP(B894,TipsyOutputs!A:A,TipsyOutputs!B:B)</f>
        <v>IDFdk4.CC.Pyper.D.Reg.N</v>
      </c>
      <c r="D894">
        <v>0</v>
      </c>
      <c r="E894">
        <v>80</v>
      </c>
      <c r="F894">
        <v>72</v>
      </c>
      <c r="G894">
        <v>13.4</v>
      </c>
      <c r="H894">
        <v>8.8999999999999996E-2</v>
      </c>
      <c r="I894">
        <v>136.80000000000001</v>
      </c>
      <c r="J894">
        <v>0.9</v>
      </c>
      <c r="K894">
        <v>33</v>
      </c>
      <c r="L894">
        <v>18.7</v>
      </c>
    </row>
    <row r="895" spans="1:12">
      <c r="A895" t="str">
        <f t="shared" si="13"/>
        <v>IDFdk4.CC.Pyper.D.Reg.N.90</v>
      </c>
      <c r="B895">
        <v>261</v>
      </c>
      <c r="C895" t="str">
        <f>LOOKUP(B895,TipsyOutputs!A:A,TipsyOutputs!B:B)</f>
        <v>IDFdk4.CC.Pyper.D.Reg.N</v>
      </c>
      <c r="D895">
        <v>0</v>
      </c>
      <c r="E895">
        <v>90</v>
      </c>
      <c r="F895">
        <v>98</v>
      </c>
      <c r="G895">
        <v>14.5</v>
      </c>
      <c r="H895">
        <v>0.104</v>
      </c>
      <c r="I895">
        <v>148.6</v>
      </c>
      <c r="J895">
        <v>1.0900000000000001</v>
      </c>
      <c r="K895">
        <v>43</v>
      </c>
      <c r="L895">
        <v>20.2</v>
      </c>
    </row>
    <row r="896" spans="1:12">
      <c r="A896" t="str">
        <f t="shared" si="13"/>
        <v>IDFdk4.CC.Pyper.D.Reg.P.100</v>
      </c>
      <c r="B896">
        <v>262</v>
      </c>
      <c r="C896" t="str">
        <f>LOOKUP(B896,TipsyOutputs!A:A,TipsyOutputs!B:B)</f>
        <v>IDFdk4.CC.Pyper.D.Reg.P</v>
      </c>
      <c r="D896">
        <v>0</v>
      </c>
      <c r="E896">
        <v>100</v>
      </c>
      <c r="F896">
        <v>149</v>
      </c>
      <c r="G896">
        <v>16.2</v>
      </c>
      <c r="H896">
        <v>0.13300000000000001</v>
      </c>
      <c r="I896">
        <v>163.69999999999999</v>
      </c>
      <c r="J896">
        <v>1.49</v>
      </c>
      <c r="K896">
        <v>59</v>
      </c>
      <c r="L896">
        <v>21.9</v>
      </c>
    </row>
    <row r="897" spans="1:12">
      <c r="A897" t="str">
        <f t="shared" ref="A897:A960" si="14">C897&amp;"."&amp;E897</f>
        <v>IDFdk4.CC.Pyper.D.Reg.P.60</v>
      </c>
      <c r="B897">
        <v>262</v>
      </c>
      <c r="C897" t="str">
        <f>LOOKUP(B897,TipsyOutputs!A:A,TipsyOutputs!B:B)</f>
        <v>IDFdk4.CC.Pyper.D.Reg.P</v>
      </c>
      <c r="D897">
        <v>0</v>
      </c>
      <c r="E897">
        <v>60</v>
      </c>
      <c r="F897">
        <v>33</v>
      </c>
      <c r="G897">
        <v>11.3</v>
      </c>
      <c r="H897">
        <v>6.6000000000000003E-2</v>
      </c>
      <c r="I897">
        <v>102.6</v>
      </c>
      <c r="J897">
        <v>0.55000000000000004</v>
      </c>
      <c r="K897">
        <v>20</v>
      </c>
      <c r="L897">
        <v>15.7</v>
      </c>
    </row>
    <row r="898" spans="1:12">
      <c r="A898" t="str">
        <f t="shared" si="14"/>
        <v>IDFdk4.CC.Pyper.D.Reg.P.70</v>
      </c>
      <c r="B898">
        <v>262</v>
      </c>
      <c r="C898" t="str">
        <f>LOOKUP(B898,TipsyOutputs!A:A,TipsyOutputs!B:B)</f>
        <v>IDFdk4.CC.Pyper.D.Reg.P</v>
      </c>
      <c r="D898">
        <v>0</v>
      </c>
      <c r="E898">
        <v>70</v>
      </c>
      <c r="F898">
        <v>63</v>
      </c>
      <c r="G898">
        <v>12.8</v>
      </c>
      <c r="H898">
        <v>8.3000000000000004E-2</v>
      </c>
      <c r="I898">
        <v>127.7</v>
      </c>
      <c r="J898">
        <v>0.91</v>
      </c>
      <c r="K898">
        <v>29</v>
      </c>
      <c r="L898">
        <v>17.7</v>
      </c>
    </row>
    <row r="899" spans="1:12">
      <c r="A899" t="str">
        <f t="shared" si="14"/>
        <v>IDFdk4.CC.Pyper.D.Reg.P.80</v>
      </c>
      <c r="B899">
        <v>262</v>
      </c>
      <c r="C899" t="str">
        <f>LOOKUP(B899,TipsyOutputs!A:A,TipsyOutputs!B:B)</f>
        <v>IDFdk4.CC.Pyper.D.Reg.P</v>
      </c>
      <c r="D899">
        <v>0</v>
      </c>
      <c r="E899">
        <v>80</v>
      </c>
      <c r="F899">
        <v>94</v>
      </c>
      <c r="G899">
        <v>14.1</v>
      </c>
      <c r="H899">
        <v>9.8000000000000004E-2</v>
      </c>
      <c r="I899">
        <v>142</v>
      </c>
      <c r="J899">
        <v>1.17</v>
      </c>
      <c r="K899">
        <v>39</v>
      </c>
      <c r="L899">
        <v>19.399999999999999</v>
      </c>
    </row>
    <row r="900" spans="1:12">
      <c r="A900" t="str">
        <f t="shared" si="14"/>
        <v>IDFdk4.CC.Pyper.D.Reg.P.90</v>
      </c>
      <c r="B900">
        <v>262</v>
      </c>
      <c r="C900" t="str">
        <f>LOOKUP(B900,TipsyOutputs!A:A,TipsyOutputs!B:B)</f>
        <v>IDFdk4.CC.Pyper.D.Reg.P</v>
      </c>
      <c r="D900">
        <v>0</v>
      </c>
      <c r="E900">
        <v>90</v>
      </c>
      <c r="F900">
        <v>123</v>
      </c>
      <c r="G900">
        <v>15.2</v>
      </c>
      <c r="H900">
        <v>0.11700000000000001</v>
      </c>
      <c r="I900">
        <v>154.5</v>
      </c>
      <c r="J900">
        <v>1.36</v>
      </c>
      <c r="K900">
        <v>50</v>
      </c>
      <c r="L900">
        <v>20.7</v>
      </c>
    </row>
    <row r="901" spans="1:12">
      <c r="A901" t="str">
        <f t="shared" si="14"/>
        <v>IDFdk4.CC.Pyper.E.FFEP.N.100</v>
      </c>
      <c r="B901">
        <v>392</v>
      </c>
      <c r="C901" t="str">
        <f>LOOKUP(B901,TipsyOutputs!A:A,TipsyOutputs!B:B)</f>
        <v>IDFdk4.CC.Pyper.E.FFEP.N</v>
      </c>
      <c r="D901">
        <v>0</v>
      </c>
      <c r="E901">
        <v>100</v>
      </c>
      <c r="F901">
        <v>136</v>
      </c>
      <c r="G901">
        <v>16</v>
      </c>
      <c r="H901">
        <v>0.13</v>
      </c>
      <c r="I901">
        <v>163</v>
      </c>
      <c r="J901">
        <v>1.36</v>
      </c>
      <c r="K901">
        <v>58</v>
      </c>
      <c r="L901">
        <v>23.1</v>
      </c>
    </row>
    <row r="902" spans="1:12">
      <c r="A902" t="str">
        <f t="shared" si="14"/>
        <v>IDFdk4.CC.Pyper.E.FFEP.N.60</v>
      </c>
      <c r="B902">
        <v>392</v>
      </c>
      <c r="C902" t="str">
        <f>LOOKUP(B902,TipsyOutputs!A:A,TipsyOutputs!B:B)</f>
        <v>IDFdk4.CC.Pyper.E.FFEP.N</v>
      </c>
      <c r="D902">
        <v>0</v>
      </c>
      <c r="E902">
        <v>60</v>
      </c>
      <c r="F902">
        <v>38</v>
      </c>
      <c r="G902">
        <v>11.4</v>
      </c>
      <c r="H902">
        <v>6.4000000000000001E-2</v>
      </c>
      <c r="I902">
        <v>106.5</v>
      </c>
      <c r="J902">
        <v>0.64</v>
      </c>
      <c r="K902">
        <v>21</v>
      </c>
      <c r="L902">
        <v>17.3</v>
      </c>
    </row>
    <row r="903" spans="1:12">
      <c r="A903" t="str">
        <f t="shared" si="14"/>
        <v>IDFdk4.CC.Pyper.E.FFEP.N.70</v>
      </c>
      <c r="B903">
        <v>392</v>
      </c>
      <c r="C903" t="str">
        <f>LOOKUP(B903,TipsyOutputs!A:A,TipsyOutputs!B:B)</f>
        <v>IDFdk4.CC.Pyper.E.FFEP.N</v>
      </c>
      <c r="D903">
        <v>0</v>
      </c>
      <c r="E903">
        <v>70</v>
      </c>
      <c r="F903">
        <v>65</v>
      </c>
      <c r="G903">
        <v>12.8</v>
      </c>
      <c r="H903">
        <v>8.1000000000000003E-2</v>
      </c>
      <c r="I903">
        <v>131.80000000000001</v>
      </c>
      <c r="J903">
        <v>0.93</v>
      </c>
      <c r="K903">
        <v>30</v>
      </c>
      <c r="L903">
        <v>19.2</v>
      </c>
    </row>
    <row r="904" spans="1:12">
      <c r="A904" t="str">
        <f t="shared" si="14"/>
        <v>IDFdk4.CC.Pyper.E.FFEP.N.80</v>
      </c>
      <c r="B904">
        <v>392</v>
      </c>
      <c r="C904" t="str">
        <f>LOOKUP(B904,TipsyOutputs!A:A,TipsyOutputs!B:B)</f>
        <v>IDFdk4.CC.Pyper.E.FFEP.N</v>
      </c>
      <c r="D904">
        <v>0</v>
      </c>
      <c r="E904">
        <v>80</v>
      </c>
      <c r="F904">
        <v>91</v>
      </c>
      <c r="G904">
        <v>14.1</v>
      </c>
      <c r="H904">
        <v>9.6000000000000002E-2</v>
      </c>
      <c r="I904">
        <v>145.80000000000001</v>
      </c>
      <c r="J904">
        <v>1.1399999999999999</v>
      </c>
      <c r="K904">
        <v>40</v>
      </c>
      <c r="L904">
        <v>20.8</v>
      </c>
    </row>
    <row r="905" spans="1:12">
      <c r="A905" t="str">
        <f t="shared" si="14"/>
        <v>IDFdk4.CC.Pyper.E.FFEP.N.90</v>
      </c>
      <c r="B905">
        <v>392</v>
      </c>
      <c r="C905" t="str">
        <f>LOOKUP(B905,TipsyOutputs!A:A,TipsyOutputs!B:B)</f>
        <v>IDFdk4.CC.Pyper.E.FFEP.N</v>
      </c>
      <c r="D905">
        <v>0</v>
      </c>
      <c r="E905">
        <v>90</v>
      </c>
      <c r="F905">
        <v>115</v>
      </c>
      <c r="G905">
        <v>15.1</v>
      </c>
      <c r="H905">
        <v>0.115</v>
      </c>
      <c r="I905">
        <v>156.69999999999999</v>
      </c>
      <c r="J905">
        <v>1.28</v>
      </c>
      <c r="K905">
        <v>50</v>
      </c>
      <c r="L905">
        <v>22</v>
      </c>
    </row>
    <row r="906" spans="1:12">
      <c r="A906" t="str">
        <f t="shared" si="14"/>
        <v>IDFdk4.CC.Pyper.E.NoMgmt.N.100</v>
      </c>
      <c r="B906">
        <v>102</v>
      </c>
      <c r="C906" t="str">
        <f>LOOKUP(B906,TipsyOutputs!A:A,TipsyOutputs!B:B)</f>
        <v>IDFdk4.CC.Pyper.E.NoMgmt.N</v>
      </c>
      <c r="D906">
        <v>0</v>
      </c>
      <c r="E906">
        <v>100</v>
      </c>
      <c r="F906">
        <v>106</v>
      </c>
      <c r="G906">
        <v>14.8</v>
      </c>
      <c r="H906">
        <v>0.108</v>
      </c>
      <c r="I906">
        <v>151.5</v>
      </c>
      <c r="J906">
        <v>1.06</v>
      </c>
      <c r="K906">
        <v>45</v>
      </c>
      <c r="L906">
        <v>20.5</v>
      </c>
    </row>
    <row r="907" spans="1:12">
      <c r="A907" t="str">
        <f t="shared" si="14"/>
        <v>IDFdk4.CC.Pyper.E.NoMgmt.N.60</v>
      </c>
      <c r="B907">
        <v>102</v>
      </c>
      <c r="C907" t="str">
        <f>LOOKUP(B907,TipsyOutputs!A:A,TipsyOutputs!B:B)</f>
        <v>IDFdk4.CC.Pyper.E.NoMgmt.N</v>
      </c>
      <c r="D907">
        <v>0</v>
      </c>
      <c r="E907">
        <v>60</v>
      </c>
      <c r="F907">
        <v>13</v>
      </c>
      <c r="G907">
        <v>9.6999999999999993</v>
      </c>
      <c r="H907">
        <v>4.9000000000000002E-2</v>
      </c>
      <c r="I907">
        <v>61.7</v>
      </c>
      <c r="J907">
        <v>0.22</v>
      </c>
      <c r="K907">
        <v>12</v>
      </c>
      <c r="L907">
        <v>14.5</v>
      </c>
    </row>
    <row r="908" spans="1:12">
      <c r="A908" t="str">
        <f t="shared" si="14"/>
        <v>IDFdk4.CC.Pyper.E.NoMgmt.N.70</v>
      </c>
      <c r="B908">
        <v>102</v>
      </c>
      <c r="C908" t="str">
        <f>LOOKUP(B908,TipsyOutputs!A:A,TipsyOutputs!B:B)</f>
        <v>IDFdk4.CC.Pyper.E.NoMgmt.N</v>
      </c>
      <c r="D908">
        <v>0</v>
      </c>
      <c r="E908">
        <v>70</v>
      </c>
      <c r="F908">
        <v>34</v>
      </c>
      <c r="G908">
        <v>11.3</v>
      </c>
      <c r="H908">
        <v>6.4000000000000001E-2</v>
      </c>
      <c r="I908">
        <v>102.4</v>
      </c>
      <c r="J908">
        <v>0.49</v>
      </c>
      <c r="K908">
        <v>20</v>
      </c>
      <c r="L908">
        <v>16.2</v>
      </c>
    </row>
    <row r="909" spans="1:12">
      <c r="A909" t="str">
        <f t="shared" si="14"/>
        <v>IDFdk4.CC.Pyper.E.NoMgmt.N.80</v>
      </c>
      <c r="B909">
        <v>102</v>
      </c>
      <c r="C909" t="str">
        <f>LOOKUP(B909,TipsyOutputs!A:A,TipsyOutputs!B:B)</f>
        <v>IDFdk4.CC.Pyper.E.NoMgmt.N</v>
      </c>
      <c r="D909">
        <v>0</v>
      </c>
      <c r="E909">
        <v>80</v>
      </c>
      <c r="F909">
        <v>58</v>
      </c>
      <c r="G909">
        <v>12.7</v>
      </c>
      <c r="H909">
        <v>7.8E-2</v>
      </c>
      <c r="I909">
        <v>125.6</v>
      </c>
      <c r="J909">
        <v>0.73</v>
      </c>
      <c r="K909">
        <v>28</v>
      </c>
      <c r="L909">
        <v>17.899999999999999</v>
      </c>
    </row>
    <row r="910" spans="1:12">
      <c r="A910" t="str">
        <f t="shared" si="14"/>
        <v>IDFdk4.CC.Pyper.E.NoMgmt.N.90</v>
      </c>
      <c r="B910">
        <v>102</v>
      </c>
      <c r="C910" t="str">
        <f>LOOKUP(B910,TipsyOutputs!A:A,TipsyOutputs!B:B)</f>
        <v>IDFdk4.CC.Pyper.E.NoMgmt.N</v>
      </c>
      <c r="D910">
        <v>0</v>
      </c>
      <c r="E910">
        <v>90</v>
      </c>
      <c r="F910">
        <v>83</v>
      </c>
      <c r="G910">
        <v>13.8</v>
      </c>
      <c r="H910">
        <v>9.1999999999999998E-2</v>
      </c>
      <c r="I910">
        <v>140.30000000000001</v>
      </c>
      <c r="J910">
        <v>0.92</v>
      </c>
      <c r="K910">
        <v>36</v>
      </c>
      <c r="L910">
        <v>19.3</v>
      </c>
    </row>
    <row r="911" spans="1:12">
      <c r="A911" t="str">
        <f t="shared" si="14"/>
        <v>IDFdk4.CC.Pyper.E.Reg.N.100</v>
      </c>
      <c r="B911">
        <v>264</v>
      </c>
      <c r="C911" t="str">
        <f>LOOKUP(B911,TipsyOutputs!A:A,TipsyOutputs!B:B)</f>
        <v>IDFdk4.CC.Pyper.E.Reg.N</v>
      </c>
      <c r="D911">
        <v>0</v>
      </c>
      <c r="E911">
        <v>100</v>
      </c>
      <c r="F911">
        <v>129</v>
      </c>
      <c r="G911">
        <v>15.8</v>
      </c>
      <c r="H911">
        <v>0.123</v>
      </c>
      <c r="I911">
        <v>158.69999999999999</v>
      </c>
      <c r="J911">
        <v>1.29</v>
      </c>
      <c r="K911">
        <v>54</v>
      </c>
      <c r="L911">
        <v>21.7</v>
      </c>
    </row>
    <row r="912" spans="1:12">
      <c r="A912" t="str">
        <f t="shared" si="14"/>
        <v>IDFdk4.CC.Pyper.E.Reg.N.60</v>
      </c>
      <c r="B912">
        <v>264</v>
      </c>
      <c r="C912" t="str">
        <f>LOOKUP(B912,TipsyOutputs!A:A,TipsyOutputs!B:B)</f>
        <v>IDFdk4.CC.Pyper.E.Reg.N</v>
      </c>
      <c r="D912">
        <v>0</v>
      </c>
      <c r="E912">
        <v>60</v>
      </c>
      <c r="F912">
        <v>27</v>
      </c>
      <c r="G912">
        <v>10.7</v>
      </c>
      <c r="H912">
        <v>6.2E-2</v>
      </c>
      <c r="I912">
        <v>98.8</v>
      </c>
      <c r="J912">
        <v>0.45</v>
      </c>
      <c r="K912">
        <v>17</v>
      </c>
      <c r="L912">
        <v>15.7</v>
      </c>
    </row>
    <row r="913" spans="1:12">
      <c r="A913" t="str">
        <f t="shared" si="14"/>
        <v>IDFdk4.CC.Pyper.E.Reg.N.70</v>
      </c>
      <c r="B913">
        <v>264</v>
      </c>
      <c r="C913" t="str">
        <f>LOOKUP(B913,TipsyOutputs!A:A,TipsyOutputs!B:B)</f>
        <v>IDFdk4.CC.Pyper.E.Reg.N</v>
      </c>
      <c r="D913">
        <v>0</v>
      </c>
      <c r="E913">
        <v>70</v>
      </c>
      <c r="F913">
        <v>51</v>
      </c>
      <c r="G913">
        <v>12.2</v>
      </c>
      <c r="H913">
        <v>7.5999999999999998E-2</v>
      </c>
      <c r="I913">
        <v>122.7</v>
      </c>
      <c r="J913">
        <v>0.72</v>
      </c>
      <c r="K913">
        <v>25</v>
      </c>
      <c r="L913">
        <v>17.3</v>
      </c>
    </row>
    <row r="914" spans="1:12">
      <c r="A914" t="str">
        <f t="shared" si="14"/>
        <v>IDFdk4.CC.Pyper.E.Reg.N.80</v>
      </c>
      <c r="B914">
        <v>264</v>
      </c>
      <c r="C914" t="str">
        <f>LOOKUP(B914,TipsyOutputs!A:A,TipsyOutputs!B:B)</f>
        <v>IDFdk4.CC.Pyper.E.Reg.N</v>
      </c>
      <c r="D914">
        <v>0</v>
      </c>
      <c r="E914">
        <v>80</v>
      </c>
      <c r="F914">
        <v>77</v>
      </c>
      <c r="G914">
        <v>13.6</v>
      </c>
      <c r="H914">
        <v>9.0999999999999998E-2</v>
      </c>
      <c r="I914">
        <v>138.80000000000001</v>
      </c>
      <c r="J914">
        <v>0.97</v>
      </c>
      <c r="K914">
        <v>35</v>
      </c>
      <c r="L914">
        <v>19.100000000000001</v>
      </c>
    </row>
    <row r="915" spans="1:12">
      <c r="A915" t="str">
        <f t="shared" si="14"/>
        <v>IDFdk4.CC.Pyper.E.Reg.N.90</v>
      </c>
      <c r="B915">
        <v>264</v>
      </c>
      <c r="C915" t="str">
        <f>LOOKUP(B915,TipsyOutputs!A:A,TipsyOutputs!B:B)</f>
        <v>IDFdk4.CC.Pyper.E.Reg.N</v>
      </c>
      <c r="D915">
        <v>0</v>
      </c>
      <c r="E915">
        <v>90</v>
      </c>
      <c r="F915">
        <v>104</v>
      </c>
      <c r="G915">
        <v>14.8</v>
      </c>
      <c r="H915">
        <v>0.108</v>
      </c>
      <c r="I915">
        <v>150.9</v>
      </c>
      <c r="J915">
        <v>1.1599999999999999</v>
      </c>
      <c r="K915">
        <v>45</v>
      </c>
      <c r="L915">
        <v>20.5</v>
      </c>
    </row>
    <row r="916" spans="1:12">
      <c r="A916" t="str">
        <f t="shared" si="14"/>
        <v>IDFdk4.CC.Pyper.E.Reg.P.100</v>
      </c>
      <c r="B916">
        <v>265</v>
      </c>
      <c r="C916" t="str">
        <f>LOOKUP(B916,TipsyOutputs!A:A,TipsyOutputs!B:B)</f>
        <v>IDFdk4.CC.Pyper.E.Reg.P</v>
      </c>
      <c r="D916">
        <v>0</v>
      </c>
      <c r="E916">
        <v>100</v>
      </c>
      <c r="F916">
        <v>156</v>
      </c>
      <c r="G916">
        <v>16.5</v>
      </c>
      <c r="H916">
        <v>0.13800000000000001</v>
      </c>
      <c r="I916">
        <v>166.8</v>
      </c>
      <c r="J916">
        <v>1.56</v>
      </c>
      <c r="K916">
        <v>62</v>
      </c>
      <c r="L916">
        <v>22.2</v>
      </c>
    </row>
    <row r="917" spans="1:12">
      <c r="A917" t="str">
        <f t="shared" si="14"/>
        <v>IDFdk4.CC.Pyper.E.Reg.P.60</v>
      </c>
      <c r="B917">
        <v>265</v>
      </c>
      <c r="C917" t="str">
        <f>LOOKUP(B917,TipsyOutputs!A:A,TipsyOutputs!B:B)</f>
        <v>IDFdk4.CC.Pyper.E.Reg.P</v>
      </c>
      <c r="D917">
        <v>0</v>
      </c>
      <c r="E917">
        <v>60</v>
      </c>
      <c r="F917">
        <v>37</v>
      </c>
      <c r="G917">
        <v>11.5</v>
      </c>
      <c r="H917">
        <v>6.7000000000000004E-2</v>
      </c>
      <c r="I917">
        <v>104.9</v>
      </c>
      <c r="J917">
        <v>0.61</v>
      </c>
      <c r="K917">
        <v>21</v>
      </c>
      <c r="L917">
        <v>16</v>
      </c>
    </row>
    <row r="918" spans="1:12">
      <c r="A918" t="str">
        <f t="shared" si="14"/>
        <v>IDFdk4.CC.Pyper.E.Reg.P.70</v>
      </c>
      <c r="B918">
        <v>265</v>
      </c>
      <c r="C918" t="str">
        <f>LOOKUP(B918,TipsyOutputs!A:A,TipsyOutputs!B:B)</f>
        <v>IDFdk4.CC.Pyper.E.Reg.P</v>
      </c>
      <c r="D918">
        <v>0</v>
      </c>
      <c r="E918">
        <v>70</v>
      </c>
      <c r="F918">
        <v>69</v>
      </c>
      <c r="G918">
        <v>13</v>
      </c>
      <c r="H918">
        <v>8.5999999999999993E-2</v>
      </c>
      <c r="I918">
        <v>131</v>
      </c>
      <c r="J918">
        <v>0.99</v>
      </c>
      <c r="K918">
        <v>31</v>
      </c>
      <c r="L918">
        <v>18</v>
      </c>
    </row>
    <row r="919" spans="1:12">
      <c r="A919" t="str">
        <f t="shared" si="14"/>
        <v>IDFdk4.CC.Pyper.E.Reg.P.80</v>
      </c>
      <c r="B919">
        <v>265</v>
      </c>
      <c r="C919" t="str">
        <f>LOOKUP(B919,TipsyOutputs!A:A,TipsyOutputs!B:B)</f>
        <v>IDFdk4.CC.Pyper.E.Reg.P</v>
      </c>
      <c r="D919">
        <v>0</v>
      </c>
      <c r="E919">
        <v>80</v>
      </c>
      <c r="F919">
        <v>100</v>
      </c>
      <c r="G919">
        <v>14.3</v>
      </c>
      <c r="H919">
        <v>0.10199999999999999</v>
      </c>
      <c r="I919">
        <v>145.30000000000001</v>
      </c>
      <c r="J919">
        <v>1.26</v>
      </c>
      <c r="K919">
        <v>41</v>
      </c>
      <c r="L919">
        <v>19.7</v>
      </c>
    </row>
    <row r="920" spans="1:12">
      <c r="A920" t="str">
        <f t="shared" si="14"/>
        <v>IDFdk4.CC.Pyper.E.Reg.P.90</v>
      </c>
      <c r="B920">
        <v>265</v>
      </c>
      <c r="C920" t="str">
        <f>LOOKUP(B920,TipsyOutputs!A:A,TipsyOutputs!B:B)</f>
        <v>IDFdk4.CC.Pyper.E.Reg.P</v>
      </c>
      <c r="D920">
        <v>0</v>
      </c>
      <c r="E920">
        <v>90</v>
      </c>
      <c r="F920">
        <v>130</v>
      </c>
      <c r="G920">
        <v>15.5</v>
      </c>
      <c r="H920">
        <v>0.121</v>
      </c>
      <c r="I920">
        <v>156.69999999999999</v>
      </c>
      <c r="J920">
        <v>1.44</v>
      </c>
      <c r="K920">
        <v>52</v>
      </c>
      <c r="L920">
        <v>21</v>
      </c>
    </row>
    <row r="921" spans="1:12">
      <c r="A921" t="str">
        <f t="shared" si="14"/>
        <v>IDFdk4.CC.Pyper.F.FFEP.N.100</v>
      </c>
      <c r="B921">
        <v>394</v>
      </c>
      <c r="C921" t="str">
        <f>LOOKUP(B921,TipsyOutputs!A:A,TipsyOutputs!B:B)</f>
        <v>IDFdk4.CC.Pyper.F.FFEP.N</v>
      </c>
      <c r="D921">
        <v>0</v>
      </c>
      <c r="E921">
        <v>100</v>
      </c>
      <c r="F921">
        <v>114</v>
      </c>
      <c r="G921">
        <v>15.1</v>
      </c>
      <c r="H921">
        <v>0.114</v>
      </c>
      <c r="I921">
        <v>156.4</v>
      </c>
      <c r="J921">
        <v>1.1399999999999999</v>
      </c>
      <c r="K921">
        <v>49</v>
      </c>
      <c r="L921">
        <v>22</v>
      </c>
    </row>
    <row r="922" spans="1:12">
      <c r="A922" t="str">
        <f t="shared" si="14"/>
        <v>IDFdk4.CC.Pyper.F.FFEP.N.60</v>
      </c>
      <c r="B922">
        <v>394</v>
      </c>
      <c r="C922" t="str">
        <f>LOOKUP(B922,TipsyOutputs!A:A,TipsyOutputs!B:B)</f>
        <v>IDFdk4.CC.Pyper.F.FFEP.N</v>
      </c>
      <c r="D922">
        <v>0</v>
      </c>
      <c r="E922">
        <v>60</v>
      </c>
      <c r="F922">
        <v>26</v>
      </c>
      <c r="G922">
        <v>10.5</v>
      </c>
      <c r="H922">
        <v>5.6000000000000001E-2</v>
      </c>
      <c r="I922">
        <v>88</v>
      </c>
      <c r="J922">
        <v>0.43</v>
      </c>
      <c r="K922">
        <v>17</v>
      </c>
      <c r="L922">
        <v>16.2</v>
      </c>
    </row>
    <row r="923" spans="1:12">
      <c r="A923" t="str">
        <f t="shared" si="14"/>
        <v>IDFdk4.CC.Pyper.F.FFEP.N.70</v>
      </c>
      <c r="B923">
        <v>394</v>
      </c>
      <c r="C923" t="str">
        <f>LOOKUP(B923,TipsyOutputs!A:A,TipsyOutputs!B:B)</f>
        <v>IDFdk4.CC.Pyper.F.FFEP.N</v>
      </c>
      <c r="D923">
        <v>0</v>
      </c>
      <c r="E923">
        <v>70</v>
      </c>
      <c r="F923">
        <v>46</v>
      </c>
      <c r="G923">
        <v>12</v>
      </c>
      <c r="H923">
        <v>6.7000000000000004E-2</v>
      </c>
      <c r="I923">
        <v>113.3</v>
      </c>
      <c r="J923">
        <v>0.66</v>
      </c>
      <c r="K923">
        <v>24</v>
      </c>
      <c r="L923">
        <v>18</v>
      </c>
    </row>
    <row r="924" spans="1:12">
      <c r="A924" t="str">
        <f t="shared" si="14"/>
        <v>IDFdk4.CC.Pyper.F.FFEP.N.80</v>
      </c>
      <c r="B924">
        <v>394</v>
      </c>
      <c r="C924" t="str">
        <f>LOOKUP(B924,TipsyOutputs!A:A,TipsyOutputs!B:B)</f>
        <v>IDFdk4.CC.Pyper.F.FFEP.N</v>
      </c>
      <c r="D924">
        <v>0</v>
      </c>
      <c r="E924">
        <v>80</v>
      </c>
      <c r="F924">
        <v>71</v>
      </c>
      <c r="G924">
        <v>13.2</v>
      </c>
      <c r="H924">
        <v>8.5000000000000006E-2</v>
      </c>
      <c r="I924">
        <v>136.30000000000001</v>
      </c>
      <c r="J924">
        <v>0.89</v>
      </c>
      <c r="K924">
        <v>33</v>
      </c>
      <c r="L924">
        <v>19.600000000000001</v>
      </c>
    </row>
    <row r="925" spans="1:12">
      <c r="A925" t="str">
        <f t="shared" si="14"/>
        <v>IDFdk4.CC.Pyper.F.FFEP.N.90</v>
      </c>
      <c r="B925">
        <v>394</v>
      </c>
      <c r="C925" t="str">
        <f>LOOKUP(B925,TipsyOutputs!A:A,TipsyOutputs!B:B)</f>
        <v>IDFdk4.CC.Pyper.F.FFEP.N</v>
      </c>
      <c r="D925">
        <v>0</v>
      </c>
      <c r="E925">
        <v>90</v>
      </c>
      <c r="F925">
        <v>93</v>
      </c>
      <c r="G925">
        <v>14.2</v>
      </c>
      <c r="H925">
        <v>9.8000000000000004E-2</v>
      </c>
      <c r="I925">
        <v>147.30000000000001</v>
      </c>
      <c r="J925">
        <v>1.04</v>
      </c>
      <c r="K925">
        <v>41</v>
      </c>
      <c r="L925">
        <v>21</v>
      </c>
    </row>
    <row r="926" spans="1:12">
      <c r="A926" t="str">
        <f t="shared" si="14"/>
        <v>IDFdk4.CC.Pyper.F.NoMgmt.N.100</v>
      </c>
      <c r="B926">
        <v>103</v>
      </c>
      <c r="C926" t="str">
        <f>LOOKUP(B926,TipsyOutputs!A:A,TipsyOutputs!B:B)</f>
        <v>IDFdk4.CC.Pyper.F.NoMgmt.N</v>
      </c>
      <c r="D926">
        <v>0</v>
      </c>
      <c r="E926">
        <v>100</v>
      </c>
      <c r="F926">
        <v>79</v>
      </c>
      <c r="G926">
        <v>13.7</v>
      </c>
      <c r="H926">
        <v>9.0999999999999998E-2</v>
      </c>
      <c r="I926">
        <v>138.69999999999999</v>
      </c>
      <c r="J926">
        <v>0.79</v>
      </c>
      <c r="K926">
        <v>35</v>
      </c>
      <c r="L926">
        <v>19.100000000000001</v>
      </c>
    </row>
    <row r="927" spans="1:12">
      <c r="A927" t="str">
        <f t="shared" si="14"/>
        <v>IDFdk4.CC.Pyper.F.NoMgmt.N.60</v>
      </c>
      <c r="B927">
        <v>103</v>
      </c>
      <c r="C927" t="str">
        <f>LOOKUP(B927,TipsyOutputs!A:A,TipsyOutputs!B:B)</f>
        <v>IDFdk4.CC.Pyper.F.NoMgmt.N</v>
      </c>
      <c r="D927">
        <v>0</v>
      </c>
      <c r="E927">
        <v>60</v>
      </c>
      <c r="F927">
        <v>7</v>
      </c>
      <c r="G927">
        <v>8.6999999999999993</v>
      </c>
      <c r="H927">
        <v>4.5999999999999999E-2</v>
      </c>
      <c r="I927">
        <v>53.7</v>
      </c>
      <c r="J927">
        <v>0.11</v>
      </c>
      <c r="K927">
        <v>6</v>
      </c>
      <c r="L927">
        <v>13.9</v>
      </c>
    </row>
    <row r="928" spans="1:12">
      <c r="A928" t="str">
        <f t="shared" si="14"/>
        <v>IDFdk4.CC.Pyper.F.NoMgmt.N.70</v>
      </c>
      <c r="B928">
        <v>103</v>
      </c>
      <c r="C928" t="str">
        <f>LOOKUP(B928,TipsyOutputs!A:A,TipsyOutputs!B:B)</f>
        <v>IDFdk4.CC.Pyper.F.NoMgmt.N</v>
      </c>
      <c r="D928">
        <v>0</v>
      </c>
      <c r="E928">
        <v>70</v>
      </c>
      <c r="F928">
        <v>19</v>
      </c>
      <c r="G928">
        <v>10.199999999999999</v>
      </c>
      <c r="H928">
        <v>5.3999999999999999E-2</v>
      </c>
      <c r="I928">
        <v>76.099999999999994</v>
      </c>
      <c r="J928">
        <v>0.27</v>
      </c>
      <c r="K928">
        <v>15</v>
      </c>
      <c r="L928">
        <v>15</v>
      </c>
    </row>
    <row r="929" spans="1:12">
      <c r="A929" t="str">
        <f t="shared" si="14"/>
        <v>IDFdk4.CC.Pyper.F.NoMgmt.N.80</v>
      </c>
      <c r="B929">
        <v>103</v>
      </c>
      <c r="C929" t="str">
        <f>LOOKUP(B929,TipsyOutputs!A:A,TipsyOutputs!B:B)</f>
        <v>IDFdk4.CC.Pyper.F.NoMgmt.N</v>
      </c>
      <c r="D929">
        <v>0</v>
      </c>
      <c r="E929">
        <v>80</v>
      </c>
      <c r="F929">
        <v>38</v>
      </c>
      <c r="G929">
        <v>11.6</v>
      </c>
      <c r="H929">
        <v>6.5000000000000002E-2</v>
      </c>
      <c r="I929">
        <v>105.5</v>
      </c>
      <c r="J929">
        <v>0.47</v>
      </c>
      <c r="K929">
        <v>21</v>
      </c>
      <c r="L929">
        <v>16.600000000000001</v>
      </c>
    </row>
    <row r="930" spans="1:12">
      <c r="A930" t="str">
        <f t="shared" si="14"/>
        <v>IDFdk4.CC.Pyper.F.NoMgmt.N.90</v>
      </c>
      <c r="B930">
        <v>103</v>
      </c>
      <c r="C930" t="str">
        <f>LOOKUP(B930,TipsyOutputs!A:A,TipsyOutputs!B:B)</f>
        <v>IDFdk4.CC.Pyper.F.NoMgmt.N</v>
      </c>
      <c r="D930">
        <v>0</v>
      </c>
      <c r="E930">
        <v>90</v>
      </c>
      <c r="F930">
        <v>58</v>
      </c>
      <c r="G930">
        <v>12.7</v>
      </c>
      <c r="H930">
        <v>7.9000000000000001E-2</v>
      </c>
      <c r="I930">
        <v>126</v>
      </c>
      <c r="J930">
        <v>0.65</v>
      </c>
      <c r="K930">
        <v>28</v>
      </c>
      <c r="L930">
        <v>17.899999999999999</v>
      </c>
    </row>
    <row r="931" spans="1:12">
      <c r="A931" t="str">
        <f t="shared" si="14"/>
        <v>IDFdk4.CC.Pyper.F.Reg.N.100</v>
      </c>
      <c r="B931">
        <v>267</v>
      </c>
      <c r="C931" t="str">
        <f>LOOKUP(B931,TipsyOutputs!A:A,TipsyOutputs!B:B)</f>
        <v>IDFdk4.CC.Pyper.F.Reg.N</v>
      </c>
      <c r="D931">
        <v>0</v>
      </c>
      <c r="E931">
        <v>100</v>
      </c>
      <c r="F931">
        <v>105</v>
      </c>
      <c r="G931">
        <v>14.9</v>
      </c>
      <c r="H931">
        <v>0.109</v>
      </c>
      <c r="I931">
        <v>151.30000000000001</v>
      </c>
      <c r="J931">
        <v>1.05</v>
      </c>
      <c r="K931">
        <v>45</v>
      </c>
      <c r="L931">
        <v>20.6</v>
      </c>
    </row>
    <row r="932" spans="1:12">
      <c r="A932" t="str">
        <f t="shared" si="14"/>
        <v>IDFdk4.CC.Pyper.F.Reg.N.60</v>
      </c>
      <c r="B932">
        <v>267</v>
      </c>
      <c r="C932" t="str">
        <f>LOOKUP(B932,TipsyOutputs!A:A,TipsyOutputs!B:B)</f>
        <v>IDFdk4.CC.Pyper.F.Reg.N</v>
      </c>
      <c r="D932">
        <v>0</v>
      </c>
      <c r="E932">
        <v>60</v>
      </c>
      <c r="F932">
        <v>17</v>
      </c>
      <c r="G932">
        <v>9.8000000000000007</v>
      </c>
      <c r="H932">
        <v>5.3999999999999999E-2</v>
      </c>
      <c r="I932">
        <v>75.8</v>
      </c>
      <c r="J932">
        <v>0.28000000000000003</v>
      </c>
      <c r="K932">
        <v>13</v>
      </c>
      <c r="L932">
        <v>14.8</v>
      </c>
    </row>
    <row r="933" spans="1:12">
      <c r="A933" t="str">
        <f t="shared" si="14"/>
        <v>IDFdk4.CC.Pyper.F.Reg.N.70</v>
      </c>
      <c r="B933">
        <v>267</v>
      </c>
      <c r="C933" t="str">
        <f>LOOKUP(B933,TipsyOutputs!A:A,TipsyOutputs!B:B)</f>
        <v>IDFdk4.CC.Pyper.F.Reg.N</v>
      </c>
      <c r="D933">
        <v>0</v>
      </c>
      <c r="E933">
        <v>70</v>
      </c>
      <c r="F933">
        <v>35</v>
      </c>
      <c r="G933">
        <v>11.4</v>
      </c>
      <c r="H933">
        <v>6.6000000000000003E-2</v>
      </c>
      <c r="I933">
        <v>106.3</v>
      </c>
      <c r="J933">
        <v>0.51</v>
      </c>
      <c r="K933">
        <v>20</v>
      </c>
      <c r="L933">
        <v>16.399999999999999</v>
      </c>
    </row>
    <row r="934" spans="1:12">
      <c r="A934" t="str">
        <f t="shared" si="14"/>
        <v>IDFdk4.CC.Pyper.F.Reg.N.80</v>
      </c>
      <c r="B934">
        <v>267</v>
      </c>
      <c r="C934" t="str">
        <f>LOOKUP(B934,TipsyOutputs!A:A,TipsyOutputs!B:B)</f>
        <v>IDFdk4.CC.Pyper.F.Reg.N</v>
      </c>
      <c r="D934">
        <v>0</v>
      </c>
      <c r="E934">
        <v>80</v>
      </c>
      <c r="F934">
        <v>59</v>
      </c>
      <c r="G934">
        <v>12.7</v>
      </c>
      <c r="H934">
        <v>8.1000000000000003E-2</v>
      </c>
      <c r="I934">
        <v>128.69999999999999</v>
      </c>
      <c r="J934">
        <v>0.73</v>
      </c>
      <c r="K934">
        <v>28</v>
      </c>
      <c r="L934">
        <v>17.899999999999999</v>
      </c>
    </row>
    <row r="935" spans="1:12">
      <c r="A935" t="str">
        <f t="shared" si="14"/>
        <v>IDFdk4.CC.Pyper.F.Reg.N.90</v>
      </c>
      <c r="B935">
        <v>267</v>
      </c>
      <c r="C935" t="str">
        <f>LOOKUP(B935,TipsyOutputs!A:A,TipsyOutputs!B:B)</f>
        <v>IDFdk4.CC.Pyper.F.Reg.N</v>
      </c>
      <c r="D935">
        <v>0</v>
      </c>
      <c r="E935">
        <v>90</v>
      </c>
      <c r="F935">
        <v>82</v>
      </c>
      <c r="G935">
        <v>13.8</v>
      </c>
      <c r="H935">
        <v>9.2999999999999999E-2</v>
      </c>
      <c r="I935">
        <v>140.5</v>
      </c>
      <c r="J935">
        <v>0.91</v>
      </c>
      <c r="K935">
        <v>36</v>
      </c>
      <c r="L935">
        <v>19.399999999999999</v>
      </c>
    </row>
    <row r="936" spans="1:12">
      <c r="A936" t="str">
        <f t="shared" si="14"/>
        <v>IDFdk4.CC.Pyper.F.Reg.P.100</v>
      </c>
      <c r="B936">
        <v>268</v>
      </c>
      <c r="C936" t="str">
        <f>LOOKUP(B936,TipsyOutputs!A:A,TipsyOutputs!B:B)</f>
        <v>IDFdk4.CC.Pyper.F.Reg.P</v>
      </c>
      <c r="D936">
        <v>0</v>
      </c>
      <c r="E936">
        <v>100</v>
      </c>
      <c r="F936">
        <v>131</v>
      </c>
      <c r="G936">
        <v>15.6</v>
      </c>
      <c r="H936">
        <v>0.122</v>
      </c>
      <c r="I936">
        <v>157.6</v>
      </c>
      <c r="J936">
        <v>1.31</v>
      </c>
      <c r="K936">
        <v>53</v>
      </c>
      <c r="L936">
        <v>21.1</v>
      </c>
    </row>
    <row r="937" spans="1:12">
      <c r="A937" t="str">
        <f t="shared" si="14"/>
        <v>IDFdk4.CC.Pyper.F.Reg.P.60</v>
      </c>
      <c r="B937">
        <v>268</v>
      </c>
      <c r="C937" t="str">
        <f>LOOKUP(B937,TipsyOutputs!A:A,TipsyOutputs!B:B)</f>
        <v>IDFdk4.CC.Pyper.F.Reg.P</v>
      </c>
      <c r="D937">
        <v>0</v>
      </c>
      <c r="E937">
        <v>60</v>
      </c>
      <c r="F937">
        <v>25</v>
      </c>
      <c r="G937">
        <v>10.7</v>
      </c>
      <c r="H937">
        <v>6.3E-2</v>
      </c>
      <c r="I937">
        <v>94.5</v>
      </c>
      <c r="J937">
        <v>0.42</v>
      </c>
      <c r="K937">
        <v>17</v>
      </c>
      <c r="L937">
        <v>15.1</v>
      </c>
    </row>
    <row r="938" spans="1:12">
      <c r="A938" t="str">
        <f t="shared" si="14"/>
        <v>IDFdk4.CC.Pyper.F.Reg.P.70</v>
      </c>
      <c r="B938">
        <v>268</v>
      </c>
      <c r="C938" t="str">
        <f>LOOKUP(B938,TipsyOutputs!A:A,TipsyOutputs!B:B)</f>
        <v>IDFdk4.CC.Pyper.F.Reg.P</v>
      </c>
      <c r="D938">
        <v>0</v>
      </c>
      <c r="E938">
        <v>70</v>
      </c>
      <c r="F938">
        <v>49</v>
      </c>
      <c r="G938">
        <v>12.1</v>
      </c>
      <c r="H938">
        <v>7.3999999999999996E-2</v>
      </c>
      <c r="I938">
        <v>116.7</v>
      </c>
      <c r="J938">
        <v>0.7</v>
      </c>
      <c r="K938">
        <v>25</v>
      </c>
      <c r="L938">
        <v>16.899999999999999</v>
      </c>
    </row>
    <row r="939" spans="1:12">
      <c r="A939" t="str">
        <f t="shared" si="14"/>
        <v>IDFdk4.CC.Pyper.F.Reg.P.80</v>
      </c>
      <c r="B939">
        <v>268</v>
      </c>
      <c r="C939" t="str">
        <f>LOOKUP(B939,TipsyOutputs!A:A,TipsyOutputs!B:B)</f>
        <v>IDFdk4.CC.Pyper.F.Reg.P</v>
      </c>
      <c r="D939">
        <v>0</v>
      </c>
      <c r="E939">
        <v>80</v>
      </c>
      <c r="F939">
        <v>78</v>
      </c>
      <c r="G939">
        <v>13.4</v>
      </c>
      <c r="H939">
        <v>0.09</v>
      </c>
      <c r="I939">
        <v>135.19999999999999</v>
      </c>
      <c r="J939">
        <v>0.98</v>
      </c>
      <c r="K939">
        <v>34</v>
      </c>
      <c r="L939">
        <v>18.5</v>
      </c>
    </row>
    <row r="940" spans="1:12">
      <c r="A940" t="str">
        <f t="shared" si="14"/>
        <v>IDFdk4.CC.Pyper.F.Reg.P.90</v>
      </c>
      <c r="B940">
        <v>268</v>
      </c>
      <c r="C940" t="str">
        <f>LOOKUP(B940,TipsyOutputs!A:A,TipsyOutputs!B:B)</f>
        <v>IDFdk4.CC.Pyper.F.Reg.P</v>
      </c>
      <c r="D940">
        <v>0</v>
      </c>
      <c r="E940">
        <v>90</v>
      </c>
      <c r="F940">
        <v>105</v>
      </c>
      <c r="G940">
        <v>14.6</v>
      </c>
      <c r="H940">
        <v>0.106</v>
      </c>
      <c r="I940">
        <v>147.4</v>
      </c>
      <c r="J940">
        <v>1.17</v>
      </c>
      <c r="K940">
        <v>43</v>
      </c>
      <c r="L940">
        <v>19.899999999999999</v>
      </c>
    </row>
    <row r="941" spans="1:12">
      <c r="A941" t="str">
        <f t="shared" si="14"/>
        <v>IDFdk4.Sel.Bambrick.B.FFEP.S.100</v>
      </c>
      <c r="B941">
        <v>292</v>
      </c>
      <c r="C941" t="str">
        <f>LOOKUP(B941,TipsyOutputs!A:A,TipsyOutputs!B:B)</f>
        <v>IDFdk4.Sel.Bambrick.B.FFEP.S</v>
      </c>
      <c r="D941">
        <v>0</v>
      </c>
      <c r="E941">
        <v>100</v>
      </c>
      <c r="F941">
        <v>144</v>
      </c>
      <c r="G941">
        <v>18.5</v>
      </c>
      <c r="H941">
        <v>0.14699999999999999</v>
      </c>
      <c r="I941">
        <v>159.19999999999999</v>
      </c>
      <c r="J941">
        <v>1.44</v>
      </c>
      <c r="K941">
        <v>64</v>
      </c>
      <c r="L941">
        <v>21.6</v>
      </c>
    </row>
    <row r="942" spans="1:12">
      <c r="A942" t="str">
        <f t="shared" si="14"/>
        <v>IDFdk4.Sel.Bambrick.B.FFEP.S.60</v>
      </c>
      <c r="B942">
        <v>292</v>
      </c>
      <c r="C942" t="str">
        <f>LOOKUP(B942,TipsyOutputs!A:A,TipsyOutputs!B:B)</f>
        <v>IDFdk4.Sel.Bambrick.B.FFEP.S</v>
      </c>
      <c r="D942">
        <v>0</v>
      </c>
      <c r="E942">
        <v>60</v>
      </c>
      <c r="F942">
        <v>40</v>
      </c>
      <c r="G942">
        <v>12.9</v>
      </c>
      <c r="H942">
        <v>7.6999999999999999E-2</v>
      </c>
      <c r="I942">
        <v>102.2</v>
      </c>
      <c r="J942">
        <v>0.67</v>
      </c>
      <c r="K942">
        <v>24</v>
      </c>
      <c r="L942">
        <v>15.7</v>
      </c>
    </row>
    <row r="943" spans="1:12">
      <c r="A943" t="str">
        <f t="shared" si="14"/>
        <v>IDFdk4.Sel.Bambrick.B.FFEP.S.70</v>
      </c>
      <c r="B943">
        <v>292</v>
      </c>
      <c r="C943" t="str">
        <f>LOOKUP(B943,TipsyOutputs!A:A,TipsyOutputs!B:B)</f>
        <v>IDFdk4.Sel.Bambrick.B.FFEP.S</v>
      </c>
      <c r="D943">
        <v>0</v>
      </c>
      <c r="E943">
        <v>70</v>
      </c>
      <c r="F943">
        <v>68</v>
      </c>
      <c r="G943">
        <v>14.6</v>
      </c>
      <c r="H943">
        <v>9.1999999999999998E-2</v>
      </c>
      <c r="I943">
        <v>118</v>
      </c>
      <c r="J943">
        <v>0.98</v>
      </c>
      <c r="K943">
        <v>33</v>
      </c>
      <c r="L943">
        <v>17.399999999999999</v>
      </c>
    </row>
    <row r="944" spans="1:12">
      <c r="A944" t="str">
        <f t="shared" si="14"/>
        <v>IDFdk4.Sel.Bambrick.B.FFEP.S.80</v>
      </c>
      <c r="B944">
        <v>292</v>
      </c>
      <c r="C944" t="str">
        <f>LOOKUP(B944,TipsyOutputs!A:A,TipsyOutputs!B:B)</f>
        <v>IDFdk4.Sel.Bambrick.B.FFEP.S</v>
      </c>
      <c r="D944">
        <v>0</v>
      </c>
      <c r="E944">
        <v>80</v>
      </c>
      <c r="F944">
        <v>96</v>
      </c>
      <c r="G944">
        <v>16</v>
      </c>
      <c r="H944">
        <v>0.109</v>
      </c>
      <c r="I944">
        <v>131.30000000000001</v>
      </c>
      <c r="J944">
        <v>1.2</v>
      </c>
      <c r="K944">
        <v>42</v>
      </c>
      <c r="L944">
        <v>18.899999999999999</v>
      </c>
    </row>
    <row r="945" spans="1:12">
      <c r="A945" t="str">
        <f t="shared" si="14"/>
        <v>IDFdk4.Sel.Bambrick.B.FFEP.S.90</v>
      </c>
      <c r="B945">
        <v>292</v>
      </c>
      <c r="C945" t="str">
        <f>LOOKUP(B945,TipsyOutputs!A:A,TipsyOutputs!B:B)</f>
        <v>IDFdk4.Sel.Bambrick.B.FFEP.S</v>
      </c>
      <c r="D945">
        <v>0</v>
      </c>
      <c r="E945">
        <v>90</v>
      </c>
      <c r="F945">
        <v>121</v>
      </c>
      <c r="G945">
        <v>17.3</v>
      </c>
      <c r="H945">
        <v>0.128</v>
      </c>
      <c r="I945">
        <v>146.69999999999999</v>
      </c>
      <c r="J945">
        <v>1.34</v>
      </c>
      <c r="K945">
        <v>53</v>
      </c>
      <c r="L945">
        <v>20.3</v>
      </c>
    </row>
    <row r="946" spans="1:12">
      <c r="A946" t="str">
        <f t="shared" si="14"/>
        <v>IDFdk4.Sel.Bambrick.B.NoMgmt.N.100</v>
      </c>
      <c r="B946">
        <v>6</v>
      </c>
      <c r="C946" t="str">
        <f>LOOKUP(B946,TipsyOutputs!A:A,TipsyOutputs!B:B)</f>
        <v>IDFdk4.Sel.Bambrick.B.NoMgmt.N</v>
      </c>
      <c r="D946">
        <v>0</v>
      </c>
      <c r="E946">
        <v>100</v>
      </c>
      <c r="F946">
        <v>58</v>
      </c>
      <c r="G946">
        <v>14.2</v>
      </c>
      <c r="H946">
        <v>0.09</v>
      </c>
      <c r="I946">
        <v>123.9</v>
      </c>
      <c r="J946">
        <v>0.57999999999999996</v>
      </c>
      <c r="K946">
        <v>31</v>
      </c>
      <c r="L946">
        <v>16.899999999999999</v>
      </c>
    </row>
    <row r="947" spans="1:12">
      <c r="A947" t="str">
        <f t="shared" si="14"/>
        <v>IDFdk4.Sel.Bambrick.B.NoMgmt.N.60</v>
      </c>
      <c r="B947">
        <v>6</v>
      </c>
      <c r="C947" t="str">
        <f>LOOKUP(B947,TipsyOutputs!A:A,TipsyOutputs!B:B)</f>
        <v>IDFdk4.Sel.Bambrick.B.NoMgmt.N</v>
      </c>
      <c r="D947">
        <v>0</v>
      </c>
      <c r="E947">
        <v>60</v>
      </c>
      <c r="F947">
        <v>2</v>
      </c>
      <c r="G947">
        <v>8.6999999999999993</v>
      </c>
      <c r="H947">
        <v>4.8000000000000001E-2</v>
      </c>
      <c r="I947">
        <v>60.1</v>
      </c>
      <c r="J947">
        <v>0.03</v>
      </c>
      <c r="K947">
        <v>2</v>
      </c>
      <c r="L947">
        <v>13.3</v>
      </c>
    </row>
    <row r="948" spans="1:12">
      <c r="A948" t="str">
        <f t="shared" si="14"/>
        <v>IDFdk4.Sel.Bambrick.B.NoMgmt.N.70</v>
      </c>
      <c r="B948">
        <v>6</v>
      </c>
      <c r="C948" t="str">
        <f>LOOKUP(B948,TipsyOutputs!A:A,TipsyOutputs!B:B)</f>
        <v>IDFdk4.Sel.Bambrick.B.NoMgmt.N</v>
      </c>
      <c r="D948">
        <v>0</v>
      </c>
      <c r="E948">
        <v>70</v>
      </c>
      <c r="F948">
        <v>7</v>
      </c>
      <c r="G948">
        <v>10.3</v>
      </c>
      <c r="H948">
        <v>5.8000000000000003E-2</v>
      </c>
      <c r="I948">
        <v>85.7</v>
      </c>
      <c r="J948">
        <v>0.11</v>
      </c>
      <c r="K948">
        <v>7</v>
      </c>
      <c r="L948">
        <v>13.8</v>
      </c>
    </row>
    <row r="949" spans="1:12">
      <c r="A949" t="str">
        <f t="shared" si="14"/>
        <v>IDFdk4.Sel.Bambrick.B.NoMgmt.N.80</v>
      </c>
      <c r="B949">
        <v>6</v>
      </c>
      <c r="C949" t="str">
        <f>LOOKUP(B949,TipsyOutputs!A:A,TipsyOutputs!B:B)</f>
        <v>IDFdk4.Sel.Bambrick.B.NoMgmt.N</v>
      </c>
      <c r="D949">
        <v>0</v>
      </c>
      <c r="E949">
        <v>80</v>
      </c>
      <c r="F949">
        <v>20</v>
      </c>
      <c r="G949">
        <v>11.8</v>
      </c>
      <c r="H949">
        <v>6.7000000000000004E-2</v>
      </c>
      <c r="I949">
        <v>99.2</v>
      </c>
      <c r="J949">
        <v>0.25</v>
      </c>
      <c r="K949">
        <v>17</v>
      </c>
      <c r="L949">
        <v>14.6</v>
      </c>
    </row>
    <row r="950" spans="1:12">
      <c r="A950" t="str">
        <f t="shared" si="14"/>
        <v>IDFdk4.Sel.Bambrick.B.NoMgmt.N.90</v>
      </c>
      <c r="B950">
        <v>6</v>
      </c>
      <c r="C950" t="str">
        <f>LOOKUP(B950,TipsyOutputs!A:A,TipsyOutputs!B:B)</f>
        <v>IDFdk4.Sel.Bambrick.B.NoMgmt.N</v>
      </c>
      <c r="D950">
        <v>0</v>
      </c>
      <c r="E950">
        <v>90</v>
      </c>
      <c r="F950">
        <v>39</v>
      </c>
      <c r="G950">
        <v>13</v>
      </c>
      <c r="H950">
        <v>8.1000000000000003E-2</v>
      </c>
      <c r="I950">
        <v>115.4</v>
      </c>
      <c r="J950">
        <v>0.43</v>
      </c>
      <c r="K950">
        <v>24</v>
      </c>
      <c r="L950">
        <v>15.7</v>
      </c>
    </row>
    <row r="951" spans="1:12">
      <c r="A951" t="str">
        <f t="shared" si="14"/>
        <v>IDFdk4.Sel.Bambrick.B.Reg.S.100</v>
      </c>
      <c r="B951">
        <v>125</v>
      </c>
      <c r="C951" t="str">
        <f>LOOKUP(B951,TipsyOutputs!A:A,TipsyOutputs!B:B)</f>
        <v>IDFdk4.Sel.Bambrick.B.Reg.S</v>
      </c>
      <c r="D951">
        <v>0</v>
      </c>
      <c r="E951">
        <v>100</v>
      </c>
      <c r="F951">
        <v>105</v>
      </c>
      <c r="G951">
        <v>16.7</v>
      </c>
      <c r="H951">
        <v>0.127</v>
      </c>
      <c r="I951">
        <v>153.30000000000001</v>
      </c>
      <c r="J951">
        <v>1.05</v>
      </c>
      <c r="K951">
        <v>51</v>
      </c>
      <c r="L951">
        <v>20.7</v>
      </c>
    </row>
    <row r="952" spans="1:12">
      <c r="A952" t="str">
        <f t="shared" si="14"/>
        <v>IDFdk4.Sel.Bambrick.B.Reg.S.60</v>
      </c>
      <c r="B952">
        <v>125</v>
      </c>
      <c r="C952" t="str">
        <f>LOOKUP(B952,TipsyOutputs!A:A,TipsyOutputs!B:B)</f>
        <v>IDFdk4.Sel.Bambrick.B.Reg.S</v>
      </c>
      <c r="D952">
        <v>0</v>
      </c>
      <c r="E952">
        <v>60</v>
      </c>
      <c r="F952">
        <v>17</v>
      </c>
      <c r="G952">
        <v>11.1</v>
      </c>
      <c r="H952">
        <v>6.2E-2</v>
      </c>
      <c r="I952">
        <v>96.7</v>
      </c>
      <c r="J952">
        <v>0.28000000000000003</v>
      </c>
      <c r="K952">
        <v>13</v>
      </c>
      <c r="L952">
        <v>14.8</v>
      </c>
    </row>
    <row r="953" spans="1:12">
      <c r="A953" t="str">
        <f t="shared" si="14"/>
        <v>IDFdk4.Sel.Bambrick.B.Reg.S.70</v>
      </c>
      <c r="B953">
        <v>125</v>
      </c>
      <c r="C953" t="str">
        <f>LOOKUP(B953,TipsyOutputs!A:A,TipsyOutputs!B:B)</f>
        <v>IDFdk4.Sel.Bambrick.B.Reg.S</v>
      </c>
      <c r="D953">
        <v>0</v>
      </c>
      <c r="E953">
        <v>70</v>
      </c>
      <c r="F953">
        <v>38</v>
      </c>
      <c r="G953">
        <v>12.8</v>
      </c>
      <c r="H953">
        <v>7.6999999999999999E-2</v>
      </c>
      <c r="I953">
        <v>117.7</v>
      </c>
      <c r="J953">
        <v>0.54</v>
      </c>
      <c r="K953">
        <v>23</v>
      </c>
      <c r="L953">
        <v>16.399999999999999</v>
      </c>
    </row>
    <row r="954" spans="1:12">
      <c r="A954" t="str">
        <f t="shared" si="14"/>
        <v>IDFdk4.Sel.Bambrick.B.Reg.S.80</v>
      </c>
      <c r="B954">
        <v>125</v>
      </c>
      <c r="C954" t="str">
        <f>LOOKUP(B954,TipsyOutputs!A:A,TipsyOutputs!B:B)</f>
        <v>IDFdk4.Sel.Bambrick.B.Reg.S</v>
      </c>
      <c r="D954">
        <v>0</v>
      </c>
      <c r="E954">
        <v>80</v>
      </c>
      <c r="F954">
        <v>61</v>
      </c>
      <c r="G954">
        <v>14.2</v>
      </c>
      <c r="H954">
        <v>9.1999999999999998E-2</v>
      </c>
      <c r="I954">
        <v>130.5</v>
      </c>
      <c r="J954">
        <v>0.77</v>
      </c>
      <c r="K954">
        <v>32</v>
      </c>
      <c r="L954">
        <v>18.100000000000001</v>
      </c>
    </row>
    <row r="955" spans="1:12">
      <c r="A955" t="str">
        <f t="shared" si="14"/>
        <v>IDFdk4.Sel.Bambrick.B.Reg.S.90</v>
      </c>
      <c r="B955">
        <v>125</v>
      </c>
      <c r="C955" t="str">
        <f>LOOKUP(B955,TipsyOutputs!A:A,TipsyOutputs!B:B)</f>
        <v>IDFdk4.Sel.Bambrick.B.Reg.S</v>
      </c>
      <c r="D955">
        <v>0</v>
      </c>
      <c r="E955">
        <v>90</v>
      </c>
      <c r="F955">
        <v>84</v>
      </c>
      <c r="G955">
        <v>15.5</v>
      </c>
      <c r="H955">
        <v>0.11</v>
      </c>
      <c r="I955">
        <v>142.5</v>
      </c>
      <c r="J955">
        <v>0.94</v>
      </c>
      <c r="K955">
        <v>42</v>
      </c>
      <c r="L955">
        <v>19.5</v>
      </c>
    </row>
    <row r="956" spans="1:12">
      <c r="A956" t="str">
        <f t="shared" si="14"/>
        <v>IDFdk4.Sel.BidwellLava.A.FFEP.S.100</v>
      </c>
      <c r="B956">
        <v>305</v>
      </c>
      <c r="C956" t="str">
        <f>LOOKUP(B956,TipsyOutputs!A:A,TipsyOutputs!B:B)</f>
        <v>IDFdk4.Sel.BidwellLava.A.FFEP.S</v>
      </c>
      <c r="D956">
        <v>0</v>
      </c>
      <c r="E956">
        <v>100</v>
      </c>
      <c r="F956">
        <v>193</v>
      </c>
      <c r="G956">
        <v>20.9</v>
      </c>
      <c r="H956">
        <v>0.19400000000000001</v>
      </c>
      <c r="I956">
        <v>180.2</v>
      </c>
      <c r="J956">
        <v>1.93</v>
      </c>
      <c r="K956">
        <v>92</v>
      </c>
      <c r="L956">
        <v>24.4</v>
      </c>
    </row>
    <row r="957" spans="1:12">
      <c r="A957" t="str">
        <f t="shared" si="14"/>
        <v>IDFdk4.Sel.BidwellLava.A.FFEP.S.60</v>
      </c>
      <c r="B957">
        <v>305</v>
      </c>
      <c r="C957" t="str">
        <f>LOOKUP(B957,TipsyOutputs!A:A,TipsyOutputs!B:B)</f>
        <v>IDFdk4.Sel.BidwellLava.A.FFEP.S</v>
      </c>
      <c r="D957">
        <v>0</v>
      </c>
      <c r="E957">
        <v>60</v>
      </c>
      <c r="F957">
        <v>73</v>
      </c>
      <c r="G957">
        <v>14.8</v>
      </c>
      <c r="H957">
        <v>9.4E-2</v>
      </c>
      <c r="I957">
        <v>119.9</v>
      </c>
      <c r="J957">
        <v>1.21</v>
      </c>
      <c r="K957">
        <v>34</v>
      </c>
      <c r="L957">
        <v>17.600000000000001</v>
      </c>
    </row>
    <row r="958" spans="1:12">
      <c r="A958" t="str">
        <f t="shared" si="14"/>
        <v>IDFdk4.Sel.BidwellLava.A.FFEP.S.70</v>
      </c>
      <c r="B958">
        <v>305</v>
      </c>
      <c r="C958" t="str">
        <f>LOOKUP(B958,TipsyOutputs!A:A,TipsyOutputs!B:B)</f>
        <v>IDFdk4.Sel.BidwellLava.A.FFEP.S</v>
      </c>
      <c r="D958">
        <v>0</v>
      </c>
      <c r="E958">
        <v>70</v>
      </c>
      <c r="F958">
        <v>107</v>
      </c>
      <c r="G958">
        <v>16.600000000000001</v>
      </c>
      <c r="H958">
        <v>0.11600000000000001</v>
      </c>
      <c r="I958">
        <v>137.80000000000001</v>
      </c>
      <c r="J958">
        <v>1.53</v>
      </c>
      <c r="K958">
        <v>47</v>
      </c>
      <c r="L958">
        <v>19.5</v>
      </c>
    </row>
    <row r="959" spans="1:12">
      <c r="A959" t="str">
        <f t="shared" si="14"/>
        <v>IDFdk4.Sel.BidwellLava.A.FFEP.S.80</v>
      </c>
      <c r="B959">
        <v>305</v>
      </c>
      <c r="C959" t="str">
        <f>LOOKUP(B959,TipsyOutputs!A:A,TipsyOutputs!B:B)</f>
        <v>IDFdk4.Sel.BidwellLava.A.FFEP.S</v>
      </c>
      <c r="D959">
        <v>0</v>
      </c>
      <c r="E959">
        <v>80</v>
      </c>
      <c r="F959">
        <v>139</v>
      </c>
      <c r="G959">
        <v>18.2</v>
      </c>
      <c r="H959">
        <v>0.14099999999999999</v>
      </c>
      <c r="I959">
        <v>155.5</v>
      </c>
      <c r="J959">
        <v>1.74</v>
      </c>
      <c r="K959">
        <v>61</v>
      </c>
      <c r="L959">
        <v>21.2</v>
      </c>
    </row>
    <row r="960" spans="1:12">
      <c r="A960" t="str">
        <f t="shared" si="14"/>
        <v>IDFdk4.Sel.BidwellLava.A.FFEP.S.90</v>
      </c>
      <c r="B960">
        <v>305</v>
      </c>
      <c r="C960" t="str">
        <f>LOOKUP(B960,TipsyOutputs!A:A,TipsyOutputs!B:B)</f>
        <v>IDFdk4.Sel.BidwellLava.A.FFEP.S</v>
      </c>
      <c r="D960">
        <v>0</v>
      </c>
      <c r="E960">
        <v>90</v>
      </c>
      <c r="F960">
        <v>168</v>
      </c>
      <c r="G960">
        <v>19.600000000000001</v>
      </c>
      <c r="H960">
        <v>0.16800000000000001</v>
      </c>
      <c r="I960">
        <v>169.3</v>
      </c>
      <c r="J960">
        <v>1.87</v>
      </c>
      <c r="K960">
        <v>76</v>
      </c>
      <c r="L960">
        <v>22.9</v>
      </c>
    </row>
    <row r="961" spans="1:12">
      <c r="A961" t="str">
        <f t="shared" ref="A961:A1024" si="15">C961&amp;"."&amp;E961</f>
        <v>IDFdk4.Sel.BidwellLava.A.NoMgmt.N.100</v>
      </c>
      <c r="B961">
        <v>19</v>
      </c>
      <c r="C961" t="str">
        <f>LOOKUP(B961,TipsyOutputs!A:A,TipsyOutputs!B:B)</f>
        <v>IDFdk4.Sel.BidwellLava.A.NoMgmt.N</v>
      </c>
      <c r="D961">
        <v>0</v>
      </c>
      <c r="E961">
        <v>100</v>
      </c>
      <c r="F961">
        <v>55</v>
      </c>
      <c r="G961">
        <v>14</v>
      </c>
      <c r="H961">
        <v>8.7999999999999995E-2</v>
      </c>
      <c r="I961">
        <v>121.7</v>
      </c>
      <c r="J961">
        <v>0.55000000000000004</v>
      </c>
      <c r="K961">
        <v>30</v>
      </c>
      <c r="L961">
        <v>16.8</v>
      </c>
    </row>
    <row r="962" spans="1:12">
      <c r="A962" t="str">
        <f t="shared" si="15"/>
        <v>IDFdk4.Sel.BidwellLava.A.NoMgmt.N.60</v>
      </c>
      <c r="B962">
        <v>19</v>
      </c>
      <c r="C962" t="str">
        <f>LOOKUP(B962,TipsyOutputs!A:A,TipsyOutputs!B:B)</f>
        <v>IDFdk4.Sel.BidwellLava.A.NoMgmt.N</v>
      </c>
      <c r="D962">
        <v>0</v>
      </c>
      <c r="E962">
        <v>60</v>
      </c>
      <c r="F962">
        <v>2</v>
      </c>
      <c r="G962">
        <v>8.6</v>
      </c>
      <c r="H962">
        <v>4.8000000000000001E-2</v>
      </c>
      <c r="I962">
        <v>59.6</v>
      </c>
      <c r="J962">
        <v>0.03</v>
      </c>
      <c r="K962">
        <v>2</v>
      </c>
      <c r="L962">
        <v>13.3</v>
      </c>
    </row>
    <row r="963" spans="1:12">
      <c r="A963" t="str">
        <f t="shared" si="15"/>
        <v>IDFdk4.Sel.BidwellLava.A.NoMgmt.N.70</v>
      </c>
      <c r="B963">
        <v>19</v>
      </c>
      <c r="C963" t="str">
        <f>LOOKUP(B963,TipsyOutputs!A:A,TipsyOutputs!B:B)</f>
        <v>IDFdk4.Sel.BidwellLava.A.NoMgmt.N</v>
      </c>
      <c r="D963">
        <v>0</v>
      </c>
      <c r="E963">
        <v>70</v>
      </c>
      <c r="F963">
        <v>7</v>
      </c>
      <c r="G963">
        <v>10.199999999999999</v>
      </c>
      <c r="H963">
        <v>5.7000000000000002E-2</v>
      </c>
      <c r="I963">
        <v>83</v>
      </c>
      <c r="J963">
        <v>0.09</v>
      </c>
      <c r="K963">
        <v>6</v>
      </c>
      <c r="L963">
        <v>13.7</v>
      </c>
    </row>
    <row r="964" spans="1:12">
      <c r="A964" t="str">
        <f t="shared" si="15"/>
        <v>IDFdk4.Sel.BidwellLava.A.NoMgmt.N.80</v>
      </c>
      <c r="B964">
        <v>19</v>
      </c>
      <c r="C964" t="str">
        <f>LOOKUP(B964,TipsyOutputs!A:A,TipsyOutputs!B:B)</f>
        <v>IDFdk4.Sel.BidwellLava.A.NoMgmt.N</v>
      </c>
      <c r="D964">
        <v>0</v>
      </c>
      <c r="E964">
        <v>80</v>
      </c>
      <c r="F964">
        <v>19</v>
      </c>
      <c r="G964">
        <v>11.7</v>
      </c>
      <c r="H964">
        <v>6.6000000000000003E-2</v>
      </c>
      <c r="I964">
        <v>98</v>
      </c>
      <c r="J964">
        <v>0.24</v>
      </c>
      <c r="K964">
        <v>16</v>
      </c>
      <c r="L964">
        <v>14.5</v>
      </c>
    </row>
    <row r="965" spans="1:12">
      <c r="A965" t="str">
        <f t="shared" si="15"/>
        <v>IDFdk4.Sel.BidwellLava.A.NoMgmt.N.90</v>
      </c>
      <c r="B965">
        <v>19</v>
      </c>
      <c r="C965" t="str">
        <f>LOOKUP(B965,TipsyOutputs!A:A,TipsyOutputs!B:B)</f>
        <v>IDFdk4.Sel.BidwellLava.A.NoMgmt.N</v>
      </c>
      <c r="D965">
        <v>0</v>
      </c>
      <c r="E965">
        <v>90</v>
      </c>
      <c r="F965">
        <v>37</v>
      </c>
      <c r="G965">
        <v>12.9</v>
      </c>
      <c r="H965">
        <v>0.08</v>
      </c>
      <c r="I965">
        <v>114.3</v>
      </c>
      <c r="J965">
        <v>0.41</v>
      </c>
      <c r="K965">
        <v>24</v>
      </c>
      <c r="L965">
        <v>15.6</v>
      </c>
    </row>
    <row r="966" spans="1:12">
      <c r="A966" t="str">
        <f t="shared" si="15"/>
        <v>IDFdk4.Sel.BidwellLava.A.Reg.S.100</v>
      </c>
      <c r="B966">
        <v>142</v>
      </c>
      <c r="C966" t="str">
        <f>LOOKUP(B966,TipsyOutputs!A:A,TipsyOutputs!B:B)</f>
        <v>IDFdk4.Sel.BidwellLava.A.Reg.S</v>
      </c>
      <c r="D966">
        <v>0</v>
      </c>
      <c r="E966">
        <v>100</v>
      </c>
      <c r="F966">
        <v>144</v>
      </c>
      <c r="G966">
        <v>18.7</v>
      </c>
      <c r="H966">
        <v>0.16600000000000001</v>
      </c>
      <c r="I966">
        <v>172.4</v>
      </c>
      <c r="J966">
        <v>1.44</v>
      </c>
      <c r="K966">
        <v>70</v>
      </c>
      <c r="L966">
        <v>23</v>
      </c>
    </row>
    <row r="967" spans="1:12">
      <c r="A967" t="str">
        <f t="shared" si="15"/>
        <v>IDFdk4.Sel.BidwellLava.A.Reg.S.60</v>
      </c>
      <c r="B967">
        <v>142</v>
      </c>
      <c r="C967" t="str">
        <f>LOOKUP(B967,TipsyOutputs!A:A,TipsyOutputs!B:B)</f>
        <v>IDFdk4.Sel.BidwellLava.A.Reg.S</v>
      </c>
      <c r="D967">
        <v>0</v>
      </c>
      <c r="E967">
        <v>60</v>
      </c>
      <c r="F967">
        <v>35</v>
      </c>
      <c r="G967">
        <v>12.6</v>
      </c>
      <c r="H967">
        <v>7.4999999999999997E-2</v>
      </c>
      <c r="I967">
        <v>116.6</v>
      </c>
      <c r="J967">
        <v>0.59</v>
      </c>
      <c r="K967">
        <v>22</v>
      </c>
      <c r="L967">
        <v>16.2</v>
      </c>
    </row>
    <row r="968" spans="1:12">
      <c r="A968" t="str">
        <f t="shared" si="15"/>
        <v>IDFdk4.Sel.BidwellLava.A.Reg.S.70</v>
      </c>
      <c r="B968">
        <v>142</v>
      </c>
      <c r="C968" t="str">
        <f>LOOKUP(B968,TipsyOutputs!A:A,TipsyOutputs!B:B)</f>
        <v>IDFdk4.Sel.BidwellLava.A.Reg.S</v>
      </c>
      <c r="D968">
        <v>0</v>
      </c>
      <c r="E968">
        <v>70</v>
      </c>
      <c r="F968">
        <v>65</v>
      </c>
      <c r="G968">
        <v>14.4</v>
      </c>
      <c r="H968">
        <v>9.5000000000000001E-2</v>
      </c>
      <c r="I968">
        <v>133.5</v>
      </c>
      <c r="J968">
        <v>0.93</v>
      </c>
      <c r="K968">
        <v>34</v>
      </c>
      <c r="L968">
        <v>18.3</v>
      </c>
    </row>
    <row r="969" spans="1:12">
      <c r="A969" t="str">
        <f t="shared" si="15"/>
        <v>IDFdk4.Sel.BidwellLava.A.Reg.S.80</v>
      </c>
      <c r="B969">
        <v>142</v>
      </c>
      <c r="C969" t="str">
        <f>LOOKUP(B969,TipsyOutputs!A:A,TipsyOutputs!B:B)</f>
        <v>IDFdk4.Sel.BidwellLava.A.Reg.S</v>
      </c>
      <c r="D969">
        <v>0</v>
      </c>
      <c r="E969">
        <v>80</v>
      </c>
      <c r="F969">
        <v>94</v>
      </c>
      <c r="G969">
        <v>16</v>
      </c>
      <c r="H969">
        <v>0.11700000000000001</v>
      </c>
      <c r="I969">
        <v>146.4</v>
      </c>
      <c r="J969">
        <v>1.18</v>
      </c>
      <c r="K969">
        <v>45</v>
      </c>
      <c r="L969">
        <v>20</v>
      </c>
    </row>
    <row r="970" spans="1:12">
      <c r="A970" t="str">
        <f t="shared" si="15"/>
        <v>IDFdk4.Sel.BidwellLava.A.Reg.S.90</v>
      </c>
      <c r="B970">
        <v>142</v>
      </c>
      <c r="C970" t="str">
        <f>LOOKUP(B970,TipsyOutputs!A:A,TipsyOutputs!B:B)</f>
        <v>IDFdk4.Sel.BidwellLava.A.Reg.S</v>
      </c>
      <c r="D970">
        <v>0</v>
      </c>
      <c r="E970">
        <v>90</v>
      </c>
      <c r="F970">
        <v>119</v>
      </c>
      <c r="G970">
        <v>17.5</v>
      </c>
      <c r="H970">
        <v>0.14099999999999999</v>
      </c>
      <c r="I970">
        <v>160.69999999999999</v>
      </c>
      <c r="J970">
        <v>1.33</v>
      </c>
      <c r="K970">
        <v>57</v>
      </c>
      <c r="L970">
        <v>21.5</v>
      </c>
    </row>
    <row r="971" spans="1:12">
      <c r="A971" t="str">
        <f t="shared" si="15"/>
        <v>IDFdk4.Sel.BidwellLava.B.FFEP.S.100</v>
      </c>
      <c r="B971">
        <v>307</v>
      </c>
      <c r="C971" t="str">
        <f>LOOKUP(B971,TipsyOutputs!A:A,TipsyOutputs!B:B)</f>
        <v>IDFdk4.Sel.BidwellLava.B.FFEP.S</v>
      </c>
      <c r="D971">
        <v>0</v>
      </c>
      <c r="E971">
        <v>100</v>
      </c>
      <c r="F971">
        <v>176</v>
      </c>
      <c r="G971">
        <v>20</v>
      </c>
      <c r="H971">
        <v>0.17699999999999999</v>
      </c>
      <c r="I971">
        <v>173</v>
      </c>
      <c r="J971">
        <v>1.76</v>
      </c>
      <c r="K971">
        <v>81</v>
      </c>
      <c r="L971">
        <v>23.4</v>
      </c>
    </row>
    <row r="972" spans="1:12">
      <c r="A972" t="str">
        <f t="shared" si="15"/>
        <v>IDFdk4.Sel.BidwellLava.B.FFEP.S.60</v>
      </c>
      <c r="B972">
        <v>307</v>
      </c>
      <c r="C972" t="str">
        <f>LOOKUP(B972,TipsyOutputs!A:A,TipsyOutputs!B:B)</f>
        <v>IDFdk4.Sel.BidwellLava.B.FFEP.S</v>
      </c>
      <c r="D972">
        <v>0</v>
      </c>
      <c r="E972">
        <v>60</v>
      </c>
      <c r="F972">
        <v>61</v>
      </c>
      <c r="G972">
        <v>14.1</v>
      </c>
      <c r="H972">
        <v>8.6999999999999994E-2</v>
      </c>
      <c r="I972">
        <v>113.5</v>
      </c>
      <c r="J972">
        <v>1.01</v>
      </c>
      <c r="K972">
        <v>30</v>
      </c>
      <c r="L972">
        <v>17</v>
      </c>
    </row>
    <row r="973" spans="1:12">
      <c r="A973" t="str">
        <f t="shared" si="15"/>
        <v>IDFdk4.Sel.BidwellLava.B.FFEP.S.70</v>
      </c>
      <c r="B973">
        <v>307</v>
      </c>
      <c r="C973" t="str">
        <f>LOOKUP(B973,TipsyOutputs!A:A,TipsyOutputs!B:B)</f>
        <v>IDFdk4.Sel.BidwellLava.B.FFEP.S</v>
      </c>
      <c r="D973">
        <v>0</v>
      </c>
      <c r="E973">
        <v>70</v>
      </c>
      <c r="F973">
        <v>94</v>
      </c>
      <c r="G973">
        <v>15.9</v>
      </c>
      <c r="H973">
        <v>0.106</v>
      </c>
      <c r="I973">
        <v>129.30000000000001</v>
      </c>
      <c r="J973">
        <v>1.34</v>
      </c>
      <c r="K973">
        <v>41</v>
      </c>
      <c r="L973">
        <v>18.7</v>
      </c>
    </row>
    <row r="974" spans="1:12">
      <c r="A974" t="str">
        <f t="shared" si="15"/>
        <v>IDFdk4.Sel.BidwellLava.B.FFEP.S.80</v>
      </c>
      <c r="B974">
        <v>307</v>
      </c>
      <c r="C974" t="str">
        <f>LOOKUP(B974,TipsyOutputs!A:A,TipsyOutputs!B:B)</f>
        <v>IDFdk4.Sel.BidwellLava.B.FFEP.S</v>
      </c>
      <c r="D974">
        <v>0</v>
      </c>
      <c r="E974">
        <v>80</v>
      </c>
      <c r="F974">
        <v>123</v>
      </c>
      <c r="G974">
        <v>17.399999999999999</v>
      </c>
      <c r="H974">
        <v>0.129</v>
      </c>
      <c r="I974">
        <v>147.6</v>
      </c>
      <c r="J974">
        <v>1.54</v>
      </c>
      <c r="K974">
        <v>54</v>
      </c>
      <c r="L974">
        <v>20.399999999999999</v>
      </c>
    </row>
    <row r="975" spans="1:12">
      <c r="A975" t="str">
        <f t="shared" si="15"/>
        <v>IDFdk4.Sel.BidwellLava.B.FFEP.S.90</v>
      </c>
      <c r="B975">
        <v>307</v>
      </c>
      <c r="C975" t="str">
        <f>LOOKUP(B975,TipsyOutputs!A:A,TipsyOutputs!B:B)</f>
        <v>IDFdk4.Sel.BidwellLava.B.FFEP.S</v>
      </c>
      <c r="D975">
        <v>0</v>
      </c>
      <c r="E975">
        <v>90</v>
      </c>
      <c r="F975">
        <v>151</v>
      </c>
      <c r="G975">
        <v>18.8</v>
      </c>
      <c r="H975">
        <v>0.153</v>
      </c>
      <c r="I975">
        <v>162.30000000000001</v>
      </c>
      <c r="J975">
        <v>1.68</v>
      </c>
      <c r="K975">
        <v>68</v>
      </c>
      <c r="L975">
        <v>22</v>
      </c>
    </row>
    <row r="976" spans="1:12">
      <c r="A976" t="str">
        <f t="shared" si="15"/>
        <v>IDFdk4.Sel.BidwellLava.B.NoMgmt.N.100</v>
      </c>
      <c r="B976">
        <v>20</v>
      </c>
      <c r="C976" t="str">
        <f>LOOKUP(B976,TipsyOutputs!A:A,TipsyOutputs!B:B)</f>
        <v>IDFdk4.Sel.BidwellLava.B.NoMgmt.N</v>
      </c>
      <c r="D976">
        <v>0</v>
      </c>
      <c r="E976">
        <v>100</v>
      </c>
      <c r="F976">
        <v>55</v>
      </c>
      <c r="G976">
        <v>14</v>
      </c>
      <c r="H976">
        <v>8.7999999999999995E-2</v>
      </c>
      <c r="I976">
        <v>121.7</v>
      </c>
      <c r="J976">
        <v>0.55000000000000004</v>
      </c>
      <c r="K976">
        <v>30</v>
      </c>
      <c r="L976">
        <v>16.8</v>
      </c>
    </row>
    <row r="977" spans="1:12">
      <c r="A977" t="str">
        <f t="shared" si="15"/>
        <v>IDFdk4.Sel.BidwellLava.B.NoMgmt.N.60</v>
      </c>
      <c r="B977">
        <v>20</v>
      </c>
      <c r="C977" t="str">
        <f>LOOKUP(B977,TipsyOutputs!A:A,TipsyOutputs!B:B)</f>
        <v>IDFdk4.Sel.BidwellLava.B.NoMgmt.N</v>
      </c>
      <c r="D977">
        <v>0</v>
      </c>
      <c r="E977">
        <v>60</v>
      </c>
      <c r="F977">
        <v>2</v>
      </c>
      <c r="G977">
        <v>8.6</v>
      </c>
      <c r="H977">
        <v>4.8000000000000001E-2</v>
      </c>
      <c r="I977">
        <v>59.6</v>
      </c>
      <c r="J977">
        <v>0.03</v>
      </c>
      <c r="K977">
        <v>2</v>
      </c>
      <c r="L977">
        <v>13.3</v>
      </c>
    </row>
    <row r="978" spans="1:12">
      <c r="A978" t="str">
        <f t="shared" si="15"/>
        <v>IDFdk4.Sel.BidwellLava.B.NoMgmt.N.70</v>
      </c>
      <c r="B978">
        <v>20</v>
      </c>
      <c r="C978" t="str">
        <f>LOOKUP(B978,TipsyOutputs!A:A,TipsyOutputs!B:B)</f>
        <v>IDFdk4.Sel.BidwellLava.B.NoMgmt.N</v>
      </c>
      <c r="D978">
        <v>0</v>
      </c>
      <c r="E978">
        <v>70</v>
      </c>
      <c r="F978">
        <v>7</v>
      </c>
      <c r="G978">
        <v>10.199999999999999</v>
      </c>
      <c r="H978">
        <v>5.7000000000000002E-2</v>
      </c>
      <c r="I978">
        <v>83</v>
      </c>
      <c r="J978">
        <v>0.09</v>
      </c>
      <c r="K978">
        <v>6</v>
      </c>
      <c r="L978">
        <v>13.7</v>
      </c>
    </row>
    <row r="979" spans="1:12">
      <c r="A979" t="str">
        <f t="shared" si="15"/>
        <v>IDFdk4.Sel.BidwellLava.B.NoMgmt.N.80</v>
      </c>
      <c r="B979">
        <v>20</v>
      </c>
      <c r="C979" t="str">
        <f>LOOKUP(B979,TipsyOutputs!A:A,TipsyOutputs!B:B)</f>
        <v>IDFdk4.Sel.BidwellLava.B.NoMgmt.N</v>
      </c>
      <c r="D979">
        <v>0</v>
      </c>
      <c r="E979">
        <v>80</v>
      </c>
      <c r="F979">
        <v>19</v>
      </c>
      <c r="G979">
        <v>11.7</v>
      </c>
      <c r="H979">
        <v>6.6000000000000003E-2</v>
      </c>
      <c r="I979">
        <v>98</v>
      </c>
      <c r="J979">
        <v>0.24</v>
      </c>
      <c r="K979">
        <v>16</v>
      </c>
      <c r="L979">
        <v>14.5</v>
      </c>
    </row>
    <row r="980" spans="1:12">
      <c r="A980" t="str">
        <f t="shared" si="15"/>
        <v>IDFdk4.Sel.BidwellLava.B.NoMgmt.N.90</v>
      </c>
      <c r="B980">
        <v>20</v>
      </c>
      <c r="C980" t="str">
        <f>LOOKUP(B980,TipsyOutputs!A:A,TipsyOutputs!B:B)</f>
        <v>IDFdk4.Sel.BidwellLava.B.NoMgmt.N</v>
      </c>
      <c r="D980">
        <v>0</v>
      </c>
      <c r="E980">
        <v>90</v>
      </c>
      <c r="F980">
        <v>37</v>
      </c>
      <c r="G980">
        <v>12.9</v>
      </c>
      <c r="H980">
        <v>0.08</v>
      </c>
      <c r="I980">
        <v>114.3</v>
      </c>
      <c r="J980">
        <v>0.41</v>
      </c>
      <c r="K980">
        <v>24</v>
      </c>
      <c r="L980">
        <v>15.6</v>
      </c>
    </row>
    <row r="981" spans="1:12">
      <c r="A981" t="str">
        <f t="shared" si="15"/>
        <v>IDFdk4.Sel.BidwellLava.B.Reg.S.100</v>
      </c>
      <c r="B981">
        <v>145</v>
      </c>
      <c r="C981" t="str">
        <f>LOOKUP(B981,TipsyOutputs!A:A,TipsyOutputs!B:B)</f>
        <v>IDFdk4.Sel.BidwellLava.B.Reg.S</v>
      </c>
      <c r="D981">
        <v>0</v>
      </c>
      <c r="E981">
        <v>100</v>
      </c>
      <c r="F981">
        <v>129</v>
      </c>
      <c r="G981">
        <v>18</v>
      </c>
      <c r="H981">
        <v>0.15</v>
      </c>
      <c r="I981">
        <v>165.1</v>
      </c>
      <c r="J981">
        <v>1.29</v>
      </c>
      <c r="K981">
        <v>62</v>
      </c>
      <c r="L981">
        <v>22.1</v>
      </c>
    </row>
    <row r="982" spans="1:12">
      <c r="A982" t="str">
        <f t="shared" si="15"/>
        <v>IDFdk4.Sel.BidwellLava.B.Reg.S.60</v>
      </c>
      <c r="B982">
        <v>145</v>
      </c>
      <c r="C982" t="str">
        <f>LOOKUP(B982,TipsyOutputs!A:A,TipsyOutputs!B:B)</f>
        <v>IDFdk4.Sel.BidwellLava.B.Reg.S</v>
      </c>
      <c r="D982">
        <v>0</v>
      </c>
      <c r="E982">
        <v>60</v>
      </c>
      <c r="F982">
        <v>28</v>
      </c>
      <c r="G982">
        <v>12.1</v>
      </c>
      <c r="H982">
        <v>6.8000000000000005E-2</v>
      </c>
      <c r="I982">
        <v>108.5</v>
      </c>
      <c r="J982">
        <v>0.46</v>
      </c>
      <c r="K982">
        <v>20</v>
      </c>
      <c r="L982">
        <v>15.7</v>
      </c>
    </row>
    <row r="983" spans="1:12">
      <c r="A983" t="str">
        <f t="shared" si="15"/>
        <v>IDFdk4.Sel.BidwellLava.B.Reg.S.70</v>
      </c>
      <c r="B983">
        <v>145</v>
      </c>
      <c r="C983" t="str">
        <f>LOOKUP(B983,TipsyOutputs!A:A,TipsyOutputs!B:B)</f>
        <v>IDFdk4.Sel.BidwellLava.B.Reg.S</v>
      </c>
      <c r="D983">
        <v>0</v>
      </c>
      <c r="E983">
        <v>70</v>
      </c>
      <c r="F983">
        <v>56</v>
      </c>
      <c r="G983">
        <v>13.9</v>
      </c>
      <c r="H983">
        <v>8.7999999999999995E-2</v>
      </c>
      <c r="I983">
        <v>128</v>
      </c>
      <c r="J983">
        <v>0.8</v>
      </c>
      <c r="K983">
        <v>30</v>
      </c>
      <c r="L983">
        <v>17.7</v>
      </c>
    </row>
    <row r="984" spans="1:12">
      <c r="A984" t="str">
        <f t="shared" si="15"/>
        <v>IDFdk4.Sel.BidwellLava.B.Reg.S.80</v>
      </c>
      <c r="B984">
        <v>145</v>
      </c>
      <c r="C984" t="str">
        <f>LOOKUP(B984,TipsyOutputs!A:A,TipsyOutputs!B:B)</f>
        <v>IDFdk4.Sel.BidwellLava.B.Reg.S</v>
      </c>
      <c r="D984">
        <v>0</v>
      </c>
      <c r="E984">
        <v>80</v>
      </c>
      <c r="F984">
        <v>83</v>
      </c>
      <c r="G984">
        <v>15.4</v>
      </c>
      <c r="H984">
        <v>0.109</v>
      </c>
      <c r="I984">
        <v>142.19999999999999</v>
      </c>
      <c r="J984">
        <v>1.04</v>
      </c>
      <c r="K984">
        <v>41</v>
      </c>
      <c r="L984">
        <v>19.399999999999999</v>
      </c>
    </row>
    <row r="985" spans="1:12">
      <c r="A985" t="str">
        <f t="shared" si="15"/>
        <v>IDFdk4.Sel.BidwellLava.B.Reg.S.90</v>
      </c>
      <c r="B985">
        <v>145</v>
      </c>
      <c r="C985" t="str">
        <f>LOOKUP(B985,TipsyOutputs!A:A,TipsyOutputs!B:B)</f>
        <v>IDFdk4.Sel.BidwellLava.B.Reg.S</v>
      </c>
      <c r="D985">
        <v>0</v>
      </c>
      <c r="E985">
        <v>90</v>
      </c>
      <c r="F985">
        <v>108</v>
      </c>
      <c r="G985">
        <v>16.8</v>
      </c>
      <c r="H985">
        <v>0.13</v>
      </c>
      <c r="I985">
        <v>154.9</v>
      </c>
      <c r="J985">
        <v>1.2</v>
      </c>
      <c r="K985">
        <v>52</v>
      </c>
      <c r="L985">
        <v>20.9</v>
      </c>
    </row>
    <row r="986" spans="1:12">
      <c r="A986" t="str">
        <f t="shared" si="15"/>
        <v>IDFdk4.Sel.Minton.A.FFEP.S.100</v>
      </c>
      <c r="B986">
        <v>375</v>
      </c>
      <c r="C986" t="str">
        <f>LOOKUP(B986,TipsyOutputs!A:A,TipsyOutputs!B:B)</f>
        <v>IDFdk4.Sel.Minton.A.FFEP.S</v>
      </c>
      <c r="D986">
        <v>0</v>
      </c>
      <c r="E986">
        <v>100</v>
      </c>
      <c r="F986">
        <v>249</v>
      </c>
      <c r="G986">
        <v>23.5</v>
      </c>
      <c r="H986">
        <v>0.25600000000000001</v>
      </c>
      <c r="I986">
        <v>201.2</v>
      </c>
      <c r="J986">
        <v>2.4900000000000002</v>
      </c>
      <c r="K986">
        <v>130</v>
      </c>
      <c r="L986">
        <v>27.6</v>
      </c>
    </row>
    <row r="987" spans="1:12">
      <c r="A987" t="str">
        <f t="shared" si="15"/>
        <v>IDFdk4.Sel.Minton.A.FFEP.S.60</v>
      </c>
      <c r="B987">
        <v>375</v>
      </c>
      <c r="C987" t="str">
        <f>LOOKUP(B987,TipsyOutputs!A:A,TipsyOutputs!B:B)</f>
        <v>IDFdk4.Sel.Minton.A.FFEP.S</v>
      </c>
      <c r="D987">
        <v>0</v>
      </c>
      <c r="E987">
        <v>60</v>
      </c>
      <c r="F987">
        <v>113</v>
      </c>
      <c r="G987">
        <v>16.8</v>
      </c>
      <c r="H987">
        <v>0.12</v>
      </c>
      <c r="I987">
        <v>141</v>
      </c>
      <c r="J987">
        <v>1.88</v>
      </c>
      <c r="K987">
        <v>49</v>
      </c>
      <c r="L987">
        <v>19.7</v>
      </c>
    </row>
    <row r="988" spans="1:12">
      <c r="A988" t="str">
        <f t="shared" si="15"/>
        <v>IDFdk4.Sel.Minton.A.FFEP.S.70</v>
      </c>
      <c r="B988">
        <v>375</v>
      </c>
      <c r="C988" t="str">
        <f>LOOKUP(B988,TipsyOutputs!A:A,TipsyOutputs!B:B)</f>
        <v>IDFdk4.Sel.Minton.A.FFEP.S</v>
      </c>
      <c r="D988">
        <v>0</v>
      </c>
      <c r="E988">
        <v>70</v>
      </c>
      <c r="F988">
        <v>153</v>
      </c>
      <c r="G988">
        <v>18.8</v>
      </c>
      <c r="H988">
        <v>0.154</v>
      </c>
      <c r="I988">
        <v>162.4</v>
      </c>
      <c r="J988">
        <v>2.19</v>
      </c>
      <c r="K988">
        <v>68</v>
      </c>
      <c r="L988">
        <v>22</v>
      </c>
    </row>
    <row r="989" spans="1:12">
      <c r="A989" t="str">
        <f t="shared" si="15"/>
        <v>IDFdk4.Sel.Minton.A.FFEP.S.80</v>
      </c>
      <c r="B989">
        <v>375</v>
      </c>
      <c r="C989" t="str">
        <f>LOOKUP(B989,TipsyOutputs!A:A,TipsyOutputs!B:B)</f>
        <v>IDFdk4.Sel.Minton.A.FFEP.S</v>
      </c>
      <c r="D989">
        <v>0</v>
      </c>
      <c r="E989">
        <v>80</v>
      </c>
      <c r="F989">
        <v>189</v>
      </c>
      <c r="G989">
        <v>20.6</v>
      </c>
      <c r="H989">
        <v>0.188</v>
      </c>
      <c r="I989">
        <v>177.7</v>
      </c>
      <c r="J989">
        <v>2.37</v>
      </c>
      <c r="K989">
        <v>88</v>
      </c>
      <c r="L989">
        <v>24.1</v>
      </c>
    </row>
    <row r="990" spans="1:12">
      <c r="A990" t="str">
        <f t="shared" si="15"/>
        <v>IDFdk4.Sel.Minton.A.FFEP.S.90</v>
      </c>
      <c r="B990">
        <v>375</v>
      </c>
      <c r="C990" t="str">
        <f>LOOKUP(B990,TipsyOutputs!A:A,TipsyOutputs!B:B)</f>
        <v>IDFdk4.Sel.Minton.A.FFEP.S</v>
      </c>
      <c r="D990">
        <v>0</v>
      </c>
      <c r="E990">
        <v>90</v>
      </c>
      <c r="F990">
        <v>220</v>
      </c>
      <c r="G990">
        <v>22.1</v>
      </c>
      <c r="H990">
        <v>0.222</v>
      </c>
      <c r="I990">
        <v>190.2</v>
      </c>
      <c r="J990">
        <v>2.4500000000000002</v>
      </c>
      <c r="K990">
        <v>109</v>
      </c>
      <c r="L990">
        <v>25.9</v>
      </c>
    </row>
    <row r="991" spans="1:12">
      <c r="A991" t="str">
        <f t="shared" si="15"/>
        <v>IDFdk4.Sel.Minton.A.NoMgmt.N.100</v>
      </c>
      <c r="B991">
        <v>89</v>
      </c>
      <c r="C991" t="str">
        <f>LOOKUP(B991,TipsyOutputs!A:A,TipsyOutputs!B:B)</f>
        <v>IDFdk4.Sel.Minton.A.NoMgmt.N</v>
      </c>
      <c r="D991">
        <v>0</v>
      </c>
      <c r="E991">
        <v>100</v>
      </c>
      <c r="F991">
        <v>95</v>
      </c>
      <c r="G991">
        <v>16.100000000000001</v>
      </c>
      <c r="H991">
        <v>0.115</v>
      </c>
      <c r="I991">
        <v>144.19999999999999</v>
      </c>
      <c r="J991">
        <v>0.95</v>
      </c>
      <c r="K991">
        <v>43</v>
      </c>
      <c r="L991">
        <v>18.899999999999999</v>
      </c>
    </row>
    <row r="992" spans="1:12">
      <c r="A992" t="str">
        <f t="shared" si="15"/>
        <v>IDFdk4.Sel.Minton.A.NoMgmt.N.60</v>
      </c>
      <c r="B992">
        <v>89</v>
      </c>
      <c r="C992" t="str">
        <f>LOOKUP(B992,TipsyOutputs!A:A,TipsyOutputs!B:B)</f>
        <v>IDFdk4.Sel.Minton.A.NoMgmt.N</v>
      </c>
      <c r="D992">
        <v>0</v>
      </c>
      <c r="E992">
        <v>60</v>
      </c>
      <c r="F992">
        <v>5</v>
      </c>
      <c r="G992">
        <v>10</v>
      </c>
      <c r="H992">
        <v>5.6000000000000001E-2</v>
      </c>
      <c r="I992">
        <v>81.5</v>
      </c>
      <c r="J992">
        <v>0.09</v>
      </c>
      <c r="K992">
        <v>5</v>
      </c>
      <c r="L992">
        <v>13.7</v>
      </c>
    </row>
    <row r="993" spans="1:12">
      <c r="A993" t="str">
        <f t="shared" si="15"/>
        <v>IDFdk4.Sel.Minton.A.NoMgmt.N.70</v>
      </c>
      <c r="B993">
        <v>89</v>
      </c>
      <c r="C993" t="str">
        <f>LOOKUP(B993,TipsyOutputs!A:A,TipsyOutputs!B:B)</f>
        <v>IDFdk4.Sel.Minton.A.NoMgmt.N</v>
      </c>
      <c r="D993">
        <v>0</v>
      </c>
      <c r="E993">
        <v>70</v>
      </c>
      <c r="F993">
        <v>21</v>
      </c>
      <c r="G993">
        <v>11.9</v>
      </c>
      <c r="H993">
        <v>6.9000000000000006E-2</v>
      </c>
      <c r="I993">
        <v>102.2</v>
      </c>
      <c r="J993">
        <v>0.31</v>
      </c>
      <c r="K993">
        <v>18</v>
      </c>
      <c r="L993">
        <v>14.6</v>
      </c>
    </row>
    <row r="994" spans="1:12">
      <c r="A994" t="str">
        <f t="shared" si="15"/>
        <v>IDFdk4.Sel.Minton.A.NoMgmt.N.80</v>
      </c>
      <c r="B994">
        <v>89</v>
      </c>
      <c r="C994" t="str">
        <f>LOOKUP(B994,TipsyOutputs!A:A,TipsyOutputs!B:B)</f>
        <v>IDFdk4.Sel.Minton.A.NoMgmt.N</v>
      </c>
      <c r="D994">
        <v>0</v>
      </c>
      <c r="E994">
        <v>80</v>
      </c>
      <c r="F994">
        <v>46</v>
      </c>
      <c r="G994">
        <v>13.5</v>
      </c>
      <c r="H994">
        <v>8.5000000000000006E-2</v>
      </c>
      <c r="I994">
        <v>119.1</v>
      </c>
      <c r="J994">
        <v>0.57999999999999996</v>
      </c>
      <c r="K994">
        <v>27</v>
      </c>
      <c r="L994">
        <v>16.2</v>
      </c>
    </row>
    <row r="995" spans="1:12">
      <c r="A995" t="str">
        <f t="shared" si="15"/>
        <v>IDFdk4.Sel.Minton.A.NoMgmt.N.90</v>
      </c>
      <c r="B995">
        <v>89</v>
      </c>
      <c r="C995" t="str">
        <f>LOOKUP(B995,TipsyOutputs!A:A,TipsyOutputs!B:B)</f>
        <v>IDFdk4.Sel.Minton.A.NoMgmt.N</v>
      </c>
      <c r="D995">
        <v>0</v>
      </c>
      <c r="E995">
        <v>90</v>
      </c>
      <c r="F995">
        <v>72</v>
      </c>
      <c r="G995">
        <v>14.9</v>
      </c>
      <c r="H995">
        <v>0.10100000000000001</v>
      </c>
      <c r="I995">
        <v>133.30000000000001</v>
      </c>
      <c r="J995">
        <v>0.8</v>
      </c>
      <c r="K995">
        <v>35</v>
      </c>
      <c r="L995">
        <v>17.600000000000001</v>
      </c>
    </row>
    <row r="996" spans="1:12">
      <c r="A996" t="str">
        <f t="shared" si="15"/>
        <v>IDFdk4.Sel.Minton.A.Reg.S.100</v>
      </c>
      <c r="B996">
        <v>238</v>
      </c>
      <c r="C996" t="str">
        <f>LOOKUP(B996,TipsyOutputs!A:A,TipsyOutputs!B:B)</f>
        <v>IDFdk4.Sel.Minton.A.Reg.S</v>
      </c>
      <c r="D996">
        <v>0</v>
      </c>
      <c r="E996">
        <v>100</v>
      </c>
      <c r="F996">
        <v>193</v>
      </c>
      <c r="G996">
        <v>21</v>
      </c>
      <c r="H996">
        <v>0.22</v>
      </c>
      <c r="I996">
        <v>191.1</v>
      </c>
      <c r="J996">
        <v>1.93</v>
      </c>
      <c r="K996">
        <v>99</v>
      </c>
      <c r="L996">
        <v>25.9</v>
      </c>
    </row>
    <row r="997" spans="1:12">
      <c r="A997" t="str">
        <f t="shared" si="15"/>
        <v>IDFdk4.Sel.Minton.A.Reg.S.60</v>
      </c>
      <c r="B997">
        <v>238</v>
      </c>
      <c r="C997" t="str">
        <f>LOOKUP(B997,TipsyOutputs!A:A,TipsyOutputs!B:B)</f>
        <v>IDFdk4.Sel.Minton.A.Reg.S</v>
      </c>
      <c r="D997">
        <v>0</v>
      </c>
      <c r="E997">
        <v>60</v>
      </c>
      <c r="F997">
        <v>63</v>
      </c>
      <c r="G997">
        <v>14.3</v>
      </c>
      <c r="H997">
        <v>9.4E-2</v>
      </c>
      <c r="I997">
        <v>132.30000000000001</v>
      </c>
      <c r="J997">
        <v>1.06</v>
      </c>
      <c r="K997">
        <v>33</v>
      </c>
      <c r="L997">
        <v>18.2</v>
      </c>
    </row>
    <row r="998" spans="1:12">
      <c r="A998" t="str">
        <f t="shared" si="15"/>
        <v>IDFdk4.Sel.Minton.A.Reg.S.70</v>
      </c>
      <c r="B998">
        <v>238</v>
      </c>
      <c r="C998" t="str">
        <f>LOOKUP(B998,TipsyOutputs!A:A,TipsyOutputs!B:B)</f>
        <v>IDFdk4.Sel.Minton.A.Reg.S</v>
      </c>
      <c r="D998">
        <v>0</v>
      </c>
      <c r="E998">
        <v>70</v>
      </c>
      <c r="F998">
        <v>100</v>
      </c>
      <c r="G998">
        <v>16.3</v>
      </c>
      <c r="H998">
        <v>0.122</v>
      </c>
      <c r="I998">
        <v>150</v>
      </c>
      <c r="J998">
        <v>1.43</v>
      </c>
      <c r="K998">
        <v>48</v>
      </c>
      <c r="L998">
        <v>20.3</v>
      </c>
    </row>
    <row r="999" spans="1:12">
      <c r="A999" t="str">
        <f t="shared" si="15"/>
        <v>IDFdk4.Sel.Minton.A.Reg.S.80</v>
      </c>
      <c r="B999">
        <v>238</v>
      </c>
      <c r="C999" t="str">
        <f>LOOKUP(B999,TipsyOutputs!A:A,TipsyOutputs!B:B)</f>
        <v>IDFdk4.Sel.Minton.A.Reg.S</v>
      </c>
      <c r="D999">
        <v>0</v>
      </c>
      <c r="E999">
        <v>80</v>
      </c>
      <c r="F999">
        <v>132</v>
      </c>
      <c r="G999">
        <v>18.100000000000001</v>
      </c>
      <c r="H999">
        <v>0.152</v>
      </c>
      <c r="I999">
        <v>166</v>
      </c>
      <c r="J999">
        <v>1.65</v>
      </c>
      <c r="K999">
        <v>63</v>
      </c>
      <c r="L999">
        <v>22.2</v>
      </c>
    </row>
    <row r="1000" spans="1:12">
      <c r="A1000" t="str">
        <f t="shared" si="15"/>
        <v>IDFdk4.Sel.Minton.A.Reg.S.90</v>
      </c>
      <c r="B1000">
        <v>238</v>
      </c>
      <c r="C1000" t="str">
        <f>LOOKUP(B1000,TipsyOutputs!A:A,TipsyOutputs!B:B)</f>
        <v>IDFdk4.Sel.Minton.A.Reg.S</v>
      </c>
      <c r="D1000">
        <v>0</v>
      </c>
      <c r="E1000">
        <v>90</v>
      </c>
      <c r="F1000">
        <v>164</v>
      </c>
      <c r="G1000">
        <v>19.600000000000001</v>
      </c>
      <c r="H1000">
        <v>0.187</v>
      </c>
      <c r="I1000">
        <v>180.6</v>
      </c>
      <c r="J1000">
        <v>1.83</v>
      </c>
      <c r="K1000">
        <v>81</v>
      </c>
      <c r="L1000">
        <v>24.2</v>
      </c>
    </row>
    <row r="1001" spans="1:12">
      <c r="A1001" t="str">
        <f t="shared" si="15"/>
        <v>IDFdk4.Sel.Minton.B.FFEP.S.100</v>
      </c>
      <c r="B1001">
        <v>377</v>
      </c>
      <c r="C1001" t="str">
        <f>LOOKUP(B1001,TipsyOutputs!A:A,TipsyOutputs!B:B)</f>
        <v>IDFdk4.Sel.Minton.B.FFEP.S</v>
      </c>
      <c r="D1001">
        <v>0</v>
      </c>
      <c r="E1001">
        <v>100</v>
      </c>
      <c r="F1001">
        <v>232</v>
      </c>
      <c r="G1001">
        <v>22.7</v>
      </c>
      <c r="H1001">
        <v>0.23599999999999999</v>
      </c>
      <c r="I1001">
        <v>195.3</v>
      </c>
      <c r="J1001">
        <v>2.3199999999999998</v>
      </c>
      <c r="K1001">
        <v>118</v>
      </c>
      <c r="L1001">
        <v>26.6</v>
      </c>
    </row>
    <row r="1002" spans="1:12">
      <c r="A1002" t="str">
        <f t="shared" si="15"/>
        <v>IDFdk4.Sel.Minton.B.FFEP.S.60</v>
      </c>
      <c r="B1002">
        <v>377</v>
      </c>
      <c r="C1002" t="str">
        <f>LOOKUP(B1002,TipsyOutputs!A:A,TipsyOutputs!B:B)</f>
        <v>IDFdk4.Sel.Minton.B.FFEP.S</v>
      </c>
      <c r="D1002">
        <v>0</v>
      </c>
      <c r="E1002">
        <v>60</v>
      </c>
      <c r="F1002">
        <v>101</v>
      </c>
      <c r="G1002">
        <v>16.2</v>
      </c>
      <c r="H1002">
        <v>0.112</v>
      </c>
      <c r="I1002">
        <v>133.80000000000001</v>
      </c>
      <c r="J1002">
        <v>1.68</v>
      </c>
      <c r="K1002">
        <v>44</v>
      </c>
      <c r="L1002">
        <v>19.100000000000001</v>
      </c>
    </row>
    <row r="1003" spans="1:12">
      <c r="A1003" t="str">
        <f t="shared" si="15"/>
        <v>IDFdk4.Sel.Minton.B.FFEP.S.70</v>
      </c>
      <c r="B1003">
        <v>377</v>
      </c>
      <c r="C1003" t="str">
        <f>LOOKUP(B1003,TipsyOutputs!A:A,TipsyOutputs!B:B)</f>
        <v>IDFdk4.Sel.Minton.B.FFEP.S</v>
      </c>
      <c r="D1003">
        <v>0</v>
      </c>
      <c r="E1003">
        <v>70</v>
      </c>
      <c r="F1003">
        <v>139</v>
      </c>
      <c r="G1003">
        <v>18.2</v>
      </c>
      <c r="H1003">
        <v>0.14099999999999999</v>
      </c>
      <c r="I1003">
        <v>155.30000000000001</v>
      </c>
      <c r="J1003">
        <v>1.99</v>
      </c>
      <c r="K1003">
        <v>61</v>
      </c>
      <c r="L1003">
        <v>21.2</v>
      </c>
    </row>
    <row r="1004" spans="1:12">
      <c r="A1004" t="str">
        <f t="shared" si="15"/>
        <v>IDFdk4.Sel.Minton.B.FFEP.S.80</v>
      </c>
      <c r="B1004">
        <v>377</v>
      </c>
      <c r="C1004" t="str">
        <f>LOOKUP(B1004,TipsyOutputs!A:A,TipsyOutputs!B:B)</f>
        <v>IDFdk4.Sel.Minton.B.FFEP.S</v>
      </c>
      <c r="D1004">
        <v>0</v>
      </c>
      <c r="E1004">
        <v>80</v>
      </c>
      <c r="F1004">
        <v>175</v>
      </c>
      <c r="G1004">
        <v>19.899999999999999</v>
      </c>
      <c r="H1004">
        <v>0.17299999999999999</v>
      </c>
      <c r="I1004">
        <v>171.4</v>
      </c>
      <c r="J1004">
        <v>2.1800000000000002</v>
      </c>
      <c r="K1004">
        <v>79</v>
      </c>
      <c r="L1004">
        <v>23.2</v>
      </c>
    </row>
    <row r="1005" spans="1:12">
      <c r="A1005" t="str">
        <f t="shared" si="15"/>
        <v>IDFdk4.Sel.Minton.B.FFEP.S.90</v>
      </c>
      <c r="B1005">
        <v>377</v>
      </c>
      <c r="C1005" t="str">
        <f>LOOKUP(B1005,TipsyOutputs!A:A,TipsyOutputs!B:B)</f>
        <v>IDFdk4.Sel.Minton.B.FFEP.S</v>
      </c>
      <c r="D1005">
        <v>0</v>
      </c>
      <c r="E1005">
        <v>90</v>
      </c>
      <c r="F1005">
        <v>204</v>
      </c>
      <c r="G1005">
        <v>21.4</v>
      </c>
      <c r="H1005">
        <v>0.20399999999999999</v>
      </c>
      <c r="I1005">
        <v>184.1</v>
      </c>
      <c r="J1005">
        <v>2.27</v>
      </c>
      <c r="K1005">
        <v>98</v>
      </c>
      <c r="L1005">
        <v>25</v>
      </c>
    </row>
    <row r="1006" spans="1:12">
      <c r="A1006" t="str">
        <f t="shared" si="15"/>
        <v>IDFdk4.Sel.Minton.B.NoMgmt.N.100</v>
      </c>
      <c r="B1006">
        <v>90</v>
      </c>
      <c r="C1006" t="str">
        <f>LOOKUP(B1006,TipsyOutputs!A:A,TipsyOutputs!B:B)</f>
        <v>IDFdk4.Sel.Minton.B.NoMgmt.N</v>
      </c>
      <c r="D1006">
        <v>0</v>
      </c>
      <c r="E1006">
        <v>100</v>
      </c>
      <c r="F1006">
        <v>60</v>
      </c>
      <c r="G1006">
        <v>14.3</v>
      </c>
      <c r="H1006">
        <v>9.2999999999999999E-2</v>
      </c>
      <c r="I1006">
        <v>126.3</v>
      </c>
      <c r="J1006">
        <v>0.6</v>
      </c>
      <c r="K1006">
        <v>32</v>
      </c>
      <c r="L1006">
        <v>17.100000000000001</v>
      </c>
    </row>
    <row r="1007" spans="1:12">
      <c r="A1007" t="str">
        <f t="shared" si="15"/>
        <v>IDFdk4.Sel.Minton.B.NoMgmt.N.60</v>
      </c>
      <c r="B1007">
        <v>90</v>
      </c>
      <c r="C1007" t="str">
        <f>LOOKUP(B1007,TipsyOutputs!A:A,TipsyOutputs!B:B)</f>
        <v>IDFdk4.Sel.Minton.B.NoMgmt.N</v>
      </c>
      <c r="D1007">
        <v>0</v>
      </c>
      <c r="E1007">
        <v>60</v>
      </c>
      <c r="F1007">
        <v>2</v>
      </c>
      <c r="G1007">
        <v>8.8000000000000007</v>
      </c>
      <c r="H1007">
        <v>4.9000000000000002E-2</v>
      </c>
      <c r="I1007">
        <v>61.1</v>
      </c>
      <c r="J1007">
        <v>0.04</v>
      </c>
      <c r="K1007">
        <v>2</v>
      </c>
      <c r="L1007">
        <v>13.3</v>
      </c>
    </row>
    <row r="1008" spans="1:12">
      <c r="A1008" t="str">
        <f t="shared" si="15"/>
        <v>IDFdk4.Sel.Minton.B.NoMgmt.N.70</v>
      </c>
      <c r="B1008">
        <v>90</v>
      </c>
      <c r="C1008" t="str">
        <f>LOOKUP(B1008,TipsyOutputs!A:A,TipsyOutputs!B:B)</f>
        <v>IDFdk4.Sel.Minton.B.NoMgmt.N</v>
      </c>
      <c r="D1008">
        <v>0</v>
      </c>
      <c r="E1008">
        <v>70</v>
      </c>
      <c r="F1008">
        <v>9</v>
      </c>
      <c r="G1008">
        <v>10.4</v>
      </c>
      <c r="H1008">
        <v>0.06</v>
      </c>
      <c r="I1008">
        <v>89.3</v>
      </c>
      <c r="J1008">
        <v>0.12</v>
      </c>
      <c r="K1008">
        <v>7</v>
      </c>
      <c r="L1008">
        <v>13.8</v>
      </c>
    </row>
    <row r="1009" spans="1:12">
      <c r="A1009" t="str">
        <f t="shared" si="15"/>
        <v>IDFdk4.Sel.Minton.B.NoMgmt.N.80</v>
      </c>
      <c r="B1009">
        <v>90</v>
      </c>
      <c r="C1009" t="str">
        <f>LOOKUP(B1009,TipsyOutputs!A:A,TipsyOutputs!B:B)</f>
        <v>IDFdk4.Sel.Minton.B.NoMgmt.N</v>
      </c>
      <c r="D1009">
        <v>0</v>
      </c>
      <c r="E1009">
        <v>80</v>
      </c>
      <c r="F1009">
        <v>22</v>
      </c>
      <c r="G1009">
        <v>11.9</v>
      </c>
      <c r="H1009">
        <v>6.8000000000000005E-2</v>
      </c>
      <c r="I1009">
        <v>101.5</v>
      </c>
      <c r="J1009">
        <v>0.27</v>
      </c>
      <c r="K1009">
        <v>18</v>
      </c>
      <c r="L1009">
        <v>14.6</v>
      </c>
    </row>
    <row r="1010" spans="1:12">
      <c r="A1010" t="str">
        <f t="shared" si="15"/>
        <v>IDFdk4.Sel.Minton.B.NoMgmt.N.90</v>
      </c>
      <c r="B1010">
        <v>90</v>
      </c>
      <c r="C1010" t="str">
        <f>LOOKUP(B1010,TipsyOutputs!A:A,TipsyOutputs!B:B)</f>
        <v>IDFdk4.Sel.Minton.B.NoMgmt.N</v>
      </c>
      <c r="D1010">
        <v>0</v>
      </c>
      <c r="E1010">
        <v>90</v>
      </c>
      <c r="F1010">
        <v>41</v>
      </c>
      <c r="G1010">
        <v>13.2</v>
      </c>
      <c r="H1010">
        <v>8.2000000000000003E-2</v>
      </c>
      <c r="I1010">
        <v>116.9</v>
      </c>
      <c r="J1010">
        <v>0.46</v>
      </c>
      <c r="K1010">
        <v>25</v>
      </c>
      <c r="L1010">
        <v>15.9</v>
      </c>
    </row>
    <row r="1011" spans="1:12">
      <c r="A1011" t="str">
        <f t="shared" si="15"/>
        <v>IDFdk4.Sel.Minton.B.Reg.S.100</v>
      </c>
      <c r="B1011">
        <v>241</v>
      </c>
      <c r="C1011" t="str">
        <f>LOOKUP(B1011,TipsyOutputs!A:A,TipsyOutputs!B:B)</f>
        <v>IDFdk4.Sel.Minton.B.Reg.S</v>
      </c>
      <c r="D1011">
        <v>0</v>
      </c>
      <c r="E1011">
        <v>100</v>
      </c>
      <c r="F1011">
        <v>178</v>
      </c>
      <c r="G1011">
        <v>20.3</v>
      </c>
      <c r="H1011">
        <v>0.20300000000000001</v>
      </c>
      <c r="I1011">
        <v>185.8</v>
      </c>
      <c r="J1011">
        <v>1.78</v>
      </c>
      <c r="K1011">
        <v>90</v>
      </c>
      <c r="L1011">
        <v>25</v>
      </c>
    </row>
    <row r="1012" spans="1:12">
      <c r="A1012" t="str">
        <f t="shared" si="15"/>
        <v>IDFdk4.Sel.Minton.B.Reg.S.60</v>
      </c>
      <c r="B1012">
        <v>241</v>
      </c>
      <c r="C1012" t="str">
        <f>LOOKUP(B1012,TipsyOutputs!A:A,TipsyOutputs!B:B)</f>
        <v>IDFdk4.Sel.Minton.B.Reg.S</v>
      </c>
      <c r="D1012">
        <v>0</v>
      </c>
      <c r="E1012">
        <v>60</v>
      </c>
      <c r="F1012">
        <v>55</v>
      </c>
      <c r="G1012">
        <v>13.8</v>
      </c>
      <c r="H1012">
        <v>8.7999999999999995E-2</v>
      </c>
      <c r="I1012">
        <v>128.19999999999999</v>
      </c>
      <c r="J1012">
        <v>0.92</v>
      </c>
      <c r="K1012">
        <v>30</v>
      </c>
      <c r="L1012">
        <v>17.7</v>
      </c>
    </row>
    <row r="1013" spans="1:12">
      <c r="A1013" t="str">
        <f t="shared" si="15"/>
        <v>IDFdk4.Sel.Minton.B.Reg.S.70</v>
      </c>
      <c r="B1013">
        <v>241</v>
      </c>
      <c r="C1013" t="str">
        <f>LOOKUP(B1013,TipsyOutputs!A:A,TipsyOutputs!B:B)</f>
        <v>IDFdk4.Sel.Minton.B.Reg.S</v>
      </c>
      <c r="D1013">
        <v>0</v>
      </c>
      <c r="E1013">
        <v>70</v>
      </c>
      <c r="F1013">
        <v>90</v>
      </c>
      <c r="G1013">
        <v>15.8</v>
      </c>
      <c r="H1013">
        <v>0.114</v>
      </c>
      <c r="I1013">
        <v>145</v>
      </c>
      <c r="J1013">
        <v>1.28</v>
      </c>
      <c r="K1013">
        <v>43</v>
      </c>
      <c r="L1013">
        <v>19.8</v>
      </c>
    </row>
    <row r="1014" spans="1:12">
      <c r="A1014" t="str">
        <f t="shared" si="15"/>
        <v>IDFdk4.Sel.Minton.B.Reg.S.80</v>
      </c>
      <c r="B1014">
        <v>241</v>
      </c>
      <c r="C1014" t="str">
        <f>LOOKUP(B1014,TipsyOutputs!A:A,TipsyOutputs!B:B)</f>
        <v>IDFdk4.Sel.Minton.B.Reg.S</v>
      </c>
      <c r="D1014">
        <v>0</v>
      </c>
      <c r="E1014">
        <v>80</v>
      </c>
      <c r="F1014">
        <v>121</v>
      </c>
      <c r="G1014">
        <v>17.5</v>
      </c>
      <c r="H1014">
        <v>0.14099999999999999</v>
      </c>
      <c r="I1014">
        <v>161.1</v>
      </c>
      <c r="J1014">
        <v>1.51</v>
      </c>
      <c r="K1014">
        <v>58</v>
      </c>
      <c r="L1014">
        <v>21.6</v>
      </c>
    </row>
    <row r="1015" spans="1:12">
      <c r="A1015" t="str">
        <f t="shared" si="15"/>
        <v>IDFdk4.Sel.Minton.B.Reg.S.90</v>
      </c>
      <c r="B1015">
        <v>241</v>
      </c>
      <c r="C1015" t="str">
        <f>LOOKUP(B1015,TipsyOutputs!A:A,TipsyOutputs!B:B)</f>
        <v>IDFdk4.Sel.Minton.B.Reg.S</v>
      </c>
      <c r="D1015">
        <v>0</v>
      </c>
      <c r="E1015">
        <v>90</v>
      </c>
      <c r="F1015">
        <v>151</v>
      </c>
      <c r="G1015">
        <v>19</v>
      </c>
      <c r="H1015">
        <v>0.17199999999999999</v>
      </c>
      <c r="I1015">
        <v>175.2</v>
      </c>
      <c r="J1015">
        <v>1.67</v>
      </c>
      <c r="K1015">
        <v>73</v>
      </c>
      <c r="L1015">
        <v>23.4</v>
      </c>
    </row>
    <row r="1016" spans="1:12">
      <c r="A1016" t="str">
        <f t="shared" si="15"/>
        <v>IDFdk4.Sel.Minton.D.FFEP.S.100</v>
      </c>
      <c r="B1016">
        <v>379</v>
      </c>
      <c r="C1016" t="str">
        <f>LOOKUP(B1016,TipsyOutputs!A:A,TipsyOutputs!B:B)</f>
        <v>IDFdk4.Sel.Minton.D.FFEP.S</v>
      </c>
      <c r="D1016">
        <v>0</v>
      </c>
      <c r="E1016">
        <v>100</v>
      </c>
      <c r="F1016">
        <v>246</v>
      </c>
      <c r="G1016">
        <v>23.4</v>
      </c>
      <c r="H1016">
        <v>0.252</v>
      </c>
      <c r="I1016">
        <v>200.1</v>
      </c>
      <c r="J1016">
        <v>2.46</v>
      </c>
      <c r="K1016">
        <v>128</v>
      </c>
      <c r="L1016">
        <v>27.4</v>
      </c>
    </row>
    <row r="1017" spans="1:12">
      <c r="A1017" t="str">
        <f t="shared" si="15"/>
        <v>IDFdk4.Sel.Minton.D.FFEP.S.60</v>
      </c>
      <c r="B1017">
        <v>379</v>
      </c>
      <c r="C1017" t="str">
        <f>LOOKUP(B1017,TipsyOutputs!A:A,TipsyOutputs!B:B)</f>
        <v>IDFdk4.Sel.Minton.D.FFEP.S</v>
      </c>
      <c r="D1017">
        <v>0</v>
      </c>
      <c r="E1017">
        <v>60</v>
      </c>
      <c r="F1017">
        <v>110</v>
      </c>
      <c r="G1017">
        <v>16.7</v>
      </c>
      <c r="H1017">
        <v>0.11799999999999999</v>
      </c>
      <c r="I1017">
        <v>139.4</v>
      </c>
      <c r="J1017">
        <v>1.84</v>
      </c>
      <c r="K1017">
        <v>48</v>
      </c>
      <c r="L1017">
        <v>19.600000000000001</v>
      </c>
    </row>
    <row r="1018" spans="1:12">
      <c r="A1018" t="str">
        <f t="shared" si="15"/>
        <v>IDFdk4.Sel.Minton.D.FFEP.S.70</v>
      </c>
      <c r="B1018">
        <v>379</v>
      </c>
      <c r="C1018" t="str">
        <f>LOOKUP(B1018,TipsyOutputs!A:A,TipsyOutputs!B:B)</f>
        <v>IDFdk4.Sel.Minton.D.FFEP.S</v>
      </c>
      <c r="D1018">
        <v>0</v>
      </c>
      <c r="E1018">
        <v>70</v>
      </c>
      <c r="F1018">
        <v>151</v>
      </c>
      <c r="G1018">
        <v>18.7</v>
      </c>
      <c r="H1018">
        <v>0.151</v>
      </c>
      <c r="I1018">
        <v>161.1</v>
      </c>
      <c r="J1018">
        <v>2.15</v>
      </c>
      <c r="K1018">
        <v>67</v>
      </c>
      <c r="L1018">
        <v>21.8</v>
      </c>
    </row>
    <row r="1019" spans="1:12">
      <c r="A1019" t="str">
        <f t="shared" si="15"/>
        <v>IDFdk4.Sel.Minton.D.FFEP.S.80</v>
      </c>
      <c r="B1019">
        <v>379</v>
      </c>
      <c r="C1019" t="str">
        <f>LOOKUP(B1019,TipsyOutputs!A:A,TipsyOutputs!B:B)</f>
        <v>IDFdk4.Sel.Minton.D.FFEP.S</v>
      </c>
      <c r="D1019">
        <v>0</v>
      </c>
      <c r="E1019">
        <v>80</v>
      </c>
      <c r="F1019">
        <v>186</v>
      </c>
      <c r="G1019">
        <v>20.5</v>
      </c>
      <c r="H1019">
        <v>0.185</v>
      </c>
      <c r="I1019">
        <v>176.5</v>
      </c>
      <c r="J1019">
        <v>2.33</v>
      </c>
      <c r="K1019">
        <v>87</v>
      </c>
      <c r="L1019">
        <v>23.9</v>
      </c>
    </row>
    <row r="1020" spans="1:12">
      <c r="A1020" t="str">
        <f t="shared" si="15"/>
        <v>IDFdk4.Sel.Minton.D.FFEP.S.90</v>
      </c>
      <c r="B1020">
        <v>379</v>
      </c>
      <c r="C1020" t="str">
        <f>LOOKUP(B1020,TipsyOutputs!A:A,TipsyOutputs!B:B)</f>
        <v>IDFdk4.Sel.Minton.D.FFEP.S</v>
      </c>
      <c r="D1020">
        <v>0</v>
      </c>
      <c r="E1020">
        <v>90</v>
      </c>
      <c r="F1020">
        <v>217</v>
      </c>
      <c r="G1020">
        <v>22</v>
      </c>
      <c r="H1020">
        <v>0.218</v>
      </c>
      <c r="I1020">
        <v>189.1</v>
      </c>
      <c r="J1020">
        <v>2.41</v>
      </c>
      <c r="K1020">
        <v>107</v>
      </c>
      <c r="L1020">
        <v>25.7</v>
      </c>
    </row>
    <row r="1021" spans="1:12">
      <c r="A1021" t="str">
        <f t="shared" si="15"/>
        <v>IDFdk4.Sel.Minton.D.NoMgmt.N.100</v>
      </c>
      <c r="B1021">
        <v>91</v>
      </c>
      <c r="C1021" t="str">
        <f>LOOKUP(B1021,TipsyOutputs!A:A,TipsyOutputs!B:B)</f>
        <v>IDFdk4.Sel.Minton.D.NoMgmt.N</v>
      </c>
      <c r="D1021">
        <v>0</v>
      </c>
      <c r="E1021">
        <v>100</v>
      </c>
      <c r="F1021">
        <v>51</v>
      </c>
      <c r="G1021">
        <v>13.8</v>
      </c>
      <c r="H1021">
        <v>8.5999999999999993E-2</v>
      </c>
      <c r="I1021">
        <v>120</v>
      </c>
      <c r="J1021">
        <v>0.51</v>
      </c>
      <c r="K1021">
        <v>28</v>
      </c>
      <c r="L1021">
        <v>16.5</v>
      </c>
    </row>
    <row r="1022" spans="1:12">
      <c r="A1022" t="str">
        <f t="shared" si="15"/>
        <v>IDFdk4.Sel.Minton.D.NoMgmt.N.60</v>
      </c>
      <c r="B1022">
        <v>91</v>
      </c>
      <c r="C1022" t="str">
        <f>LOOKUP(B1022,TipsyOutputs!A:A,TipsyOutputs!B:B)</f>
        <v>IDFdk4.Sel.Minton.D.NoMgmt.N</v>
      </c>
      <c r="D1022">
        <v>0</v>
      </c>
      <c r="E1022">
        <v>60</v>
      </c>
      <c r="F1022">
        <v>1</v>
      </c>
      <c r="G1022">
        <v>8.4</v>
      </c>
      <c r="H1022">
        <v>4.7E-2</v>
      </c>
      <c r="I1022">
        <v>58.2</v>
      </c>
      <c r="J1022">
        <v>0.02</v>
      </c>
      <c r="K1022">
        <v>2</v>
      </c>
      <c r="L1022">
        <v>13.3</v>
      </c>
    </row>
    <row r="1023" spans="1:12">
      <c r="A1023" t="str">
        <f t="shared" si="15"/>
        <v>IDFdk4.Sel.Minton.D.NoMgmt.N.70</v>
      </c>
      <c r="B1023">
        <v>91</v>
      </c>
      <c r="C1023" t="str">
        <f>LOOKUP(B1023,TipsyOutputs!A:A,TipsyOutputs!B:B)</f>
        <v>IDFdk4.Sel.Minton.D.NoMgmt.N</v>
      </c>
      <c r="D1023">
        <v>0</v>
      </c>
      <c r="E1023">
        <v>70</v>
      </c>
      <c r="F1023">
        <v>5</v>
      </c>
      <c r="G1023">
        <v>10</v>
      </c>
      <c r="H1023">
        <v>5.3999999999999999E-2</v>
      </c>
      <c r="I1023">
        <v>76.099999999999994</v>
      </c>
      <c r="J1023">
        <v>7.0000000000000007E-2</v>
      </c>
      <c r="K1023">
        <v>5</v>
      </c>
      <c r="L1023">
        <v>13.6</v>
      </c>
    </row>
    <row r="1024" spans="1:12">
      <c r="A1024" t="str">
        <f t="shared" si="15"/>
        <v>IDFdk4.Sel.Minton.D.NoMgmt.N.80</v>
      </c>
      <c r="B1024">
        <v>91</v>
      </c>
      <c r="C1024" t="str">
        <f>LOOKUP(B1024,TipsyOutputs!A:A,TipsyOutputs!B:B)</f>
        <v>IDFdk4.Sel.Minton.D.NoMgmt.N</v>
      </c>
      <c r="D1024">
        <v>0</v>
      </c>
      <c r="E1024">
        <v>80</v>
      </c>
      <c r="F1024">
        <v>17</v>
      </c>
      <c r="G1024">
        <v>11.4</v>
      </c>
      <c r="H1024">
        <v>6.5000000000000002E-2</v>
      </c>
      <c r="I1024">
        <v>96.4</v>
      </c>
      <c r="J1024">
        <v>0.21</v>
      </c>
      <c r="K1024">
        <v>15</v>
      </c>
      <c r="L1024">
        <v>14.4</v>
      </c>
    </row>
    <row r="1025" spans="1:12">
      <c r="A1025" t="str">
        <f t="shared" ref="A1025:A1088" si="16">C1025&amp;"."&amp;E1025</f>
        <v>IDFdk4.Sel.Minton.D.NoMgmt.N.90</v>
      </c>
      <c r="B1025">
        <v>91</v>
      </c>
      <c r="C1025" t="str">
        <f>LOOKUP(B1025,TipsyOutputs!A:A,TipsyOutputs!B:B)</f>
        <v>IDFdk4.Sel.Minton.D.NoMgmt.N</v>
      </c>
      <c r="D1025">
        <v>0</v>
      </c>
      <c r="E1025">
        <v>90</v>
      </c>
      <c r="F1025">
        <v>33</v>
      </c>
      <c r="G1025">
        <v>12.7</v>
      </c>
      <c r="H1025">
        <v>7.6999999999999999E-2</v>
      </c>
      <c r="I1025">
        <v>111.6</v>
      </c>
      <c r="J1025">
        <v>0.36</v>
      </c>
      <c r="K1025">
        <v>22</v>
      </c>
      <c r="L1025">
        <v>15.4</v>
      </c>
    </row>
    <row r="1026" spans="1:12">
      <c r="A1026" t="str">
        <f t="shared" si="16"/>
        <v>IDFdk4.Sel.Minton.D.Reg.S.100</v>
      </c>
      <c r="B1026">
        <v>244</v>
      </c>
      <c r="C1026" t="str">
        <f>LOOKUP(B1026,TipsyOutputs!A:A,TipsyOutputs!B:B)</f>
        <v>IDFdk4.Sel.Minton.D.Reg.S</v>
      </c>
      <c r="D1026">
        <v>0</v>
      </c>
      <c r="E1026">
        <v>100</v>
      </c>
      <c r="F1026">
        <v>190</v>
      </c>
      <c r="G1026">
        <v>20.9</v>
      </c>
      <c r="H1026">
        <v>0.216</v>
      </c>
      <c r="I1026">
        <v>190.1</v>
      </c>
      <c r="J1026">
        <v>1.9</v>
      </c>
      <c r="K1026">
        <v>97</v>
      </c>
      <c r="L1026">
        <v>25.7</v>
      </c>
    </row>
    <row r="1027" spans="1:12">
      <c r="A1027" t="str">
        <f t="shared" si="16"/>
        <v>IDFdk4.Sel.Minton.D.Reg.S.60</v>
      </c>
      <c r="B1027">
        <v>244</v>
      </c>
      <c r="C1027" t="str">
        <f>LOOKUP(B1027,TipsyOutputs!A:A,TipsyOutputs!B:B)</f>
        <v>IDFdk4.Sel.Minton.D.Reg.S</v>
      </c>
      <c r="D1027">
        <v>0</v>
      </c>
      <c r="E1027">
        <v>60</v>
      </c>
      <c r="F1027">
        <v>62</v>
      </c>
      <c r="G1027">
        <v>14.2</v>
      </c>
      <c r="H1027">
        <v>9.1999999999999998E-2</v>
      </c>
      <c r="I1027">
        <v>131</v>
      </c>
      <c r="J1027">
        <v>1.03</v>
      </c>
      <c r="K1027">
        <v>32</v>
      </c>
      <c r="L1027">
        <v>18.100000000000001</v>
      </c>
    </row>
    <row r="1028" spans="1:12">
      <c r="A1028" t="str">
        <f t="shared" si="16"/>
        <v>IDFdk4.Sel.Minton.D.Reg.S.70</v>
      </c>
      <c r="B1028">
        <v>244</v>
      </c>
      <c r="C1028" t="str">
        <f>LOOKUP(B1028,TipsyOutputs!A:A,TipsyOutputs!B:B)</f>
        <v>IDFdk4.Sel.Minton.D.Reg.S</v>
      </c>
      <c r="D1028">
        <v>0</v>
      </c>
      <c r="E1028">
        <v>70</v>
      </c>
      <c r="F1028">
        <v>98</v>
      </c>
      <c r="G1028">
        <v>16.2</v>
      </c>
      <c r="H1028">
        <v>0.12</v>
      </c>
      <c r="I1028">
        <v>148.6</v>
      </c>
      <c r="J1028">
        <v>1.4</v>
      </c>
      <c r="K1028">
        <v>47</v>
      </c>
      <c r="L1028">
        <v>20.2</v>
      </c>
    </row>
    <row r="1029" spans="1:12">
      <c r="A1029" t="str">
        <f t="shared" si="16"/>
        <v>IDFdk4.Sel.Minton.D.Reg.S.80</v>
      </c>
      <c r="B1029">
        <v>244</v>
      </c>
      <c r="C1029" t="str">
        <f>LOOKUP(B1029,TipsyOutputs!A:A,TipsyOutputs!B:B)</f>
        <v>IDFdk4.Sel.Minton.D.Reg.S</v>
      </c>
      <c r="D1029">
        <v>0</v>
      </c>
      <c r="E1029">
        <v>80</v>
      </c>
      <c r="F1029">
        <v>130</v>
      </c>
      <c r="G1029">
        <v>18</v>
      </c>
      <c r="H1029">
        <v>0.14899999999999999</v>
      </c>
      <c r="I1029">
        <v>164.9</v>
      </c>
      <c r="J1029">
        <v>1.62</v>
      </c>
      <c r="K1029">
        <v>62</v>
      </c>
      <c r="L1029">
        <v>22.1</v>
      </c>
    </row>
    <row r="1030" spans="1:12">
      <c r="A1030" t="str">
        <f t="shared" si="16"/>
        <v>IDFdk4.Sel.Minton.D.Reg.S.90</v>
      </c>
      <c r="B1030">
        <v>244</v>
      </c>
      <c r="C1030" t="str">
        <f>LOOKUP(B1030,TipsyOutputs!A:A,TipsyOutputs!B:B)</f>
        <v>IDFdk4.Sel.Minton.D.Reg.S</v>
      </c>
      <c r="D1030">
        <v>0</v>
      </c>
      <c r="E1030">
        <v>90</v>
      </c>
      <c r="F1030">
        <v>162</v>
      </c>
      <c r="G1030">
        <v>19.5</v>
      </c>
      <c r="H1030">
        <v>0.184</v>
      </c>
      <c r="I1030">
        <v>179.6</v>
      </c>
      <c r="J1030">
        <v>1.8</v>
      </c>
      <c r="K1030">
        <v>79</v>
      </c>
      <c r="L1030">
        <v>24</v>
      </c>
    </row>
    <row r="1031" spans="1:12">
      <c r="A1031" t="str">
        <f t="shared" si="16"/>
        <v>IDFdk4.Sel.Pyper.B.FFEP.S.100</v>
      </c>
      <c r="B1031">
        <v>388</v>
      </c>
      <c r="C1031" t="str">
        <f>LOOKUP(B1031,TipsyOutputs!A:A,TipsyOutputs!B:B)</f>
        <v>IDFdk4.Sel.Pyper.B.FFEP.S</v>
      </c>
      <c r="D1031">
        <v>0</v>
      </c>
      <c r="E1031">
        <v>100</v>
      </c>
      <c r="F1031">
        <v>176</v>
      </c>
      <c r="G1031">
        <v>20</v>
      </c>
      <c r="H1031">
        <v>0.17699999999999999</v>
      </c>
      <c r="I1031">
        <v>173</v>
      </c>
      <c r="J1031">
        <v>1.76</v>
      </c>
      <c r="K1031">
        <v>81</v>
      </c>
      <c r="L1031">
        <v>23.4</v>
      </c>
    </row>
    <row r="1032" spans="1:12">
      <c r="A1032" t="str">
        <f t="shared" si="16"/>
        <v>IDFdk4.Sel.Pyper.B.FFEP.S.60</v>
      </c>
      <c r="B1032">
        <v>388</v>
      </c>
      <c r="C1032" t="str">
        <f>LOOKUP(B1032,TipsyOutputs!A:A,TipsyOutputs!B:B)</f>
        <v>IDFdk4.Sel.Pyper.B.FFEP.S</v>
      </c>
      <c r="D1032">
        <v>0</v>
      </c>
      <c r="E1032">
        <v>60</v>
      </c>
      <c r="F1032">
        <v>61</v>
      </c>
      <c r="G1032">
        <v>14.1</v>
      </c>
      <c r="H1032">
        <v>8.6999999999999994E-2</v>
      </c>
      <c r="I1032">
        <v>113.5</v>
      </c>
      <c r="J1032">
        <v>1.01</v>
      </c>
      <c r="K1032">
        <v>30</v>
      </c>
      <c r="L1032">
        <v>17</v>
      </c>
    </row>
    <row r="1033" spans="1:12">
      <c r="A1033" t="str">
        <f t="shared" si="16"/>
        <v>IDFdk4.Sel.Pyper.B.FFEP.S.70</v>
      </c>
      <c r="B1033">
        <v>388</v>
      </c>
      <c r="C1033" t="str">
        <f>LOOKUP(B1033,TipsyOutputs!A:A,TipsyOutputs!B:B)</f>
        <v>IDFdk4.Sel.Pyper.B.FFEP.S</v>
      </c>
      <c r="D1033">
        <v>0</v>
      </c>
      <c r="E1033">
        <v>70</v>
      </c>
      <c r="F1033">
        <v>94</v>
      </c>
      <c r="G1033">
        <v>15.9</v>
      </c>
      <c r="H1033">
        <v>0.106</v>
      </c>
      <c r="I1033">
        <v>129.30000000000001</v>
      </c>
      <c r="J1033">
        <v>1.34</v>
      </c>
      <c r="K1033">
        <v>41</v>
      </c>
      <c r="L1033">
        <v>18.7</v>
      </c>
    </row>
    <row r="1034" spans="1:12">
      <c r="A1034" t="str">
        <f t="shared" si="16"/>
        <v>IDFdk4.Sel.Pyper.B.FFEP.S.80</v>
      </c>
      <c r="B1034">
        <v>388</v>
      </c>
      <c r="C1034" t="str">
        <f>LOOKUP(B1034,TipsyOutputs!A:A,TipsyOutputs!B:B)</f>
        <v>IDFdk4.Sel.Pyper.B.FFEP.S</v>
      </c>
      <c r="D1034">
        <v>0</v>
      </c>
      <c r="E1034">
        <v>80</v>
      </c>
      <c r="F1034">
        <v>123</v>
      </c>
      <c r="G1034">
        <v>17.399999999999999</v>
      </c>
      <c r="H1034">
        <v>0.129</v>
      </c>
      <c r="I1034">
        <v>147.6</v>
      </c>
      <c r="J1034">
        <v>1.54</v>
      </c>
      <c r="K1034">
        <v>54</v>
      </c>
      <c r="L1034">
        <v>20.399999999999999</v>
      </c>
    </row>
    <row r="1035" spans="1:12">
      <c r="A1035" t="str">
        <f t="shared" si="16"/>
        <v>IDFdk4.Sel.Pyper.B.FFEP.S.90</v>
      </c>
      <c r="B1035">
        <v>388</v>
      </c>
      <c r="C1035" t="str">
        <f>LOOKUP(B1035,TipsyOutputs!A:A,TipsyOutputs!B:B)</f>
        <v>IDFdk4.Sel.Pyper.B.FFEP.S</v>
      </c>
      <c r="D1035">
        <v>0</v>
      </c>
      <c r="E1035">
        <v>90</v>
      </c>
      <c r="F1035">
        <v>151</v>
      </c>
      <c r="G1035">
        <v>18.8</v>
      </c>
      <c r="H1035">
        <v>0.153</v>
      </c>
      <c r="I1035">
        <v>162.30000000000001</v>
      </c>
      <c r="J1035">
        <v>1.68</v>
      </c>
      <c r="K1035">
        <v>68</v>
      </c>
      <c r="L1035">
        <v>22</v>
      </c>
    </row>
    <row r="1036" spans="1:12">
      <c r="A1036" t="str">
        <f t="shared" si="16"/>
        <v>IDFdk4.Sel.Pyper.B.NoMgmt.N.100</v>
      </c>
      <c r="B1036">
        <v>104</v>
      </c>
      <c r="C1036" t="str">
        <f>LOOKUP(B1036,TipsyOutputs!A:A,TipsyOutputs!B:B)</f>
        <v>IDFdk4.Sel.Pyper.B.NoMgmt.N</v>
      </c>
      <c r="D1036">
        <v>0</v>
      </c>
      <c r="E1036">
        <v>100</v>
      </c>
      <c r="F1036">
        <v>51</v>
      </c>
      <c r="G1036">
        <v>13.8</v>
      </c>
      <c r="H1036">
        <v>8.5999999999999993E-2</v>
      </c>
      <c r="I1036">
        <v>120</v>
      </c>
      <c r="J1036">
        <v>0.51</v>
      </c>
      <c r="K1036">
        <v>28</v>
      </c>
      <c r="L1036">
        <v>16.5</v>
      </c>
    </row>
    <row r="1037" spans="1:12">
      <c r="A1037" t="str">
        <f t="shared" si="16"/>
        <v>IDFdk4.Sel.Pyper.B.NoMgmt.N.60</v>
      </c>
      <c r="B1037">
        <v>104</v>
      </c>
      <c r="C1037" t="str">
        <f>LOOKUP(B1037,TipsyOutputs!A:A,TipsyOutputs!B:B)</f>
        <v>IDFdk4.Sel.Pyper.B.NoMgmt.N</v>
      </c>
      <c r="D1037">
        <v>0</v>
      </c>
      <c r="E1037">
        <v>60</v>
      </c>
      <c r="F1037">
        <v>1</v>
      </c>
      <c r="G1037">
        <v>8.4</v>
      </c>
      <c r="H1037">
        <v>4.7E-2</v>
      </c>
      <c r="I1037">
        <v>58.2</v>
      </c>
      <c r="J1037">
        <v>0.02</v>
      </c>
      <c r="K1037">
        <v>2</v>
      </c>
      <c r="L1037">
        <v>13.3</v>
      </c>
    </row>
    <row r="1038" spans="1:12">
      <c r="A1038" t="str">
        <f t="shared" si="16"/>
        <v>IDFdk4.Sel.Pyper.B.NoMgmt.N.70</v>
      </c>
      <c r="B1038">
        <v>104</v>
      </c>
      <c r="C1038" t="str">
        <f>LOOKUP(B1038,TipsyOutputs!A:A,TipsyOutputs!B:B)</f>
        <v>IDFdk4.Sel.Pyper.B.NoMgmt.N</v>
      </c>
      <c r="D1038">
        <v>0</v>
      </c>
      <c r="E1038">
        <v>70</v>
      </c>
      <c r="F1038">
        <v>5</v>
      </c>
      <c r="G1038">
        <v>10</v>
      </c>
      <c r="H1038">
        <v>5.3999999999999999E-2</v>
      </c>
      <c r="I1038">
        <v>76.099999999999994</v>
      </c>
      <c r="J1038">
        <v>7.0000000000000007E-2</v>
      </c>
      <c r="K1038">
        <v>5</v>
      </c>
      <c r="L1038">
        <v>13.6</v>
      </c>
    </row>
    <row r="1039" spans="1:12">
      <c r="A1039" t="str">
        <f t="shared" si="16"/>
        <v>IDFdk4.Sel.Pyper.B.NoMgmt.N.80</v>
      </c>
      <c r="B1039">
        <v>104</v>
      </c>
      <c r="C1039" t="str">
        <f>LOOKUP(B1039,TipsyOutputs!A:A,TipsyOutputs!B:B)</f>
        <v>IDFdk4.Sel.Pyper.B.NoMgmt.N</v>
      </c>
      <c r="D1039">
        <v>0</v>
      </c>
      <c r="E1039">
        <v>80</v>
      </c>
      <c r="F1039">
        <v>17</v>
      </c>
      <c r="G1039">
        <v>11.4</v>
      </c>
      <c r="H1039">
        <v>6.5000000000000002E-2</v>
      </c>
      <c r="I1039">
        <v>96.4</v>
      </c>
      <c r="J1039">
        <v>0.21</v>
      </c>
      <c r="K1039">
        <v>15</v>
      </c>
      <c r="L1039">
        <v>14.4</v>
      </c>
    </row>
    <row r="1040" spans="1:12">
      <c r="A1040" t="str">
        <f t="shared" si="16"/>
        <v>IDFdk4.Sel.Pyper.B.NoMgmt.N.90</v>
      </c>
      <c r="B1040">
        <v>104</v>
      </c>
      <c r="C1040" t="str">
        <f>LOOKUP(B1040,TipsyOutputs!A:A,TipsyOutputs!B:B)</f>
        <v>IDFdk4.Sel.Pyper.B.NoMgmt.N</v>
      </c>
      <c r="D1040">
        <v>0</v>
      </c>
      <c r="E1040">
        <v>90</v>
      </c>
      <c r="F1040">
        <v>33</v>
      </c>
      <c r="G1040">
        <v>12.7</v>
      </c>
      <c r="H1040">
        <v>7.6999999999999999E-2</v>
      </c>
      <c r="I1040">
        <v>111.6</v>
      </c>
      <c r="J1040">
        <v>0.36</v>
      </c>
      <c r="K1040">
        <v>22</v>
      </c>
      <c r="L1040">
        <v>15.4</v>
      </c>
    </row>
    <row r="1041" spans="1:12">
      <c r="A1041" t="str">
        <f t="shared" si="16"/>
        <v>IDFdk4.Sel.Pyper.B.Reg.S.100</v>
      </c>
      <c r="B1041">
        <v>258</v>
      </c>
      <c r="C1041" t="str">
        <f>LOOKUP(B1041,TipsyOutputs!A:A,TipsyOutputs!B:B)</f>
        <v>IDFdk4.Sel.Pyper.B.Reg.S</v>
      </c>
      <c r="D1041">
        <v>0</v>
      </c>
      <c r="E1041">
        <v>100</v>
      </c>
      <c r="F1041">
        <v>129</v>
      </c>
      <c r="G1041">
        <v>18</v>
      </c>
      <c r="H1041">
        <v>0.15</v>
      </c>
      <c r="I1041">
        <v>165.1</v>
      </c>
      <c r="J1041">
        <v>1.29</v>
      </c>
      <c r="K1041">
        <v>62</v>
      </c>
      <c r="L1041">
        <v>22.1</v>
      </c>
    </row>
    <row r="1042" spans="1:12">
      <c r="A1042" t="str">
        <f t="shared" si="16"/>
        <v>IDFdk4.Sel.Pyper.B.Reg.S.60</v>
      </c>
      <c r="B1042">
        <v>258</v>
      </c>
      <c r="C1042" t="str">
        <f>LOOKUP(B1042,TipsyOutputs!A:A,TipsyOutputs!B:B)</f>
        <v>IDFdk4.Sel.Pyper.B.Reg.S</v>
      </c>
      <c r="D1042">
        <v>0</v>
      </c>
      <c r="E1042">
        <v>60</v>
      </c>
      <c r="F1042">
        <v>28</v>
      </c>
      <c r="G1042">
        <v>12.1</v>
      </c>
      <c r="H1042">
        <v>6.8000000000000005E-2</v>
      </c>
      <c r="I1042">
        <v>108.5</v>
      </c>
      <c r="J1042">
        <v>0.46</v>
      </c>
      <c r="K1042">
        <v>20</v>
      </c>
      <c r="L1042">
        <v>15.7</v>
      </c>
    </row>
    <row r="1043" spans="1:12">
      <c r="A1043" t="str">
        <f t="shared" si="16"/>
        <v>IDFdk4.Sel.Pyper.B.Reg.S.70</v>
      </c>
      <c r="B1043">
        <v>258</v>
      </c>
      <c r="C1043" t="str">
        <f>LOOKUP(B1043,TipsyOutputs!A:A,TipsyOutputs!B:B)</f>
        <v>IDFdk4.Sel.Pyper.B.Reg.S</v>
      </c>
      <c r="D1043">
        <v>0</v>
      </c>
      <c r="E1043">
        <v>70</v>
      </c>
      <c r="F1043">
        <v>56</v>
      </c>
      <c r="G1043">
        <v>13.9</v>
      </c>
      <c r="H1043">
        <v>8.7999999999999995E-2</v>
      </c>
      <c r="I1043">
        <v>128</v>
      </c>
      <c r="J1043">
        <v>0.8</v>
      </c>
      <c r="K1043">
        <v>30</v>
      </c>
      <c r="L1043">
        <v>17.7</v>
      </c>
    </row>
    <row r="1044" spans="1:12">
      <c r="A1044" t="str">
        <f t="shared" si="16"/>
        <v>IDFdk4.Sel.Pyper.B.Reg.S.80</v>
      </c>
      <c r="B1044">
        <v>258</v>
      </c>
      <c r="C1044" t="str">
        <f>LOOKUP(B1044,TipsyOutputs!A:A,TipsyOutputs!B:B)</f>
        <v>IDFdk4.Sel.Pyper.B.Reg.S</v>
      </c>
      <c r="D1044">
        <v>0</v>
      </c>
      <c r="E1044">
        <v>80</v>
      </c>
      <c r="F1044">
        <v>83</v>
      </c>
      <c r="G1044">
        <v>15.4</v>
      </c>
      <c r="H1044">
        <v>0.109</v>
      </c>
      <c r="I1044">
        <v>142.19999999999999</v>
      </c>
      <c r="J1044">
        <v>1.04</v>
      </c>
      <c r="K1044">
        <v>41</v>
      </c>
      <c r="L1044">
        <v>19.399999999999999</v>
      </c>
    </row>
    <row r="1045" spans="1:12">
      <c r="A1045" t="str">
        <f t="shared" si="16"/>
        <v>IDFdk4.Sel.Pyper.B.Reg.S.90</v>
      </c>
      <c r="B1045">
        <v>258</v>
      </c>
      <c r="C1045" t="str">
        <f>LOOKUP(B1045,TipsyOutputs!A:A,TipsyOutputs!B:B)</f>
        <v>IDFdk4.Sel.Pyper.B.Reg.S</v>
      </c>
      <c r="D1045">
        <v>0</v>
      </c>
      <c r="E1045">
        <v>90</v>
      </c>
      <c r="F1045">
        <v>108</v>
      </c>
      <c r="G1045">
        <v>16.8</v>
      </c>
      <c r="H1045">
        <v>0.13</v>
      </c>
      <c r="I1045">
        <v>154.9</v>
      </c>
      <c r="J1045">
        <v>1.2</v>
      </c>
      <c r="K1045">
        <v>52</v>
      </c>
      <c r="L1045">
        <v>20.9</v>
      </c>
    </row>
    <row r="1046" spans="1:12">
      <c r="A1046" t="str">
        <f t="shared" si="16"/>
        <v>IDFdk4.Sel.Pyper.D.FFEP.S.100</v>
      </c>
      <c r="B1046">
        <v>391</v>
      </c>
      <c r="C1046" t="str">
        <f>LOOKUP(B1046,TipsyOutputs!A:A,TipsyOutputs!B:B)</f>
        <v>IDFdk4.Sel.Pyper.D.FFEP.S</v>
      </c>
      <c r="D1046">
        <v>0</v>
      </c>
      <c r="E1046">
        <v>100</v>
      </c>
      <c r="F1046">
        <v>170</v>
      </c>
      <c r="G1046">
        <v>19.7</v>
      </c>
      <c r="H1046">
        <v>0.17</v>
      </c>
      <c r="I1046">
        <v>170.3</v>
      </c>
      <c r="J1046">
        <v>1.7</v>
      </c>
      <c r="K1046">
        <v>78</v>
      </c>
      <c r="L1046">
        <v>23</v>
      </c>
    </row>
    <row r="1047" spans="1:12">
      <c r="A1047" t="str">
        <f t="shared" si="16"/>
        <v>IDFdk4.Sel.Pyper.D.FFEP.S.60</v>
      </c>
      <c r="B1047">
        <v>391</v>
      </c>
      <c r="C1047" t="str">
        <f>LOOKUP(B1047,TipsyOutputs!A:A,TipsyOutputs!B:B)</f>
        <v>IDFdk4.Sel.Pyper.D.FFEP.S</v>
      </c>
      <c r="D1047">
        <v>0</v>
      </c>
      <c r="E1047">
        <v>60</v>
      </c>
      <c r="F1047">
        <v>56</v>
      </c>
      <c r="G1047">
        <v>13.9</v>
      </c>
      <c r="H1047">
        <v>8.4000000000000005E-2</v>
      </c>
      <c r="I1047">
        <v>110.4</v>
      </c>
      <c r="J1047">
        <v>0.94</v>
      </c>
      <c r="K1047">
        <v>29</v>
      </c>
      <c r="L1047">
        <v>16.7</v>
      </c>
    </row>
    <row r="1048" spans="1:12">
      <c r="A1048" t="str">
        <f t="shared" si="16"/>
        <v>IDFdk4.Sel.Pyper.D.FFEP.S.70</v>
      </c>
      <c r="B1048">
        <v>391</v>
      </c>
      <c r="C1048" t="str">
        <f>LOOKUP(B1048,TipsyOutputs!A:A,TipsyOutputs!B:B)</f>
        <v>IDFdk4.Sel.Pyper.D.FFEP.S</v>
      </c>
      <c r="D1048">
        <v>0</v>
      </c>
      <c r="E1048">
        <v>70</v>
      </c>
      <c r="F1048">
        <v>88</v>
      </c>
      <c r="G1048">
        <v>15.6</v>
      </c>
      <c r="H1048">
        <v>0.10299999999999999</v>
      </c>
      <c r="I1048">
        <v>126.4</v>
      </c>
      <c r="J1048">
        <v>1.26</v>
      </c>
      <c r="K1048">
        <v>39</v>
      </c>
      <c r="L1048">
        <v>18.399999999999999</v>
      </c>
    </row>
    <row r="1049" spans="1:12">
      <c r="A1049" t="str">
        <f t="shared" si="16"/>
        <v>IDFdk4.Sel.Pyper.D.FFEP.S.80</v>
      </c>
      <c r="B1049">
        <v>391</v>
      </c>
      <c r="C1049" t="str">
        <f>LOOKUP(B1049,TipsyOutputs!A:A,TipsyOutputs!B:B)</f>
        <v>IDFdk4.Sel.Pyper.D.FFEP.S</v>
      </c>
      <c r="D1049">
        <v>0</v>
      </c>
      <c r="E1049">
        <v>80</v>
      </c>
      <c r="F1049">
        <v>118</v>
      </c>
      <c r="G1049">
        <v>17.100000000000001</v>
      </c>
      <c r="H1049">
        <v>0.125</v>
      </c>
      <c r="I1049">
        <v>144.5</v>
      </c>
      <c r="J1049">
        <v>1.47</v>
      </c>
      <c r="K1049">
        <v>51</v>
      </c>
      <c r="L1049">
        <v>20</v>
      </c>
    </row>
    <row r="1050" spans="1:12">
      <c r="A1050" t="str">
        <f t="shared" si="16"/>
        <v>IDFdk4.Sel.Pyper.D.FFEP.S.90</v>
      </c>
      <c r="B1050">
        <v>391</v>
      </c>
      <c r="C1050" t="str">
        <f>LOOKUP(B1050,TipsyOutputs!A:A,TipsyOutputs!B:B)</f>
        <v>IDFdk4.Sel.Pyper.D.FFEP.S</v>
      </c>
      <c r="D1050">
        <v>0</v>
      </c>
      <c r="E1050">
        <v>90</v>
      </c>
      <c r="F1050">
        <v>145</v>
      </c>
      <c r="G1050">
        <v>18.5</v>
      </c>
      <c r="H1050">
        <v>0.14699999999999999</v>
      </c>
      <c r="I1050">
        <v>159.1</v>
      </c>
      <c r="J1050">
        <v>1.61</v>
      </c>
      <c r="K1050">
        <v>64</v>
      </c>
      <c r="L1050">
        <v>21.6</v>
      </c>
    </row>
    <row r="1051" spans="1:12">
      <c r="A1051" t="str">
        <f t="shared" si="16"/>
        <v>IDFdk4.Sel.Pyper.D.NoMgmt.N.100</v>
      </c>
      <c r="B1051">
        <v>105</v>
      </c>
      <c r="C1051" t="str">
        <f>LOOKUP(B1051,TipsyOutputs!A:A,TipsyOutputs!B:B)</f>
        <v>IDFdk4.Sel.Pyper.D.NoMgmt.N</v>
      </c>
      <c r="D1051">
        <v>0</v>
      </c>
      <c r="E1051">
        <v>100</v>
      </c>
      <c r="F1051">
        <v>44</v>
      </c>
      <c r="G1051">
        <v>13.4</v>
      </c>
      <c r="H1051">
        <v>8.4000000000000005E-2</v>
      </c>
      <c r="I1051">
        <v>117.7</v>
      </c>
      <c r="J1051">
        <v>0.44</v>
      </c>
      <c r="K1051">
        <v>26</v>
      </c>
      <c r="L1051">
        <v>16.100000000000001</v>
      </c>
    </row>
    <row r="1052" spans="1:12">
      <c r="A1052" t="str">
        <f t="shared" si="16"/>
        <v>IDFdk4.Sel.Pyper.D.NoMgmt.N.60</v>
      </c>
      <c r="B1052">
        <v>105</v>
      </c>
      <c r="C1052" t="str">
        <f>LOOKUP(B1052,TipsyOutputs!A:A,TipsyOutputs!B:B)</f>
        <v>IDFdk4.Sel.Pyper.D.NoMgmt.N</v>
      </c>
      <c r="D1052">
        <v>0</v>
      </c>
      <c r="E1052">
        <v>60</v>
      </c>
      <c r="F1052">
        <v>1</v>
      </c>
      <c r="G1052">
        <v>8.1999999999999993</v>
      </c>
      <c r="H1052">
        <v>4.4999999999999998E-2</v>
      </c>
      <c r="I1052">
        <v>54.2</v>
      </c>
      <c r="J1052">
        <v>0.02</v>
      </c>
      <c r="K1052">
        <v>1</v>
      </c>
      <c r="L1052">
        <v>13.2</v>
      </c>
    </row>
    <row r="1053" spans="1:12">
      <c r="A1053" t="str">
        <f t="shared" si="16"/>
        <v>IDFdk4.Sel.Pyper.D.NoMgmt.N.70</v>
      </c>
      <c r="B1053">
        <v>105</v>
      </c>
      <c r="C1053" t="str">
        <f>LOOKUP(B1053,TipsyOutputs!A:A,TipsyOutputs!B:B)</f>
        <v>IDFdk4.Sel.Pyper.D.NoMgmt.N</v>
      </c>
      <c r="D1053">
        <v>0</v>
      </c>
      <c r="E1053">
        <v>70</v>
      </c>
      <c r="F1053">
        <v>4</v>
      </c>
      <c r="G1053">
        <v>9.6999999999999993</v>
      </c>
      <c r="H1053">
        <v>5.0999999999999997E-2</v>
      </c>
      <c r="I1053">
        <v>68.5</v>
      </c>
      <c r="J1053">
        <v>0.06</v>
      </c>
      <c r="K1053">
        <v>4</v>
      </c>
      <c r="L1053">
        <v>13.5</v>
      </c>
    </row>
    <row r="1054" spans="1:12">
      <c r="A1054" t="str">
        <f t="shared" si="16"/>
        <v>IDFdk4.Sel.Pyper.D.NoMgmt.N.80</v>
      </c>
      <c r="B1054">
        <v>105</v>
      </c>
      <c r="C1054" t="str">
        <f>LOOKUP(B1054,TipsyOutputs!A:A,TipsyOutputs!B:B)</f>
        <v>IDFdk4.Sel.Pyper.D.NoMgmt.N</v>
      </c>
      <c r="D1054">
        <v>0</v>
      </c>
      <c r="E1054">
        <v>80</v>
      </c>
      <c r="F1054">
        <v>14</v>
      </c>
      <c r="G1054">
        <v>11.1</v>
      </c>
      <c r="H1054">
        <v>6.4000000000000001E-2</v>
      </c>
      <c r="I1054">
        <v>94.5</v>
      </c>
      <c r="J1054">
        <v>0.18</v>
      </c>
      <c r="K1054">
        <v>12</v>
      </c>
      <c r="L1054">
        <v>14.2</v>
      </c>
    </row>
    <row r="1055" spans="1:12">
      <c r="A1055" t="str">
        <f t="shared" si="16"/>
        <v>IDFdk4.Sel.Pyper.D.NoMgmt.N.90</v>
      </c>
      <c r="B1055">
        <v>105</v>
      </c>
      <c r="C1055" t="str">
        <f>LOOKUP(B1055,TipsyOutputs!A:A,TipsyOutputs!B:B)</f>
        <v>IDFdk4.Sel.Pyper.D.NoMgmt.N</v>
      </c>
      <c r="D1055">
        <v>0</v>
      </c>
      <c r="E1055">
        <v>90</v>
      </c>
      <c r="F1055">
        <v>27</v>
      </c>
      <c r="G1055">
        <v>12.3</v>
      </c>
      <c r="H1055">
        <v>7.1999999999999995E-2</v>
      </c>
      <c r="I1055">
        <v>106.2</v>
      </c>
      <c r="J1055">
        <v>0.3</v>
      </c>
      <c r="K1055">
        <v>20</v>
      </c>
      <c r="L1055">
        <v>15</v>
      </c>
    </row>
    <row r="1056" spans="1:12">
      <c r="A1056" t="str">
        <f t="shared" si="16"/>
        <v>IDFdk4.Sel.Pyper.D.Reg.S.100</v>
      </c>
      <c r="B1056">
        <v>263</v>
      </c>
      <c r="C1056" t="str">
        <f>LOOKUP(B1056,TipsyOutputs!A:A,TipsyOutputs!B:B)</f>
        <v>IDFdk4.Sel.Pyper.D.Reg.S</v>
      </c>
      <c r="D1056">
        <v>0</v>
      </c>
      <c r="E1056">
        <v>100</v>
      </c>
      <c r="F1056">
        <v>124</v>
      </c>
      <c r="G1056">
        <v>17.8</v>
      </c>
      <c r="H1056">
        <v>0.14499999999999999</v>
      </c>
      <c r="I1056">
        <v>162.80000000000001</v>
      </c>
      <c r="J1056">
        <v>1.24</v>
      </c>
      <c r="K1056">
        <v>60</v>
      </c>
      <c r="L1056">
        <v>21.8</v>
      </c>
    </row>
    <row r="1057" spans="1:12">
      <c r="A1057" t="str">
        <f t="shared" si="16"/>
        <v>IDFdk4.Sel.Pyper.D.Reg.S.60</v>
      </c>
      <c r="B1057">
        <v>263</v>
      </c>
      <c r="C1057" t="str">
        <f>LOOKUP(B1057,TipsyOutputs!A:A,TipsyOutputs!B:B)</f>
        <v>IDFdk4.Sel.Pyper.D.Reg.S</v>
      </c>
      <c r="D1057">
        <v>0</v>
      </c>
      <c r="E1057">
        <v>60</v>
      </c>
      <c r="F1057">
        <v>26</v>
      </c>
      <c r="G1057">
        <v>11.9</v>
      </c>
      <c r="H1057">
        <v>6.7000000000000004E-2</v>
      </c>
      <c r="I1057">
        <v>106.7</v>
      </c>
      <c r="J1057">
        <v>0.43</v>
      </c>
      <c r="K1057">
        <v>18</v>
      </c>
      <c r="L1057">
        <v>15.5</v>
      </c>
    </row>
    <row r="1058" spans="1:12">
      <c r="A1058" t="str">
        <f t="shared" si="16"/>
        <v>IDFdk4.Sel.Pyper.D.Reg.S.70</v>
      </c>
      <c r="B1058">
        <v>263</v>
      </c>
      <c r="C1058" t="str">
        <f>LOOKUP(B1058,TipsyOutputs!A:A,TipsyOutputs!B:B)</f>
        <v>IDFdk4.Sel.Pyper.D.Reg.S</v>
      </c>
      <c r="D1058">
        <v>0</v>
      </c>
      <c r="E1058">
        <v>70</v>
      </c>
      <c r="F1058">
        <v>52</v>
      </c>
      <c r="G1058">
        <v>13.7</v>
      </c>
      <c r="H1058">
        <v>8.5999999999999993E-2</v>
      </c>
      <c r="I1058">
        <v>126.3</v>
      </c>
      <c r="J1058">
        <v>0.75</v>
      </c>
      <c r="K1058">
        <v>29</v>
      </c>
      <c r="L1058">
        <v>17.5</v>
      </c>
    </row>
    <row r="1059" spans="1:12">
      <c r="A1059" t="str">
        <f t="shared" si="16"/>
        <v>IDFdk4.Sel.Pyper.D.Reg.S.80</v>
      </c>
      <c r="B1059">
        <v>263</v>
      </c>
      <c r="C1059" t="str">
        <f>LOOKUP(B1059,TipsyOutputs!A:A,TipsyOutputs!B:B)</f>
        <v>IDFdk4.Sel.Pyper.D.Reg.S</v>
      </c>
      <c r="D1059">
        <v>0</v>
      </c>
      <c r="E1059">
        <v>80</v>
      </c>
      <c r="F1059">
        <v>79</v>
      </c>
      <c r="G1059">
        <v>15.2</v>
      </c>
      <c r="H1059">
        <v>0.106</v>
      </c>
      <c r="I1059">
        <v>140.4</v>
      </c>
      <c r="J1059">
        <v>0.99</v>
      </c>
      <c r="K1059">
        <v>39</v>
      </c>
      <c r="L1059">
        <v>19.2</v>
      </c>
    </row>
    <row r="1060" spans="1:12">
      <c r="A1060" t="str">
        <f t="shared" si="16"/>
        <v>IDFdk4.Sel.Pyper.D.Reg.S.90</v>
      </c>
      <c r="B1060">
        <v>263</v>
      </c>
      <c r="C1060" t="str">
        <f>LOOKUP(B1060,TipsyOutputs!A:A,TipsyOutputs!B:B)</f>
        <v>IDFdk4.Sel.Pyper.D.Reg.S</v>
      </c>
      <c r="D1060">
        <v>0</v>
      </c>
      <c r="E1060">
        <v>90</v>
      </c>
      <c r="F1060">
        <v>103</v>
      </c>
      <c r="G1060">
        <v>16.600000000000001</v>
      </c>
      <c r="H1060">
        <v>0.125</v>
      </c>
      <c r="I1060">
        <v>152.19999999999999</v>
      </c>
      <c r="J1060">
        <v>1.1399999999999999</v>
      </c>
      <c r="K1060">
        <v>50</v>
      </c>
      <c r="L1060">
        <v>20.6</v>
      </c>
    </row>
    <row r="1061" spans="1:12">
      <c r="A1061" t="str">
        <f t="shared" si="16"/>
        <v>IDFdk4.Sel.Pyper.E.FFEP.S.100</v>
      </c>
      <c r="B1061">
        <v>393</v>
      </c>
      <c r="C1061" t="str">
        <f>LOOKUP(B1061,TipsyOutputs!A:A,TipsyOutputs!B:B)</f>
        <v>IDFdk4.Sel.Pyper.E.FFEP.S</v>
      </c>
      <c r="D1061">
        <v>0</v>
      </c>
      <c r="E1061">
        <v>100</v>
      </c>
      <c r="F1061">
        <v>232</v>
      </c>
      <c r="G1061">
        <v>22.7</v>
      </c>
      <c r="H1061">
        <v>0.23599999999999999</v>
      </c>
      <c r="I1061">
        <v>195.3</v>
      </c>
      <c r="J1061">
        <v>2.3199999999999998</v>
      </c>
      <c r="K1061">
        <v>118</v>
      </c>
      <c r="L1061">
        <v>26.6</v>
      </c>
    </row>
    <row r="1062" spans="1:12">
      <c r="A1062" t="str">
        <f t="shared" si="16"/>
        <v>IDFdk4.Sel.Pyper.E.FFEP.S.60</v>
      </c>
      <c r="B1062">
        <v>393</v>
      </c>
      <c r="C1062" t="str">
        <f>LOOKUP(B1062,TipsyOutputs!A:A,TipsyOutputs!B:B)</f>
        <v>IDFdk4.Sel.Pyper.E.FFEP.S</v>
      </c>
      <c r="D1062">
        <v>0</v>
      </c>
      <c r="E1062">
        <v>60</v>
      </c>
      <c r="F1062">
        <v>101</v>
      </c>
      <c r="G1062">
        <v>16.2</v>
      </c>
      <c r="H1062">
        <v>0.112</v>
      </c>
      <c r="I1062">
        <v>133.80000000000001</v>
      </c>
      <c r="J1062">
        <v>1.68</v>
      </c>
      <c r="K1062">
        <v>44</v>
      </c>
      <c r="L1062">
        <v>19.100000000000001</v>
      </c>
    </row>
    <row r="1063" spans="1:12">
      <c r="A1063" t="str">
        <f t="shared" si="16"/>
        <v>IDFdk4.Sel.Pyper.E.FFEP.S.70</v>
      </c>
      <c r="B1063">
        <v>393</v>
      </c>
      <c r="C1063" t="str">
        <f>LOOKUP(B1063,TipsyOutputs!A:A,TipsyOutputs!B:B)</f>
        <v>IDFdk4.Sel.Pyper.E.FFEP.S</v>
      </c>
      <c r="D1063">
        <v>0</v>
      </c>
      <c r="E1063">
        <v>70</v>
      </c>
      <c r="F1063">
        <v>139</v>
      </c>
      <c r="G1063">
        <v>18.2</v>
      </c>
      <c r="H1063">
        <v>0.14099999999999999</v>
      </c>
      <c r="I1063">
        <v>155.30000000000001</v>
      </c>
      <c r="J1063">
        <v>1.99</v>
      </c>
      <c r="K1063">
        <v>61</v>
      </c>
      <c r="L1063">
        <v>21.2</v>
      </c>
    </row>
    <row r="1064" spans="1:12">
      <c r="A1064" t="str">
        <f t="shared" si="16"/>
        <v>IDFdk4.Sel.Pyper.E.FFEP.S.80</v>
      </c>
      <c r="B1064">
        <v>393</v>
      </c>
      <c r="C1064" t="str">
        <f>LOOKUP(B1064,TipsyOutputs!A:A,TipsyOutputs!B:B)</f>
        <v>IDFdk4.Sel.Pyper.E.FFEP.S</v>
      </c>
      <c r="D1064">
        <v>0</v>
      </c>
      <c r="E1064">
        <v>80</v>
      </c>
      <c r="F1064">
        <v>175</v>
      </c>
      <c r="G1064">
        <v>19.899999999999999</v>
      </c>
      <c r="H1064">
        <v>0.17299999999999999</v>
      </c>
      <c r="I1064">
        <v>171.4</v>
      </c>
      <c r="J1064">
        <v>2.1800000000000002</v>
      </c>
      <c r="K1064">
        <v>79</v>
      </c>
      <c r="L1064">
        <v>23.2</v>
      </c>
    </row>
    <row r="1065" spans="1:12">
      <c r="A1065" t="str">
        <f t="shared" si="16"/>
        <v>IDFdk4.Sel.Pyper.E.FFEP.S.90</v>
      </c>
      <c r="B1065">
        <v>393</v>
      </c>
      <c r="C1065" t="str">
        <f>LOOKUP(B1065,TipsyOutputs!A:A,TipsyOutputs!B:B)</f>
        <v>IDFdk4.Sel.Pyper.E.FFEP.S</v>
      </c>
      <c r="D1065">
        <v>0</v>
      </c>
      <c r="E1065">
        <v>90</v>
      </c>
      <c r="F1065">
        <v>204</v>
      </c>
      <c r="G1065">
        <v>21.4</v>
      </c>
      <c r="H1065">
        <v>0.20399999999999999</v>
      </c>
      <c r="I1065">
        <v>184.1</v>
      </c>
      <c r="J1065">
        <v>2.27</v>
      </c>
      <c r="K1065">
        <v>98</v>
      </c>
      <c r="L1065">
        <v>25</v>
      </c>
    </row>
    <row r="1066" spans="1:12">
      <c r="A1066" t="str">
        <f t="shared" si="16"/>
        <v>IDFdk4.Sel.Pyper.E.NoMgmt.N.100</v>
      </c>
      <c r="B1066">
        <v>106</v>
      </c>
      <c r="C1066" t="str">
        <f>LOOKUP(B1066,TipsyOutputs!A:A,TipsyOutputs!B:B)</f>
        <v>IDFdk4.Sel.Pyper.E.NoMgmt.N</v>
      </c>
      <c r="D1066">
        <v>0</v>
      </c>
      <c r="E1066">
        <v>100</v>
      </c>
      <c r="F1066">
        <v>53</v>
      </c>
      <c r="G1066">
        <v>13.9</v>
      </c>
      <c r="H1066">
        <v>8.6999999999999994E-2</v>
      </c>
      <c r="I1066">
        <v>120.8</v>
      </c>
      <c r="J1066">
        <v>0.53</v>
      </c>
      <c r="K1066">
        <v>29</v>
      </c>
      <c r="L1066">
        <v>16.600000000000001</v>
      </c>
    </row>
    <row r="1067" spans="1:12">
      <c r="A1067" t="str">
        <f t="shared" si="16"/>
        <v>IDFdk4.Sel.Pyper.E.NoMgmt.N.60</v>
      </c>
      <c r="B1067">
        <v>106</v>
      </c>
      <c r="C1067" t="str">
        <f>LOOKUP(B1067,TipsyOutputs!A:A,TipsyOutputs!B:B)</f>
        <v>IDFdk4.Sel.Pyper.E.NoMgmt.N</v>
      </c>
      <c r="D1067">
        <v>0</v>
      </c>
      <c r="E1067">
        <v>60</v>
      </c>
      <c r="F1067">
        <v>2</v>
      </c>
      <c r="G1067">
        <v>8.5</v>
      </c>
      <c r="H1067">
        <v>4.7E-2</v>
      </c>
      <c r="I1067">
        <v>58.9</v>
      </c>
      <c r="J1067">
        <v>0.03</v>
      </c>
      <c r="K1067">
        <v>2</v>
      </c>
      <c r="L1067">
        <v>13.3</v>
      </c>
    </row>
    <row r="1068" spans="1:12">
      <c r="A1068" t="str">
        <f t="shared" si="16"/>
        <v>IDFdk4.Sel.Pyper.E.NoMgmt.N.70</v>
      </c>
      <c r="B1068">
        <v>106</v>
      </c>
      <c r="C1068" t="str">
        <f>LOOKUP(B1068,TipsyOutputs!A:A,TipsyOutputs!B:B)</f>
        <v>IDFdk4.Sel.Pyper.E.NoMgmt.N</v>
      </c>
      <c r="D1068">
        <v>0</v>
      </c>
      <c r="E1068">
        <v>70</v>
      </c>
      <c r="F1068">
        <v>6</v>
      </c>
      <c r="G1068">
        <v>10.1</v>
      </c>
      <c r="H1068">
        <v>5.5E-2</v>
      </c>
      <c r="I1068">
        <v>79.5</v>
      </c>
      <c r="J1068">
        <v>0.08</v>
      </c>
      <c r="K1068">
        <v>5</v>
      </c>
      <c r="L1068">
        <v>13.7</v>
      </c>
    </row>
    <row r="1069" spans="1:12">
      <c r="A1069" t="str">
        <f t="shared" si="16"/>
        <v>IDFdk4.Sel.Pyper.E.NoMgmt.N.80</v>
      </c>
      <c r="B1069">
        <v>106</v>
      </c>
      <c r="C1069" t="str">
        <f>LOOKUP(B1069,TipsyOutputs!A:A,TipsyOutputs!B:B)</f>
        <v>IDFdk4.Sel.Pyper.E.NoMgmt.N</v>
      </c>
      <c r="D1069">
        <v>0</v>
      </c>
      <c r="E1069">
        <v>80</v>
      </c>
      <c r="F1069">
        <v>18</v>
      </c>
      <c r="G1069">
        <v>11.5</v>
      </c>
      <c r="H1069">
        <v>6.6000000000000003E-2</v>
      </c>
      <c r="I1069">
        <v>96.9</v>
      </c>
      <c r="J1069">
        <v>0.22</v>
      </c>
      <c r="K1069">
        <v>15</v>
      </c>
      <c r="L1069">
        <v>14.4</v>
      </c>
    </row>
    <row r="1070" spans="1:12">
      <c r="A1070" t="str">
        <f t="shared" si="16"/>
        <v>IDFdk4.Sel.Pyper.E.NoMgmt.N.90</v>
      </c>
      <c r="B1070">
        <v>106</v>
      </c>
      <c r="C1070" t="str">
        <f>LOOKUP(B1070,TipsyOutputs!A:A,TipsyOutputs!B:B)</f>
        <v>IDFdk4.Sel.Pyper.E.NoMgmt.N</v>
      </c>
      <c r="D1070">
        <v>0</v>
      </c>
      <c r="E1070">
        <v>90</v>
      </c>
      <c r="F1070">
        <v>35</v>
      </c>
      <c r="G1070">
        <v>12.8</v>
      </c>
      <c r="H1070">
        <v>7.9000000000000001E-2</v>
      </c>
      <c r="I1070">
        <v>113</v>
      </c>
      <c r="J1070">
        <v>0.39</v>
      </c>
      <c r="K1070">
        <v>23</v>
      </c>
      <c r="L1070">
        <v>15.5</v>
      </c>
    </row>
    <row r="1071" spans="1:12">
      <c r="A1071" t="str">
        <f t="shared" si="16"/>
        <v>IDFdk4.Sel.Pyper.E.Reg.S.100</v>
      </c>
      <c r="B1071">
        <v>266</v>
      </c>
      <c r="C1071" t="str">
        <f>LOOKUP(B1071,TipsyOutputs!A:A,TipsyOutputs!B:B)</f>
        <v>IDFdk4.Sel.Pyper.E.Reg.S</v>
      </c>
      <c r="D1071">
        <v>0</v>
      </c>
      <c r="E1071">
        <v>100</v>
      </c>
      <c r="F1071">
        <v>178</v>
      </c>
      <c r="G1071">
        <v>20.3</v>
      </c>
      <c r="H1071">
        <v>0.20300000000000001</v>
      </c>
      <c r="I1071">
        <v>185.8</v>
      </c>
      <c r="J1071">
        <v>1.78</v>
      </c>
      <c r="K1071">
        <v>90</v>
      </c>
      <c r="L1071">
        <v>25</v>
      </c>
    </row>
    <row r="1072" spans="1:12">
      <c r="A1072" t="str">
        <f t="shared" si="16"/>
        <v>IDFdk4.Sel.Pyper.E.Reg.S.60</v>
      </c>
      <c r="B1072">
        <v>266</v>
      </c>
      <c r="C1072" t="str">
        <f>LOOKUP(B1072,TipsyOutputs!A:A,TipsyOutputs!B:B)</f>
        <v>IDFdk4.Sel.Pyper.E.Reg.S</v>
      </c>
      <c r="D1072">
        <v>0</v>
      </c>
      <c r="E1072">
        <v>60</v>
      </c>
      <c r="F1072">
        <v>55</v>
      </c>
      <c r="G1072">
        <v>13.8</v>
      </c>
      <c r="H1072">
        <v>8.7999999999999995E-2</v>
      </c>
      <c r="I1072">
        <v>128.19999999999999</v>
      </c>
      <c r="J1072">
        <v>0.92</v>
      </c>
      <c r="K1072">
        <v>30</v>
      </c>
      <c r="L1072">
        <v>17.7</v>
      </c>
    </row>
    <row r="1073" spans="1:12">
      <c r="A1073" t="str">
        <f t="shared" si="16"/>
        <v>IDFdk4.Sel.Pyper.E.Reg.S.70</v>
      </c>
      <c r="B1073">
        <v>266</v>
      </c>
      <c r="C1073" t="str">
        <f>LOOKUP(B1073,TipsyOutputs!A:A,TipsyOutputs!B:B)</f>
        <v>IDFdk4.Sel.Pyper.E.Reg.S</v>
      </c>
      <c r="D1073">
        <v>0</v>
      </c>
      <c r="E1073">
        <v>70</v>
      </c>
      <c r="F1073">
        <v>90</v>
      </c>
      <c r="G1073">
        <v>15.8</v>
      </c>
      <c r="H1073">
        <v>0.114</v>
      </c>
      <c r="I1073">
        <v>145</v>
      </c>
      <c r="J1073">
        <v>1.28</v>
      </c>
      <c r="K1073">
        <v>43</v>
      </c>
      <c r="L1073">
        <v>19.8</v>
      </c>
    </row>
    <row r="1074" spans="1:12">
      <c r="A1074" t="str">
        <f t="shared" si="16"/>
        <v>IDFdk4.Sel.Pyper.E.Reg.S.80</v>
      </c>
      <c r="B1074">
        <v>266</v>
      </c>
      <c r="C1074" t="str">
        <f>LOOKUP(B1074,TipsyOutputs!A:A,TipsyOutputs!B:B)</f>
        <v>IDFdk4.Sel.Pyper.E.Reg.S</v>
      </c>
      <c r="D1074">
        <v>0</v>
      </c>
      <c r="E1074">
        <v>80</v>
      </c>
      <c r="F1074">
        <v>121</v>
      </c>
      <c r="G1074">
        <v>17.5</v>
      </c>
      <c r="H1074">
        <v>0.14099999999999999</v>
      </c>
      <c r="I1074">
        <v>161.1</v>
      </c>
      <c r="J1074">
        <v>1.51</v>
      </c>
      <c r="K1074">
        <v>58</v>
      </c>
      <c r="L1074">
        <v>21.6</v>
      </c>
    </row>
    <row r="1075" spans="1:12">
      <c r="A1075" t="str">
        <f t="shared" si="16"/>
        <v>IDFdk4.Sel.Pyper.E.Reg.S.90</v>
      </c>
      <c r="B1075">
        <v>266</v>
      </c>
      <c r="C1075" t="str">
        <f>LOOKUP(B1075,TipsyOutputs!A:A,TipsyOutputs!B:B)</f>
        <v>IDFdk4.Sel.Pyper.E.Reg.S</v>
      </c>
      <c r="D1075">
        <v>0</v>
      </c>
      <c r="E1075">
        <v>90</v>
      </c>
      <c r="F1075">
        <v>151</v>
      </c>
      <c r="G1075">
        <v>19</v>
      </c>
      <c r="H1075">
        <v>0.17199999999999999</v>
      </c>
      <c r="I1075">
        <v>175.2</v>
      </c>
      <c r="J1075">
        <v>1.67</v>
      </c>
      <c r="K1075">
        <v>73</v>
      </c>
      <c r="L1075">
        <v>23.4</v>
      </c>
    </row>
    <row r="1076" spans="1:12">
      <c r="A1076" t="str">
        <f t="shared" si="16"/>
        <v>IDFdk4.Sel.Pyper.F.FFEP.S.100</v>
      </c>
      <c r="B1076">
        <v>395</v>
      </c>
      <c r="C1076" t="str">
        <f>LOOKUP(B1076,TipsyOutputs!A:A,TipsyOutputs!B:B)</f>
        <v>IDFdk4.Sel.Pyper.F.FFEP.S</v>
      </c>
      <c r="D1076">
        <v>0</v>
      </c>
      <c r="E1076">
        <v>100</v>
      </c>
      <c r="F1076">
        <v>206</v>
      </c>
      <c r="G1076">
        <v>21.5</v>
      </c>
      <c r="H1076">
        <v>0.20799999999999999</v>
      </c>
      <c r="I1076">
        <v>185.5</v>
      </c>
      <c r="J1076">
        <v>2.06</v>
      </c>
      <c r="K1076">
        <v>100</v>
      </c>
      <c r="L1076">
        <v>25.1</v>
      </c>
    </row>
    <row r="1077" spans="1:12">
      <c r="A1077" t="str">
        <f t="shared" si="16"/>
        <v>IDFdk4.Sel.Pyper.F.FFEP.S.60</v>
      </c>
      <c r="B1077">
        <v>395</v>
      </c>
      <c r="C1077" t="str">
        <f>LOOKUP(B1077,TipsyOutputs!A:A,TipsyOutputs!B:B)</f>
        <v>IDFdk4.Sel.Pyper.F.FFEP.S</v>
      </c>
      <c r="D1077">
        <v>0</v>
      </c>
      <c r="E1077">
        <v>60</v>
      </c>
      <c r="F1077">
        <v>82</v>
      </c>
      <c r="G1077">
        <v>15.3</v>
      </c>
      <c r="H1077">
        <v>9.9000000000000005E-2</v>
      </c>
      <c r="I1077">
        <v>123.9</v>
      </c>
      <c r="J1077">
        <v>1.36</v>
      </c>
      <c r="K1077">
        <v>37</v>
      </c>
      <c r="L1077">
        <v>18.100000000000001</v>
      </c>
    </row>
    <row r="1078" spans="1:12">
      <c r="A1078" t="str">
        <f t="shared" si="16"/>
        <v>IDFdk4.Sel.Pyper.F.FFEP.S.70</v>
      </c>
      <c r="B1078">
        <v>395</v>
      </c>
      <c r="C1078" t="str">
        <f>LOOKUP(B1078,TipsyOutputs!A:A,TipsyOutputs!B:B)</f>
        <v>IDFdk4.Sel.Pyper.F.FFEP.S</v>
      </c>
      <c r="D1078">
        <v>0</v>
      </c>
      <c r="E1078">
        <v>70</v>
      </c>
      <c r="F1078">
        <v>118</v>
      </c>
      <c r="G1078">
        <v>17.100000000000001</v>
      </c>
      <c r="H1078">
        <v>0.125</v>
      </c>
      <c r="I1078">
        <v>144.30000000000001</v>
      </c>
      <c r="J1078">
        <v>1.68</v>
      </c>
      <c r="K1078">
        <v>51</v>
      </c>
      <c r="L1078">
        <v>20</v>
      </c>
    </row>
    <row r="1079" spans="1:12">
      <c r="A1079" t="str">
        <f t="shared" si="16"/>
        <v>IDFdk4.Sel.Pyper.F.FFEP.S.80</v>
      </c>
      <c r="B1079">
        <v>395</v>
      </c>
      <c r="C1079" t="str">
        <f>LOOKUP(B1079,TipsyOutputs!A:A,TipsyOutputs!B:B)</f>
        <v>IDFdk4.Sel.Pyper.F.FFEP.S</v>
      </c>
      <c r="D1079">
        <v>0</v>
      </c>
      <c r="E1079">
        <v>80</v>
      </c>
      <c r="F1079">
        <v>151</v>
      </c>
      <c r="G1079">
        <v>18.8</v>
      </c>
      <c r="H1079">
        <v>0.152</v>
      </c>
      <c r="I1079">
        <v>161.69999999999999</v>
      </c>
      <c r="J1079">
        <v>1.89</v>
      </c>
      <c r="K1079">
        <v>67</v>
      </c>
      <c r="L1079">
        <v>21.9</v>
      </c>
    </row>
    <row r="1080" spans="1:12">
      <c r="A1080" t="str">
        <f t="shared" si="16"/>
        <v>IDFdk4.Sel.Pyper.F.FFEP.S.90</v>
      </c>
      <c r="B1080">
        <v>395</v>
      </c>
      <c r="C1080" t="str">
        <f>LOOKUP(B1080,TipsyOutputs!A:A,TipsyOutputs!B:B)</f>
        <v>IDFdk4.Sel.Pyper.F.FFEP.S</v>
      </c>
      <c r="D1080">
        <v>0</v>
      </c>
      <c r="E1080">
        <v>90</v>
      </c>
      <c r="F1080">
        <v>181</v>
      </c>
      <c r="G1080">
        <v>20.2</v>
      </c>
      <c r="H1080">
        <v>0.18</v>
      </c>
      <c r="I1080">
        <v>174.5</v>
      </c>
      <c r="J1080">
        <v>2.0099999999999998</v>
      </c>
      <c r="K1080">
        <v>84</v>
      </c>
      <c r="L1080">
        <v>23.6</v>
      </c>
    </row>
    <row r="1081" spans="1:12">
      <c r="A1081" t="str">
        <f t="shared" si="16"/>
        <v>IDFdk4.Sel.Pyper.F.NoMgmt.N.100</v>
      </c>
      <c r="B1081">
        <v>107</v>
      </c>
      <c r="C1081" t="str">
        <f>LOOKUP(B1081,TipsyOutputs!A:A,TipsyOutputs!B:B)</f>
        <v>IDFdk4.Sel.Pyper.F.NoMgmt.N</v>
      </c>
      <c r="D1081">
        <v>0</v>
      </c>
      <c r="E1081">
        <v>100</v>
      </c>
      <c r="F1081">
        <v>55</v>
      </c>
      <c r="G1081">
        <v>14</v>
      </c>
      <c r="H1081">
        <v>8.7999999999999995E-2</v>
      </c>
      <c r="I1081">
        <v>121.7</v>
      </c>
      <c r="J1081">
        <v>0.55000000000000004</v>
      </c>
      <c r="K1081">
        <v>30</v>
      </c>
      <c r="L1081">
        <v>16.8</v>
      </c>
    </row>
    <row r="1082" spans="1:12">
      <c r="A1082" t="str">
        <f t="shared" si="16"/>
        <v>IDFdk4.Sel.Pyper.F.NoMgmt.N.60</v>
      </c>
      <c r="B1082">
        <v>107</v>
      </c>
      <c r="C1082" t="str">
        <f>LOOKUP(B1082,TipsyOutputs!A:A,TipsyOutputs!B:B)</f>
        <v>IDFdk4.Sel.Pyper.F.NoMgmt.N</v>
      </c>
      <c r="D1082">
        <v>0</v>
      </c>
      <c r="E1082">
        <v>60</v>
      </c>
      <c r="F1082">
        <v>2</v>
      </c>
      <c r="G1082">
        <v>8.6</v>
      </c>
      <c r="H1082">
        <v>4.8000000000000001E-2</v>
      </c>
      <c r="I1082">
        <v>59.6</v>
      </c>
      <c r="J1082">
        <v>0.03</v>
      </c>
      <c r="K1082">
        <v>2</v>
      </c>
      <c r="L1082">
        <v>13.3</v>
      </c>
    </row>
    <row r="1083" spans="1:12">
      <c r="A1083" t="str">
        <f t="shared" si="16"/>
        <v>IDFdk4.Sel.Pyper.F.NoMgmt.N.70</v>
      </c>
      <c r="B1083">
        <v>107</v>
      </c>
      <c r="C1083" t="str">
        <f>LOOKUP(B1083,TipsyOutputs!A:A,TipsyOutputs!B:B)</f>
        <v>IDFdk4.Sel.Pyper.F.NoMgmt.N</v>
      </c>
      <c r="D1083">
        <v>0</v>
      </c>
      <c r="E1083">
        <v>70</v>
      </c>
      <c r="F1083">
        <v>7</v>
      </c>
      <c r="G1083">
        <v>10.199999999999999</v>
      </c>
      <c r="H1083">
        <v>5.7000000000000002E-2</v>
      </c>
      <c r="I1083">
        <v>83</v>
      </c>
      <c r="J1083">
        <v>0.09</v>
      </c>
      <c r="K1083">
        <v>6</v>
      </c>
      <c r="L1083">
        <v>13.7</v>
      </c>
    </row>
    <row r="1084" spans="1:12">
      <c r="A1084" t="str">
        <f t="shared" si="16"/>
        <v>IDFdk4.Sel.Pyper.F.NoMgmt.N.80</v>
      </c>
      <c r="B1084">
        <v>107</v>
      </c>
      <c r="C1084" t="str">
        <f>LOOKUP(B1084,TipsyOutputs!A:A,TipsyOutputs!B:B)</f>
        <v>IDFdk4.Sel.Pyper.F.NoMgmt.N</v>
      </c>
      <c r="D1084">
        <v>0</v>
      </c>
      <c r="E1084">
        <v>80</v>
      </c>
      <c r="F1084">
        <v>19</v>
      </c>
      <c r="G1084">
        <v>11.7</v>
      </c>
      <c r="H1084">
        <v>6.6000000000000003E-2</v>
      </c>
      <c r="I1084">
        <v>98</v>
      </c>
      <c r="J1084">
        <v>0.24</v>
      </c>
      <c r="K1084">
        <v>16</v>
      </c>
      <c r="L1084">
        <v>14.5</v>
      </c>
    </row>
    <row r="1085" spans="1:12">
      <c r="A1085" t="str">
        <f t="shared" si="16"/>
        <v>IDFdk4.Sel.Pyper.F.NoMgmt.N.90</v>
      </c>
      <c r="B1085">
        <v>107</v>
      </c>
      <c r="C1085" t="str">
        <f>LOOKUP(B1085,TipsyOutputs!A:A,TipsyOutputs!B:B)</f>
        <v>IDFdk4.Sel.Pyper.F.NoMgmt.N</v>
      </c>
      <c r="D1085">
        <v>0</v>
      </c>
      <c r="E1085">
        <v>90</v>
      </c>
      <c r="F1085">
        <v>37</v>
      </c>
      <c r="G1085">
        <v>12.9</v>
      </c>
      <c r="H1085">
        <v>0.08</v>
      </c>
      <c r="I1085">
        <v>114.3</v>
      </c>
      <c r="J1085">
        <v>0.41</v>
      </c>
      <c r="K1085">
        <v>24</v>
      </c>
      <c r="L1085">
        <v>15.6</v>
      </c>
    </row>
    <row r="1086" spans="1:12">
      <c r="A1086" t="str">
        <f t="shared" si="16"/>
        <v>IDFdk4.Sel.Pyper.F.Reg.S.100</v>
      </c>
      <c r="B1086">
        <v>269</v>
      </c>
      <c r="C1086" t="str">
        <f>LOOKUP(B1086,TipsyOutputs!A:A,TipsyOutputs!B:B)</f>
        <v>IDFdk4.Sel.Pyper.F.Reg.S</v>
      </c>
      <c r="D1086">
        <v>0</v>
      </c>
      <c r="E1086">
        <v>100</v>
      </c>
      <c r="F1086">
        <v>155</v>
      </c>
      <c r="G1086">
        <v>19.3</v>
      </c>
      <c r="H1086">
        <v>0.17799999999999999</v>
      </c>
      <c r="I1086">
        <v>177.4</v>
      </c>
      <c r="J1086">
        <v>1.55</v>
      </c>
      <c r="K1086">
        <v>76</v>
      </c>
      <c r="L1086">
        <v>23.7</v>
      </c>
    </row>
    <row r="1087" spans="1:12">
      <c r="A1087" t="str">
        <f t="shared" si="16"/>
        <v>IDFdk4.Sel.Pyper.F.Reg.S.60</v>
      </c>
      <c r="B1087">
        <v>269</v>
      </c>
      <c r="C1087" t="str">
        <f>LOOKUP(B1087,TipsyOutputs!A:A,TipsyOutputs!B:B)</f>
        <v>IDFdk4.Sel.Pyper.F.Reg.S</v>
      </c>
      <c r="D1087">
        <v>0</v>
      </c>
      <c r="E1087">
        <v>60</v>
      </c>
      <c r="F1087">
        <v>41</v>
      </c>
      <c r="G1087">
        <v>13</v>
      </c>
      <c r="H1087">
        <v>0.08</v>
      </c>
      <c r="I1087">
        <v>121.2</v>
      </c>
      <c r="J1087">
        <v>0.69</v>
      </c>
      <c r="K1087">
        <v>25</v>
      </c>
      <c r="L1087">
        <v>16.7</v>
      </c>
    </row>
    <row r="1088" spans="1:12">
      <c r="A1088" t="str">
        <f t="shared" si="16"/>
        <v>IDFdk4.Sel.Pyper.F.Reg.S.70</v>
      </c>
      <c r="B1088">
        <v>269</v>
      </c>
      <c r="C1088" t="str">
        <f>LOOKUP(B1088,TipsyOutputs!A:A,TipsyOutputs!B:B)</f>
        <v>IDFdk4.Sel.Pyper.F.Reg.S</v>
      </c>
      <c r="D1088">
        <v>0</v>
      </c>
      <c r="E1088">
        <v>70</v>
      </c>
      <c r="F1088">
        <v>73</v>
      </c>
      <c r="G1088">
        <v>14.9</v>
      </c>
      <c r="H1088">
        <v>0.10199999999999999</v>
      </c>
      <c r="I1088">
        <v>137.9</v>
      </c>
      <c r="J1088">
        <v>1.05</v>
      </c>
      <c r="K1088">
        <v>37</v>
      </c>
      <c r="L1088">
        <v>18.8</v>
      </c>
    </row>
    <row r="1089" spans="1:12">
      <c r="A1089" t="str">
        <f t="shared" ref="A1089:A1152" si="17">C1089&amp;"."&amp;E1089</f>
        <v>IDFdk4.Sel.Pyper.F.Reg.S.80</v>
      </c>
      <c r="B1089">
        <v>269</v>
      </c>
      <c r="C1089" t="str">
        <f>LOOKUP(B1089,TipsyOutputs!A:A,TipsyOutputs!B:B)</f>
        <v>IDFdk4.Sel.Pyper.F.Reg.S</v>
      </c>
      <c r="D1089">
        <v>0</v>
      </c>
      <c r="E1089">
        <v>80</v>
      </c>
      <c r="F1089">
        <v>103</v>
      </c>
      <c r="G1089">
        <v>16.5</v>
      </c>
      <c r="H1089">
        <v>0.125</v>
      </c>
      <c r="I1089">
        <v>152</v>
      </c>
      <c r="J1089">
        <v>1.29</v>
      </c>
      <c r="K1089">
        <v>49</v>
      </c>
      <c r="L1089">
        <v>20.5</v>
      </c>
    </row>
    <row r="1090" spans="1:12">
      <c r="A1090" t="str">
        <f t="shared" si="17"/>
        <v>IDFdk4.Sel.Pyper.F.Reg.S.90</v>
      </c>
      <c r="B1090">
        <v>269</v>
      </c>
      <c r="C1090" t="str">
        <f>LOOKUP(B1090,TipsyOutputs!A:A,TipsyOutputs!B:B)</f>
        <v>IDFdk4.Sel.Pyper.F.Reg.S</v>
      </c>
      <c r="D1090">
        <v>0</v>
      </c>
      <c r="E1090">
        <v>90</v>
      </c>
      <c r="F1090">
        <v>129</v>
      </c>
      <c r="G1090">
        <v>18</v>
      </c>
      <c r="H1090">
        <v>0.14899999999999999</v>
      </c>
      <c r="I1090">
        <v>164.6</v>
      </c>
      <c r="J1090">
        <v>1.43</v>
      </c>
      <c r="K1090">
        <v>62</v>
      </c>
      <c r="L1090">
        <v>22.1</v>
      </c>
    </row>
    <row r="1091" spans="1:12">
      <c r="A1091" t="str">
        <f t="shared" si="17"/>
        <v>IDFdw.CC.BidwellLava.A.FFEP.N.100</v>
      </c>
      <c r="B1091">
        <v>309</v>
      </c>
      <c r="C1091" t="str">
        <f>LOOKUP(B1091,TipsyOutputs!A:A,TipsyOutputs!B:B)</f>
        <v>IDFdw.CC.BidwellLava.A.FFEP.N</v>
      </c>
      <c r="D1091">
        <v>0</v>
      </c>
      <c r="E1091">
        <v>100</v>
      </c>
      <c r="F1091">
        <v>239</v>
      </c>
      <c r="G1091">
        <v>20.7</v>
      </c>
      <c r="H1091">
        <v>0.22900000000000001</v>
      </c>
      <c r="I1091">
        <v>201.5</v>
      </c>
      <c r="J1091">
        <v>2.39</v>
      </c>
      <c r="K1091">
        <v>110</v>
      </c>
      <c r="L1091">
        <v>27.2</v>
      </c>
    </row>
    <row r="1092" spans="1:12">
      <c r="A1092" t="str">
        <f t="shared" si="17"/>
        <v>IDFdw.CC.BidwellLava.A.FFEP.N.60</v>
      </c>
      <c r="B1092">
        <v>309</v>
      </c>
      <c r="C1092" t="str">
        <f>LOOKUP(B1092,TipsyOutputs!A:A,TipsyOutputs!B:B)</f>
        <v>IDFdw.CC.BidwellLava.A.FFEP.N</v>
      </c>
      <c r="D1092">
        <v>0</v>
      </c>
      <c r="E1092">
        <v>60</v>
      </c>
      <c r="F1092">
        <v>111</v>
      </c>
      <c r="G1092">
        <v>15.2</v>
      </c>
      <c r="H1092">
        <v>0.11600000000000001</v>
      </c>
      <c r="I1092">
        <v>155.69999999999999</v>
      </c>
      <c r="J1092">
        <v>1.86</v>
      </c>
      <c r="K1092">
        <v>48</v>
      </c>
      <c r="L1092">
        <v>21.4</v>
      </c>
    </row>
    <row r="1093" spans="1:12">
      <c r="A1093" t="str">
        <f t="shared" si="17"/>
        <v>IDFdw.CC.BidwellLava.A.FFEP.N.70</v>
      </c>
      <c r="B1093">
        <v>309</v>
      </c>
      <c r="C1093" t="str">
        <f>LOOKUP(B1093,TipsyOutputs!A:A,TipsyOutputs!B:B)</f>
        <v>IDFdw.CC.BidwellLava.A.FFEP.N</v>
      </c>
      <c r="D1093">
        <v>0</v>
      </c>
      <c r="E1093">
        <v>70</v>
      </c>
      <c r="F1093">
        <v>151</v>
      </c>
      <c r="G1093">
        <v>17</v>
      </c>
      <c r="H1093">
        <v>0.14599999999999999</v>
      </c>
      <c r="I1093">
        <v>170.8</v>
      </c>
      <c r="J1093">
        <v>2.16</v>
      </c>
      <c r="K1093">
        <v>65</v>
      </c>
      <c r="L1093">
        <v>23.3</v>
      </c>
    </row>
    <row r="1094" spans="1:12">
      <c r="A1094" t="str">
        <f t="shared" si="17"/>
        <v>IDFdw.CC.BidwellLava.A.FFEP.N.80</v>
      </c>
      <c r="B1094">
        <v>309</v>
      </c>
      <c r="C1094" t="str">
        <f>LOOKUP(B1094,TipsyOutputs!A:A,TipsyOutputs!B:B)</f>
        <v>IDFdw.CC.BidwellLava.A.FFEP.N</v>
      </c>
      <c r="D1094">
        <v>0</v>
      </c>
      <c r="E1094">
        <v>80</v>
      </c>
      <c r="F1094">
        <v>185</v>
      </c>
      <c r="G1094">
        <v>18.399999999999999</v>
      </c>
      <c r="H1094">
        <v>0.17499999999999999</v>
      </c>
      <c r="I1094">
        <v>183.1</v>
      </c>
      <c r="J1094">
        <v>2.31</v>
      </c>
      <c r="K1094">
        <v>80</v>
      </c>
      <c r="L1094">
        <v>24.8</v>
      </c>
    </row>
    <row r="1095" spans="1:12">
      <c r="A1095" t="str">
        <f t="shared" si="17"/>
        <v>IDFdw.CC.BidwellLava.A.FFEP.N.90</v>
      </c>
      <c r="B1095">
        <v>309</v>
      </c>
      <c r="C1095" t="str">
        <f>LOOKUP(B1095,TipsyOutputs!A:A,TipsyOutputs!B:B)</f>
        <v>IDFdw.CC.BidwellLava.A.FFEP.N</v>
      </c>
      <c r="D1095">
        <v>0</v>
      </c>
      <c r="E1095">
        <v>90</v>
      </c>
      <c r="F1095">
        <v>214</v>
      </c>
      <c r="G1095">
        <v>19.600000000000001</v>
      </c>
      <c r="H1095">
        <v>0.20200000000000001</v>
      </c>
      <c r="I1095">
        <v>193.5</v>
      </c>
      <c r="J1095">
        <v>2.37</v>
      </c>
      <c r="K1095">
        <v>95</v>
      </c>
      <c r="L1095">
        <v>26.1</v>
      </c>
    </row>
    <row r="1096" spans="1:12">
      <c r="A1096" t="str">
        <f t="shared" si="17"/>
        <v>IDFdw.CC.BidwellLava.A.NoMgmt.N.100</v>
      </c>
      <c r="B1096">
        <v>21</v>
      </c>
      <c r="C1096" t="str">
        <f>LOOKUP(B1096,TipsyOutputs!A:A,TipsyOutputs!B:B)</f>
        <v>IDFdw.CC.BidwellLava.A.NoMgmt.N</v>
      </c>
      <c r="D1096">
        <v>0</v>
      </c>
      <c r="E1096">
        <v>100</v>
      </c>
      <c r="F1096">
        <v>93</v>
      </c>
      <c r="G1096">
        <v>14.3</v>
      </c>
      <c r="H1096">
        <v>9.9000000000000005E-2</v>
      </c>
      <c r="I1096">
        <v>146.6</v>
      </c>
      <c r="J1096">
        <v>0.93</v>
      </c>
      <c r="K1096">
        <v>41</v>
      </c>
      <c r="L1096">
        <v>20.6</v>
      </c>
    </row>
    <row r="1097" spans="1:12">
      <c r="A1097" t="str">
        <f t="shared" si="17"/>
        <v>IDFdw.CC.BidwellLava.A.NoMgmt.N.60</v>
      </c>
      <c r="B1097">
        <v>21</v>
      </c>
      <c r="C1097" t="str">
        <f>LOOKUP(B1097,TipsyOutputs!A:A,TipsyOutputs!B:B)</f>
        <v>IDFdw.CC.BidwellLava.A.NoMgmt.N</v>
      </c>
      <c r="D1097">
        <v>0</v>
      </c>
      <c r="E1097">
        <v>60</v>
      </c>
      <c r="F1097">
        <v>11</v>
      </c>
      <c r="G1097">
        <v>9.1</v>
      </c>
      <c r="H1097">
        <v>4.7E-2</v>
      </c>
      <c r="I1097">
        <v>59.4</v>
      </c>
      <c r="J1097">
        <v>0.18</v>
      </c>
      <c r="K1097">
        <v>9</v>
      </c>
      <c r="L1097">
        <v>14.5</v>
      </c>
    </row>
    <row r="1098" spans="1:12">
      <c r="A1098" t="str">
        <f t="shared" si="17"/>
        <v>IDFdw.CC.BidwellLava.A.NoMgmt.N.70</v>
      </c>
      <c r="B1098">
        <v>21</v>
      </c>
      <c r="C1098" t="str">
        <f>LOOKUP(B1098,TipsyOutputs!A:A,TipsyOutputs!B:B)</f>
        <v>IDFdw.CC.BidwellLava.A.NoMgmt.N</v>
      </c>
      <c r="D1098">
        <v>0</v>
      </c>
      <c r="E1098">
        <v>70</v>
      </c>
      <c r="F1098">
        <v>27</v>
      </c>
      <c r="G1098">
        <v>10.7</v>
      </c>
      <c r="H1098">
        <v>5.8999999999999997E-2</v>
      </c>
      <c r="I1098">
        <v>93.9</v>
      </c>
      <c r="J1098">
        <v>0.39</v>
      </c>
      <c r="K1098">
        <v>17</v>
      </c>
      <c r="L1098">
        <v>16.100000000000001</v>
      </c>
    </row>
    <row r="1099" spans="1:12">
      <c r="A1099" t="str">
        <f t="shared" si="17"/>
        <v>IDFdw.CC.BidwellLava.A.NoMgmt.N.80</v>
      </c>
      <c r="B1099">
        <v>21</v>
      </c>
      <c r="C1099" t="str">
        <f>LOOKUP(B1099,TipsyOutputs!A:A,TipsyOutputs!B:B)</f>
        <v>IDFdw.CC.BidwellLava.A.NoMgmt.N</v>
      </c>
      <c r="D1099">
        <v>0</v>
      </c>
      <c r="E1099">
        <v>80</v>
      </c>
      <c r="F1099">
        <v>48</v>
      </c>
      <c r="G1099">
        <v>12.1</v>
      </c>
      <c r="H1099">
        <v>6.9000000000000006E-2</v>
      </c>
      <c r="I1099">
        <v>115.6</v>
      </c>
      <c r="J1099">
        <v>0.59</v>
      </c>
      <c r="K1099">
        <v>24</v>
      </c>
      <c r="L1099">
        <v>17.8</v>
      </c>
    </row>
    <row r="1100" spans="1:12">
      <c r="A1100" t="str">
        <f t="shared" si="17"/>
        <v>IDFdw.CC.BidwellLava.A.NoMgmt.N.90</v>
      </c>
      <c r="B1100">
        <v>21</v>
      </c>
      <c r="C1100" t="str">
        <f>LOOKUP(B1100,TipsyOutputs!A:A,TipsyOutputs!B:B)</f>
        <v>IDFdw.CC.BidwellLava.A.NoMgmt.N</v>
      </c>
      <c r="D1100">
        <v>0</v>
      </c>
      <c r="E1100">
        <v>90</v>
      </c>
      <c r="F1100">
        <v>72</v>
      </c>
      <c r="G1100">
        <v>13.2</v>
      </c>
      <c r="H1100">
        <v>8.5999999999999993E-2</v>
      </c>
      <c r="I1100">
        <v>136.19999999999999</v>
      </c>
      <c r="J1100">
        <v>0.8</v>
      </c>
      <c r="K1100">
        <v>33</v>
      </c>
      <c r="L1100">
        <v>19.3</v>
      </c>
    </row>
    <row r="1101" spans="1:12">
      <c r="A1101" t="str">
        <f t="shared" si="17"/>
        <v>IDFdw.CC.BidwellLava.A.Reg.N.100</v>
      </c>
      <c r="B1101">
        <v>148</v>
      </c>
      <c r="C1101" t="str">
        <f>LOOKUP(B1101,TipsyOutputs!A:A,TipsyOutputs!B:B)</f>
        <v>IDFdw.CC.BidwellLava.A.Reg.N</v>
      </c>
      <c r="D1101">
        <v>0</v>
      </c>
      <c r="E1101">
        <v>100</v>
      </c>
      <c r="F1101">
        <v>236</v>
      </c>
      <c r="G1101">
        <v>20.6</v>
      </c>
      <c r="H1101">
        <v>0.22</v>
      </c>
      <c r="I1101">
        <v>199.8</v>
      </c>
      <c r="J1101">
        <v>2.36</v>
      </c>
      <c r="K1101">
        <v>107</v>
      </c>
      <c r="L1101">
        <v>26.8</v>
      </c>
    </row>
    <row r="1102" spans="1:12">
      <c r="A1102" t="str">
        <f t="shared" si="17"/>
        <v>IDFdw.CC.BidwellLava.A.Reg.N.60</v>
      </c>
      <c r="B1102">
        <v>148</v>
      </c>
      <c r="C1102" t="str">
        <f>LOOKUP(B1102,TipsyOutputs!A:A,TipsyOutputs!B:B)</f>
        <v>IDFdw.CC.BidwellLava.A.Reg.N</v>
      </c>
      <c r="D1102">
        <v>0</v>
      </c>
      <c r="E1102">
        <v>60</v>
      </c>
      <c r="F1102">
        <v>94</v>
      </c>
      <c r="G1102">
        <v>14.5</v>
      </c>
      <c r="H1102">
        <v>0.106</v>
      </c>
      <c r="I1102">
        <v>149.30000000000001</v>
      </c>
      <c r="J1102">
        <v>1.56</v>
      </c>
      <c r="K1102">
        <v>42</v>
      </c>
      <c r="L1102">
        <v>20.100000000000001</v>
      </c>
    </row>
    <row r="1103" spans="1:12">
      <c r="A1103" t="str">
        <f t="shared" si="17"/>
        <v>IDFdw.CC.BidwellLava.A.Reg.N.70</v>
      </c>
      <c r="B1103">
        <v>148</v>
      </c>
      <c r="C1103" t="str">
        <f>LOOKUP(B1103,TipsyOutputs!A:A,TipsyOutputs!B:B)</f>
        <v>IDFdw.CC.BidwellLava.A.Reg.N</v>
      </c>
      <c r="D1103">
        <v>0</v>
      </c>
      <c r="E1103">
        <v>70</v>
      </c>
      <c r="F1103">
        <v>137</v>
      </c>
      <c r="G1103">
        <v>16.399999999999999</v>
      </c>
      <c r="H1103">
        <v>0.13400000000000001</v>
      </c>
      <c r="I1103">
        <v>164.7</v>
      </c>
      <c r="J1103">
        <v>1.96</v>
      </c>
      <c r="K1103">
        <v>58</v>
      </c>
      <c r="L1103">
        <v>22.3</v>
      </c>
    </row>
    <row r="1104" spans="1:12">
      <c r="A1104" t="str">
        <f t="shared" si="17"/>
        <v>IDFdw.CC.BidwellLava.A.Reg.N.80</v>
      </c>
      <c r="B1104">
        <v>148</v>
      </c>
      <c r="C1104" t="str">
        <f>LOOKUP(B1104,TipsyOutputs!A:A,TipsyOutputs!B:B)</f>
        <v>IDFdw.CC.BidwellLava.A.Reg.N</v>
      </c>
      <c r="D1104">
        <v>0</v>
      </c>
      <c r="E1104">
        <v>80</v>
      </c>
      <c r="F1104">
        <v>175</v>
      </c>
      <c r="G1104">
        <v>18</v>
      </c>
      <c r="H1104">
        <v>0.16300000000000001</v>
      </c>
      <c r="I1104">
        <v>178.4</v>
      </c>
      <c r="J1104">
        <v>2.19</v>
      </c>
      <c r="K1104">
        <v>75</v>
      </c>
      <c r="L1104">
        <v>24</v>
      </c>
    </row>
    <row r="1105" spans="1:12">
      <c r="A1105" t="str">
        <f t="shared" si="17"/>
        <v>IDFdw.CC.BidwellLava.A.Reg.N.90</v>
      </c>
      <c r="B1105">
        <v>148</v>
      </c>
      <c r="C1105" t="str">
        <f>LOOKUP(B1105,TipsyOutputs!A:A,TipsyOutputs!B:B)</f>
        <v>IDFdw.CC.BidwellLava.A.Reg.N</v>
      </c>
      <c r="D1105">
        <v>0</v>
      </c>
      <c r="E1105">
        <v>90</v>
      </c>
      <c r="F1105">
        <v>208</v>
      </c>
      <c r="G1105">
        <v>19.399999999999999</v>
      </c>
      <c r="H1105">
        <v>0.192</v>
      </c>
      <c r="I1105">
        <v>190.8</v>
      </c>
      <c r="J1105">
        <v>2.31</v>
      </c>
      <c r="K1105">
        <v>91</v>
      </c>
      <c r="L1105">
        <v>25.5</v>
      </c>
    </row>
    <row r="1106" spans="1:12">
      <c r="A1106" t="str">
        <f t="shared" si="17"/>
        <v>IDFdw.CC.BidwellLava.A.Reg.P.100</v>
      </c>
      <c r="B1106">
        <v>149</v>
      </c>
      <c r="C1106" t="str">
        <f>LOOKUP(B1106,TipsyOutputs!A:A,TipsyOutputs!B:B)</f>
        <v>IDFdw.CC.BidwellLava.A.Reg.P</v>
      </c>
      <c r="D1106">
        <v>0</v>
      </c>
      <c r="E1106">
        <v>100</v>
      </c>
      <c r="F1106">
        <v>276</v>
      </c>
      <c r="G1106">
        <v>21.6</v>
      </c>
      <c r="H1106">
        <v>0.23799999999999999</v>
      </c>
      <c r="I1106">
        <v>203.5</v>
      </c>
      <c r="J1106">
        <v>2.76</v>
      </c>
      <c r="K1106">
        <v>123</v>
      </c>
      <c r="L1106">
        <v>27.4</v>
      </c>
    </row>
    <row r="1107" spans="1:12">
      <c r="A1107" t="str">
        <f t="shared" si="17"/>
        <v>IDFdw.CC.BidwellLava.A.Reg.P.60</v>
      </c>
      <c r="B1107">
        <v>149</v>
      </c>
      <c r="C1107" t="str">
        <f>LOOKUP(B1107,TipsyOutputs!A:A,TipsyOutputs!B:B)</f>
        <v>IDFdw.CC.BidwellLava.A.Reg.P</v>
      </c>
      <c r="D1107">
        <v>0</v>
      </c>
      <c r="E1107">
        <v>60</v>
      </c>
      <c r="F1107">
        <v>128</v>
      </c>
      <c r="G1107">
        <v>15.5</v>
      </c>
      <c r="H1107">
        <v>0.12</v>
      </c>
      <c r="I1107">
        <v>154.4</v>
      </c>
      <c r="J1107">
        <v>2.14</v>
      </c>
      <c r="K1107">
        <v>51</v>
      </c>
      <c r="L1107">
        <v>21.1</v>
      </c>
    </row>
    <row r="1108" spans="1:12">
      <c r="A1108" t="str">
        <f t="shared" si="17"/>
        <v>IDFdw.CC.BidwellLava.A.Reg.P.70</v>
      </c>
      <c r="B1108">
        <v>149</v>
      </c>
      <c r="C1108" t="str">
        <f>LOOKUP(B1108,TipsyOutputs!A:A,TipsyOutputs!B:B)</f>
        <v>IDFdw.CC.BidwellLava.A.Reg.P</v>
      </c>
      <c r="D1108">
        <v>0</v>
      </c>
      <c r="E1108">
        <v>70</v>
      </c>
      <c r="F1108">
        <v>175</v>
      </c>
      <c r="G1108">
        <v>17.399999999999999</v>
      </c>
      <c r="H1108">
        <v>0.151</v>
      </c>
      <c r="I1108">
        <v>171.5</v>
      </c>
      <c r="J1108">
        <v>2.5</v>
      </c>
      <c r="K1108">
        <v>70</v>
      </c>
      <c r="L1108">
        <v>23.1</v>
      </c>
    </row>
    <row r="1109" spans="1:12">
      <c r="A1109" t="str">
        <f t="shared" si="17"/>
        <v>IDFdw.CC.BidwellLava.A.Reg.P.80</v>
      </c>
      <c r="B1109">
        <v>149</v>
      </c>
      <c r="C1109" t="str">
        <f>LOOKUP(B1109,TipsyOutputs!A:A,TipsyOutputs!B:B)</f>
        <v>IDFdw.CC.BidwellLava.A.Reg.P</v>
      </c>
      <c r="D1109">
        <v>0</v>
      </c>
      <c r="E1109">
        <v>80</v>
      </c>
      <c r="F1109">
        <v>214</v>
      </c>
      <c r="G1109">
        <v>19</v>
      </c>
      <c r="H1109">
        <v>0.18</v>
      </c>
      <c r="I1109">
        <v>184.6</v>
      </c>
      <c r="J1109">
        <v>2.68</v>
      </c>
      <c r="K1109">
        <v>88</v>
      </c>
      <c r="L1109">
        <v>24.8</v>
      </c>
    </row>
    <row r="1110" spans="1:12">
      <c r="A1110" t="str">
        <f t="shared" si="17"/>
        <v>IDFdw.CC.BidwellLava.A.Reg.P.90</v>
      </c>
      <c r="B1110">
        <v>149</v>
      </c>
      <c r="C1110" t="str">
        <f>LOOKUP(B1110,TipsyOutputs!A:A,TipsyOutputs!B:B)</f>
        <v>IDFdw.CC.BidwellLava.A.Reg.P</v>
      </c>
      <c r="D1110">
        <v>0</v>
      </c>
      <c r="E1110">
        <v>90</v>
      </c>
      <c r="F1110">
        <v>247</v>
      </c>
      <c r="G1110">
        <v>20.399999999999999</v>
      </c>
      <c r="H1110">
        <v>0.20799999999999999</v>
      </c>
      <c r="I1110">
        <v>194.7</v>
      </c>
      <c r="J1110">
        <v>2.74</v>
      </c>
      <c r="K1110">
        <v>105</v>
      </c>
      <c r="L1110">
        <v>26.1</v>
      </c>
    </row>
    <row r="1111" spans="1:12">
      <c r="A1111" t="str">
        <f t="shared" si="17"/>
        <v>IDFxm.CC.Minton.D.FFEP.N.100</v>
      </c>
      <c r="B1111">
        <v>382</v>
      </c>
      <c r="C1111" t="str">
        <f>LOOKUP(B1111,TipsyOutputs!A:A,TipsyOutputs!B:B)</f>
        <v>IDFxm.CC.Minton.D.FFEP.N</v>
      </c>
      <c r="D1111">
        <v>0</v>
      </c>
      <c r="E1111">
        <v>100</v>
      </c>
      <c r="F1111">
        <v>253</v>
      </c>
      <c r="G1111">
        <v>21.2</v>
      </c>
      <c r="H1111">
        <v>0.24399999999999999</v>
      </c>
      <c r="I1111">
        <v>205.3</v>
      </c>
      <c r="J1111">
        <v>2.5299999999999998</v>
      </c>
      <c r="K1111">
        <v>118</v>
      </c>
      <c r="L1111">
        <v>27.8</v>
      </c>
    </row>
    <row r="1112" spans="1:12">
      <c r="A1112" t="str">
        <f t="shared" si="17"/>
        <v>IDFxm.CC.Minton.D.FFEP.N.60</v>
      </c>
      <c r="B1112">
        <v>382</v>
      </c>
      <c r="C1112" t="str">
        <f>LOOKUP(B1112,TipsyOutputs!A:A,TipsyOutputs!B:B)</f>
        <v>IDFxm.CC.Minton.D.FFEP.N</v>
      </c>
      <c r="D1112">
        <v>0</v>
      </c>
      <c r="E1112">
        <v>60</v>
      </c>
      <c r="F1112">
        <v>124</v>
      </c>
      <c r="G1112">
        <v>15.8</v>
      </c>
      <c r="H1112">
        <v>0.125</v>
      </c>
      <c r="I1112">
        <v>159.6</v>
      </c>
      <c r="J1112">
        <v>2.0699999999999998</v>
      </c>
      <c r="K1112">
        <v>53</v>
      </c>
      <c r="L1112">
        <v>22</v>
      </c>
    </row>
    <row r="1113" spans="1:12">
      <c r="A1113" t="str">
        <f t="shared" si="17"/>
        <v>IDFxm.CC.Minton.D.FFEP.N.70</v>
      </c>
      <c r="B1113">
        <v>382</v>
      </c>
      <c r="C1113" t="str">
        <f>LOOKUP(B1113,TipsyOutputs!A:A,TipsyOutputs!B:B)</f>
        <v>IDFxm.CC.Minton.D.FFEP.N</v>
      </c>
      <c r="D1113">
        <v>0</v>
      </c>
      <c r="E1113">
        <v>70</v>
      </c>
      <c r="F1113">
        <v>165</v>
      </c>
      <c r="G1113">
        <v>17.5</v>
      </c>
      <c r="H1113">
        <v>0.157</v>
      </c>
      <c r="I1113">
        <v>175.5</v>
      </c>
      <c r="J1113">
        <v>2.35</v>
      </c>
      <c r="K1113">
        <v>71</v>
      </c>
      <c r="L1113">
        <v>23.9</v>
      </c>
    </row>
    <row r="1114" spans="1:12">
      <c r="A1114" t="str">
        <f t="shared" si="17"/>
        <v>IDFxm.CC.Minton.D.FFEP.N.80</v>
      </c>
      <c r="B1114">
        <v>382</v>
      </c>
      <c r="C1114" t="str">
        <f>LOOKUP(B1114,TipsyOutputs!A:A,TipsyOutputs!B:B)</f>
        <v>IDFxm.CC.Minton.D.FFEP.N</v>
      </c>
      <c r="D1114">
        <v>0</v>
      </c>
      <c r="E1114">
        <v>80</v>
      </c>
      <c r="F1114">
        <v>198</v>
      </c>
      <c r="G1114">
        <v>19</v>
      </c>
      <c r="H1114">
        <v>0.187</v>
      </c>
      <c r="I1114">
        <v>188.3</v>
      </c>
      <c r="J1114">
        <v>2.48</v>
      </c>
      <c r="K1114">
        <v>87</v>
      </c>
      <c r="L1114">
        <v>25.3</v>
      </c>
    </row>
    <row r="1115" spans="1:12">
      <c r="A1115" t="str">
        <f t="shared" si="17"/>
        <v>IDFxm.CC.Minton.D.FFEP.N.90</v>
      </c>
      <c r="B1115">
        <v>382</v>
      </c>
      <c r="C1115" t="str">
        <f>LOOKUP(B1115,TipsyOutputs!A:A,TipsyOutputs!B:B)</f>
        <v>IDFxm.CC.Minton.D.FFEP.N</v>
      </c>
      <c r="D1115">
        <v>0</v>
      </c>
      <c r="E1115">
        <v>90</v>
      </c>
      <c r="F1115">
        <v>227</v>
      </c>
      <c r="G1115">
        <v>20.2</v>
      </c>
      <c r="H1115">
        <v>0.215</v>
      </c>
      <c r="I1115">
        <v>197.7</v>
      </c>
      <c r="J1115">
        <v>2.5299999999999998</v>
      </c>
      <c r="K1115">
        <v>102</v>
      </c>
      <c r="L1115">
        <v>26.6</v>
      </c>
    </row>
    <row r="1116" spans="1:12">
      <c r="A1116" t="str">
        <f t="shared" si="17"/>
        <v>IDFxm.CC.Minton.D.NoMgmt.N.100</v>
      </c>
      <c r="B1116">
        <v>92</v>
      </c>
      <c r="C1116" t="str">
        <f>LOOKUP(B1116,TipsyOutputs!A:A,TipsyOutputs!B:B)</f>
        <v>IDFxm.CC.Minton.D.NoMgmt.N</v>
      </c>
      <c r="D1116">
        <v>0</v>
      </c>
      <c r="E1116">
        <v>100</v>
      </c>
      <c r="F1116">
        <v>87</v>
      </c>
      <c r="G1116">
        <v>14.1</v>
      </c>
      <c r="H1116">
        <v>9.7000000000000003E-2</v>
      </c>
      <c r="I1116">
        <v>144.6</v>
      </c>
      <c r="J1116">
        <v>0.87</v>
      </c>
      <c r="K1116">
        <v>39</v>
      </c>
      <c r="L1116">
        <v>20.100000000000001</v>
      </c>
    </row>
    <row r="1117" spans="1:12">
      <c r="A1117" t="str">
        <f t="shared" si="17"/>
        <v>IDFxm.CC.Minton.D.NoMgmt.N.60</v>
      </c>
      <c r="B1117">
        <v>92</v>
      </c>
      <c r="C1117" t="str">
        <f>LOOKUP(B1117,TipsyOutputs!A:A,TipsyOutputs!B:B)</f>
        <v>IDFxm.CC.Minton.D.NoMgmt.N</v>
      </c>
      <c r="D1117">
        <v>0</v>
      </c>
      <c r="E1117">
        <v>60</v>
      </c>
      <c r="F1117">
        <v>9</v>
      </c>
      <c r="G1117">
        <v>8.6999999999999993</v>
      </c>
      <c r="H1117">
        <v>4.7E-2</v>
      </c>
      <c r="I1117">
        <v>59.4</v>
      </c>
      <c r="J1117">
        <v>0.14000000000000001</v>
      </c>
      <c r="K1117">
        <v>7</v>
      </c>
      <c r="L1117">
        <v>14</v>
      </c>
    </row>
    <row r="1118" spans="1:12">
      <c r="A1118" t="str">
        <f t="shared" si="17"/>
        <v>IDFxm.CC.Minton.D.NoMgmt.N.70</v>
      </c>
      <c r="B1118">
        <v>92</v>
      </c>
      <c r="C1118" t="str">
        <f>LOOKUP(B1118,TipsyOutputs!A:A,TipsyOutputs!B:B)</f>
        <v>IDFxm.CC.Minton.D.NoMgmt.N</v>
      </c>
      <c r="D1118">
        <v>0</v>
      </c>
      <c r="E1118">
        <v>70</v>
      </c>
      <c r="F1118">
        <v>22</v>
      </c>
      <c r="G1118">
        <v>10.3</v>
      </c>
      <c r="H1118">
        <v>5.8000000000000003E-2</v>
      </c>
      <c r="I1118">
        <v>93.2</v>
      </c>
      <c r="J1118">
        <v>0.32</v>
      </c>
      <c r="K1118">
        <v>14</v>
      </c>
      <c r="L1118">
        <v>15.6</v>
      </c>
    </row>
    <row r="1119" spans="1:12">
      <c r="A1119" t="str">
        <f t="shared" si="17"/>
        <v>IDFxm.CC.Minton.D.NoMgmt.N.80</v>
      </c>
      <c r="B1119">
        <v>92</v>
      </c>
      <c r="C1119" t="str">
        <f>LOOKUP(B1119,TipsyOutputs!A:A,TipsyOutputs!B:B)</f>
        <v>IDFxm.CC.Minton.D.NoMgmt.N</v>
      </c>
      <c r="D1119">
        <v>0</v>
      </c>
      <c r="E1119">
        <v>80</v>
      </c>
      <c r="F1119">
        <v>41</v>
      </c>
      <c r="G1119">
        <v>11.8</v>
      </c>
      <c r="H1119">
        <v>6.8000000000000005E-2</v>
      </c>
      <c r="I1119">
        <v>114</v>
      </c>
      <c r="J1119">
        <v>0.51</v>
      </c>
      <c r="K1119">
        <v>22</v>
      </c>
      <c r="L1119">
        <v>17.2</v>
      </c>
    </row>
    <row r="1120" spans="1:12">
      <c r="A1120" t="str">
        <f t="shared" si="17"/>
        <v>IDFxm.CC.Minton.D.NoMgmt.N.90</v>
      </c>
      <c r="B1120">
        <v>92</v>
      </c>
      <c r="C1120" t="str">
        <f>LOOKUP(B1120,TipsyOutputs!A:A,TipsyOutputs!B:B)</f>
        <v>IDFxm.CC.Minton.D.NoMgmt.N</v>
      </c>
      <c r="D1120">
        <v>0</v>
      </c>
      <c r="E1120">
        <v>90</v>
      </c>
      <c r="F1120">
        <v>64</v>
      </c>
      <c r="G1120">
        <v>13</v>
      </c>
      <c r="H1120">
        <v>8.4000000000000005E-2</v>
      </c>
      <c r="I1120">
        <v>134</v>
      </c>
      <c r="J1120">
        <v>0.71</v>
      </c>
      <c r="K1120">
        <v>31</v>
      </c>
      <c r="L1120">
        <v>18.7</v>
      </c>
    </row>
    <row r="1121" spans="1:12">
      <c r="A1121" t="str">
        <f t="shared" si="17"/>
        <v>IDFxm.CC.Minton.D.Reg.N.100</v>
      </c>
      <c r="B1121">
        <v>247</v>
      </c>
      <c r="C1121" t="str">
        <f>LOOKUP(B1121,TipsyOutputs!A:A,TipsyOutputs!B:B)</f>
        <v>IDFxm.CC.Minton.D.Reg.N</v>
      </c>
      <c r="D1121">
        <v>0</v>
      </c>
      <c r="E1121">
        <v>100</v>
      </c>
      <c r="F1121">
        <v>250</v>
      </c>
      <c r="G1121">
        <v>21.1</v>
      </c>
      <c r="H1121">
        <v>0.23400000000000001</v>
      </c>
      <c r="I1121">
        <v>203.6</v>
      </c>
      <c r="J1121">
        <v>2.5</v>
      </c>
      <c r="K1121">
        <v>115</v>
      </c>
      <c r="L1121">
        <v>27.3</v>
      </c>
    </row>
    <row r="1122" spans="1:12">
      <c r="A1122" t="str">
        <f t="shared" si="17"/>
        <v>IDFxm.CC.Minton.D.Reg.N.60</v>
      </c>
      <c r="B1122">
        <v>247</v>
      </c>
      <c r="C1122" t="str">
        <f>LOOKUP(B1122,TipsyOutputs!A:A,TipsyOutputs!B:B)</f>
        <v>IDFxm.CC.Minton.D.Reg.N</v>
      </c>
      <c r="D1122">
        <v>0</v>
      </c>
      <c r="E1122">
        <v>60</v>
      </c>
      <c r="F1122">
        <v>106</v>
      </c>
      <c r="G1122">
        <v>15</v>
      </c>
      <c r="H1122">
        <v>0.114</v>
      </c>
      <c r="I1122">
        <v>153.80000000000001</v>
      </c>
      <c r="J1122">
        <v>1.76</v>
      </c>
      <c r="K1122">
        <v>46</v>
      </c>
      <c r="L1122">
        <v>20.7</v>
      </c>
    </row>
    <row r="1123" spans="1:12">
      <c r="A1123" t="str">
        <f t="shared" si="17"/>
        <v>IDFxm.CC.Minton.D.Reg.N.70</v>
      </c>
      <c r="B1123">
        <v>247</v>
      </c>
      <c r="C1123" t="str">
        <f>LOOKUP(B1123,TipsyOutputs!A:A,TipsyOutputs!B:B)</f>
        <v>IDFxm.CC.Minton.D.Reg.N</v>
      </c>
      <c r="D1123">
        <v>0</v>
      </c>
      <c r="E1123">
        <v>70</v>
      </c>
      <c r="F1123">
        <v>150</v>
      </c>
      <c r="G1123">
        <v>16.899999999999999</v>
      </c>
      <c r="H1123">
        <v>0.14399999999999999</v>
      </c>
      <c r="I1123">
        <v>169.9</v>
      </c>
      <c r="J1123">
        <v>2.14</v>
      </c>
      <c r="K1123">
        <v>64</v>
      </c>
      <c r="L1123">
        <v>22.9</v>
      </c>
    </row>
    <row r="1124" spans="1:12">
      <c r="A1124" t="str">
        <f t="shared" si="17"/>
        <v>IDFxm.CC.Minton.D.Reg.N.80</v>
      </c>
      <c r="B1124">
        <v>247</v>
      </c>
      <c r="C1124" t="str">
        <f>LOOKUP(B1124,TipsyOutputs!A:A,TipsyOutputs!B:B)</f>
        <v>IDFxm.CC.Minton.D.Reg.N</v>
      </c>
      <c r="D1124">
        <v>0</v>
      </c>
      <c r="E1124">
        <v>80</v>
      </c>
      <c r="F1124">
        <v>188</v>
      </c>
      <c r="G1124">
        <v>18.600000000000001</v>
      </c>
      <c r="H1124">
        <v>0.17399999999999999</v>
      </c>
      <c r="I1124">
        <v>183.9</v>
      </c>
      <c r="J1124">
        <v>2.35</v>
      </c>
      <c r="K1124">
        <v>81</v>
      </c>
      <c r="L1124">
        <v>24.6</v>
      </c>
    </row>
    <row r="1125" spans="1:12">
      <c r="A1125" t="str">
        <f t="shared" si="17"/>
        <v>IDFxm.CC.Minton.D.Reg.N.90</v>
      </c>
      <c r="B1125">
        <v>247</v>
      </c>
      <c r="C1125" t="str">
        <f>LOOKUP(B1125,TipsyOutputs!A:A,TipsyOutputs!B:B)</f>
        <v>IDFxm.CC.Minton.D.Reg.N</v>
      </c>
      <c r="D1125">
        <v>0</v>
      </c>
      <c r="E1125">
        <v>90</v>
      </c>
      <c r="F1125">
        <v>221</v>
      </c>
      <c r="G1125">
        <v>19.899999999999999</v>
      </c>
      <c r="H1125">
        <v>0.20399999999999999</v>
      </c>
      <c r="I1125">
        <v>194.9</v>
      </c>
      <c r="J1125">
        <v>2.46</v>
      </c>
      <c r="K1125">
        <v>98</v>
      </c>
      <c r="L1125">
        <v>26</v>
      </c>
    </row>
    <row r="1126" spans="1:12">
      <c r="A1126" t="str">
        <f t="shared" si="17"/>
        <v>IDFxm.CC.Minton.D.Reg.P.100</v>
      </c>
      <c r="B1126">
        <v>248</v>
      </c>
      <c r="C1126" t="str">
        <f>LOOKUP(B1126,TipsyOutputs!A:A,TipsyOutputs!B:B)</f>
        <v>IDFxm.CC.Minton.D.Reg.P</v>
      </c>
      <c r="D1126">
        <v>0</v>
      </c>
      <c r="E1126">
        <v>100</v>
      </c>
      <c r="F1126">
        <v>290</v>
      </c>
      <c r="G1126">
        <v>22.1</v>
      </c>
      <c r="H1126">
        <v>0.252</v>
      </c>
      <c r="I1126">
        <v>206.9</v>
      </c>
      <c r="J1126">
        <v>2.9</v>
      </c>
      <c r="K1126">
        <v>131</v>
      </c>
      <c r="L1126">
        <v>27.9</v>
      </c>
    </row>
    <row r="1127" spans="1:12">
      <c r="A1127" t="str">
        <f t="shared" si="17"/>
        <v>IDFxm.CC.Minton.D.Reg.P.60</v>
      </c>
      <c r="B1127">
        <v>248</v>
      </c>
      <c r="C1127" t="str">
        <f>LOOKUP(B1127,TipsyOutputs!A:A,TipsyOutputs!B:B)</f>
        <v>IDFxm.CC.Minton.D.Reg.P</v>
      </c>
      <c r="D1127">
        <v>0</v>
      </c>
      <c r="E1127">
        <v>60</v>
      </c>
      <c r="F1127">
        <v>141</v>
      </c>
      <c r="G1127">
        <v>16</v>
      </c>
      <c r="H1127">
        <v>0.128</v>
      </c>
      <c r="I1127">
        <v>159.19999999999999</v>
      </c>
      <c r="J1127">
        <v>2.35</v>
      </c>
      <c r="K1127">
        <v>56</v>
      </c>
      <c r="L1127">
        <v>21.6</v>
      </c>
    </row>
    <row r="1128" spans="1:12">
      <c r="A1128" t="str">
        <f t="shared" si="17"/>
        <v>IDFxm.CC.Minton.D.Reg.P.70</v>
      </c>
      <c r="B1128">
        <v>248</v>
      </c>
      <c r="C1128" t="str">
        <f>LOOKUP(B1128,TipsyOutputs!A:A,TipsyOutputs!B:B)</f>
        <v>IDFxm.CC.Minton.D.Reg.P</v>
      </c>
      <c r="D1128">
        <v>0</v>
      </c>
      <c r="E1128">
        <v>70</v>
      </c>
      <c r="F1128">
        <v>188</v>
      </c>
      <c r="G1128">
        <v>17.899999999999999</v>
      </c>
      <c r="H1128">
        <v>0.16</v>
      </c>
      <c r="I1128">
        <v>175.5</v>
      </c>
      <c r="J1128">
        <v>2.69</v>
      </c>
      <c r="K1128">
        <v>76</v>
      </c>
      <c r="L1128">
        <v>23.7</v>
      </c>
    </row>
    <row r="1129" spans="1:12">
      <c r="A1129" t="str">
        <f t="shared" si="17"/>
        <v>IDFxm.CC.Minton.D.Reg.P.80</v>
      </c>
      <c r="B1129">
        <v>248</v>
      </c>
      <c r="C1129" t="str">
        <f>LOOKUP(B1129,TipsyOutputs!A:A,TipsyOutputs!B:B)</f>
        <v>IDFxm.CC.Minton.D.Reg.P</v>
      </c>
      <c r="D1129">
        <v>0</v>
      </c>
      <c r="E1129">
        <v>80</v>
      </c>
      <c r="F1129">
        <v>227</v>
      </c>
      <c r="G1129">
        <v>19.5</v>
      </c>
      <c r="H1129">
        <v>0.19</v>
      </c>
      <c r="I1129">
        <v>188.5</v>
      </c>
      <c r="J1129">
        <v>2.84</v>
      </c>
      <c r="K1129">
        <v>94</v>
      </c>
      <c r="L1129">
        <v>25.3</v>
      </c>
    </row>
    <row r="1130" spans="1:12">
      <c r="A1130" t="str">
        <f t="shared" si="17"/>
        <v>IDFxm.CC.Minton.D.Reg.P.90</v>
      </c>
      <c r="B1130">
        <v>248</v>
      </c>
      <c r="C1130" t="str">
        <f>LOOKUP(B1130,TipsyOutputs!A:A,TipsyOutputs!B:B)</f>
        <v>IDFxm.CC.Minton.D.Reg.P</v>
      </c>
      <c r="D1130">
        <v>0</v>
      </c>
      <c r="E1130">
        <v>90</v>
      </c>
      <c r="F1130">
        <v>260</v>
      </c>
      <c r="G1130">
        <v>20.9</v>
      </c>
      <c r="H1130">
        <v>0.22</v>
      </c>
      <c r="I1130">
        <v>198.2</v>
      </c>
      <c r="J1130">
        <v>2.89</v>
      </c>
      <c r="K1130">
        <v>112</v>
      </c>
      <c r="L1130">
        <v>26.7</v>
      </c>
    </row>
    <row r="1131" spans="1:12">
      <c r="A1131" t="str">
        <f t="shared" si="17"/>
        <v>IDFxm.CC.Pyper.B.FFEP.N.100</v>
      </c>
      <c r="B1131">
        <v>396</v>
      </c>
      <c r="C1131" t="str">
        <f>LOOKUP(B1131,TipsyOutputs!A:A,TipsyOutputs!B:B)</f>
        <v>IDFxm.CC.Pyper.B.FFEP.N</v>
      </c>
      <c r="D1131">
        <v>0</v>
      </c>
      <c r="E1131">
        <v>100</v>
      </c>
      <c r="F1131">
        <v>220</v>
      </c>
      <c r="G1131">
        <v>20</v>
      </c>
      <c r="H1131">
        <v>0.21</v>
      </c>
      <c r="I1131">
        <v>195.9</v>
      </c>
      <c r="J1131">
        <v>2.2000000000000002</v>
      </c>
      <c r="K1131">
        <v>99</v>
      </c>
      <c r="L1131">
        <v>26.4</v>
      </c>
    </row>
    <row r="1132" spans="1:12">
      <c r="A1132" t="str">
        <f t="shared" si="17"/>
        <v>IDFxm.CC.Pyper.B.FFEP.N.60</v>
      </c>
      <c r="B1132">
        <v>396</v>
      </c>
      <c r="C1132" t="str">
        <f>LOOKUP(B1132,TipsyOutputs!A:A,TipsyOutputs!B:B)</f>
        <v>IDFxm.CC.Pyper.B.FFEP.N</v>
      </c>
      <c r="D1132">
        <v>0</v>
      </c>
      <c r="E1132">
        <v>60</v>
      </c>
      <c r="F1132">
        <v>98</v>
      </c>
      <c r="G1132">
        <v>14.6</v>
      </c>
      <c r="H1132">
        <v>0.106</v>
      </c>
      <c r="I1132">
        <v>150.6</v>
      </c>
      <c r="J1132">
        <v>1.63</v>
      </c>
      <c r="K1132">
        <v>43</v>
      </c>
      <c r="L1132">
        <v>20.7</v>
      </c>
    </row>
    <row r="1133" spans="1:12">
      <c r="A1133" t="str">
        <f t="shared" si="17"/>
        <v>IDFxm.CC.Pyper.B.FFEP.N.70</v>
      </c>
      <c r="B1133">
        <v>396</v>
      </c>
      <c r="C1133" t="str">
        <f>LOOKUP(B1133,TipsyOutputs!A:A,TipsyOutputs!B:B)</f>
        <v>IDFxm.CC.Pyper.B.FFEP.N</v>
      </c>
      <c r="D1133">
        <v>0</v>
      </c>
      <c r="E1133">
        <v>70</v>
      </c>
      <c r="F1133">
        <v>136</v>
      </c>
      <c r="G1133">
        <v>16.3</v>
      </c>
      <c r="H1133">
        <v>0.13400000000000001</v>
      </c>
      <c r="I1133">
        <v>164.5</v>
      </c>
      <c r="J1133">
        <v>1.95</v>
      </c>
      <c r="K1133">
        <v>58</v>
      </c>
      <c r="L1133">
        <v>22.6</v>
      </c>
    </row>
    <row r="1134" spans="1:12">
      <c r="A1134" t="str">
        <f t="shared" si="17"/>
        <v>IDFxm.CC.Pyper.B.FFEP.N.80</v>
      </c>
      <c r="B1134">
        <v>396</v>
      </c>
      <c r="C1134" t="str">
        <f>LOOKUP(B1134,TipsyOutputs!A:A,TipsyOutputs!B:B)</f>
        <v>IDFxm.CC.Pyper.B.FFEP.N</v>
      </c>
      <c r="D1134">
        <v>0</v>
      </c>
      <c r="E1134">
        <v>80</v>
      </c>
      <c r="F1134">
        <v>169</v>
      </c>
      <c r="G1134">
        <v>17.7</v>
      </c>
      <c r="H1134">
        <v>0.161</v>
      </c>
      <c r="I1134">
        <v>176.9</v>
      </c>
      <c r="J1134">
        <v>2.11</v>
      </c>
      <c r="K1134">
        <v>73</v>
      </c>
      <c r="L1134">
        <v>24.1</v>
      </c>
    </row>
    <row r="1135" spans="1:12">
      <c r="A1135" t="str">
        <f t="shared" si="17"/>
        <v>IDFxm.CC.Pyper.B.FFEP.N.90</v>
      </c>
      <c r="B1135">
        <v>396</v>
      </c>
      <c r="C1135" t="str">
        <f>LOOKUP(B1135,TipsyOutputs!A:A,TipsyOutputs!B:B)</f>
        <v>IDFxm.CC.Pyper.B.FFEP.N</v>
      </c>
      <c r="D1135">
        <v>0</v>
      </c>
      <c r="E1135">
        <v>90</v>
      </c>
      <c r="F1135">
        <v>197</v>
      </c>
      <c r="G1135">
        <v>18.899999999999999</v>
      </c>
      <c r="H1135">
        <v>0.187</v>
      </c>
      <c r="I1135">
        <v>187.9</v>
      </c>
      <c r="J1135">
        <v>2.19</v>
      </c>
      <c r="K1135">
        <v>87</v>
      </c>
      <c r="L1135">
        <v>25.4</v>
      </c>
    </row>
    <row r="1136" spans="1:12">
      <c r="A1136" t="str">
        <f t="shared" si="17"/>
        <v>IDFxm.CC.Pyper.B.NoMgmt.N.100</v>
      </c>
      <c r="B1136">
        <v>108</v>
      </c>
      <c r="C1136" t="str">
        <f>LOOKUP(B1136,TipsyOutputs!A:A,TipsyOutputs!B:B)</f>
        <v>IDFxm.CC.Pyper.B.NoMgmt.N</v>
      </c>
      <c r="D1136">
        <v>0</v>
      </c>
      <c r="E1136">
        <v>100</v>
      </c>
      <c r="F1136">
        <v>67</v>
      </c>
      <c r="G1136">
        <v>13.2</v>
      </c>
      <c r="H1136">
        <v>8.5999999999999993E-2</v>
      </c>
      <c r="I1136">
        <v>135.69999999999999</v>
      </c>
      <c r="J1136">
        <v>0.67</v>
      </c>
      <c r="K1136">
        <v>32</v>
      </c>
      <c r="L1136">
        <v>19</v>
      </c>
    </row>
    <row r="1137" spans="1:12">
      <c r="A1137" t="str">
        <f t="shared" si="17"/>
        <v>IDFxm.CC.Pyper.B.NoMgmt.N.60</v>
      </c>
      <c r="B1137">
        <v>108</v>
      </c>
      <c r="C1137" t="str">
        <f>LOOKUP(B1137,TipsyOutputs!A:A,TipsyOutputs!B:B)</f>
        <v>IDFxm.CC.Pyper.B.NoMgmt.N</v>
      </c>
      <c r="D1137">
        <v>0</v>
      </c>
      <c r="E1137">
        <v>60</v>
      </c>
      <c r="F1137">
        <v>5</v>
      </c>
      <c r="G1137">
        <v>8.1</v>
      </c>
      <c r="H1137">
        <v>4.2999999999999997E-2</v>
      </c>
      <c r="I1137">
        <v>50.6</v>
      </c>
      <c r="J1137">
        <v>0.08</v>
      </c>
      <c r="K1137">
        <v>4</v>
      </c>
      <c r="L1137">
        <v>13</v>
      </c>
    </row>
    <row r="1138" spans="1:12">
      <c r="A1138" t="str">
        <f t="shared" si="17"/>
        <v>IDFxm.CC.Pyper.B.NoMgmt.N.70</v>
      </c>
      <c r="B1138">
        <v>108</v>
      </c>
      <c r="C1138" t="str">
        <f>LOOKUP(B1138,TipsyOutputs!A:A,TipsyOutputs!B:B)</f>
        <v>IDFxm.CC.Pyper.B.NoMgmt.N</v>
      </c>
      <c r="D1138">
        <v>0</v>
      </c>
      <c r="E1138">
        <v>70</v>
      </c>
      <c r="F1138">
        <v>14</v>
      </c>
      <c r="G1138">
        <v>9.6</v>
      </c>
      <c r="H1138">
        <v>4.9000000000000002E-2</v>
      </c>
      <c r="I1138">
        <v>66</v>
      </c>
      <c r="J1138">
        <v>0.2</v>
      </c>
      <c r="K1138">
        <v>11</v>
      </c>
      <c r="L1138">
        <v>14.9</v>
      </c>
    </row>
    <row r="1139" spans="1:12">
      <c r="A1139" t="str">
        <f t="shared" si="17"/>
        <v>IDFxm.CC.Pyper.B.NoMgmt.N.80</v>
      </c>
      <c r="B1139">
        <v>108</v>
      </c>
      <c r="C1139" t="str">
        <f>LOOKUP(B1139,TipsyOutputs!A:A,TipsyOutputs!B:B)</f>
        <v>IDFxm.CC.Pyper.B.NoMgmt.N</v>
      </c>
      <c r="D1139">
        <v>0</v>
      </c>
      <c r="E1139">
        <v>80</v>
      </c>
      <c r="F1139">
        <v>30</v>
      </c>
      <c r="G1139">
        <v>11</v>
      </c>
      <c r="H1139">
        <v>6.3E-2</v>
      </c>
      <c r="I1139">
        <v>104.2</v>
      </c>
      <c r="J1139">
        <v>0.37</v>
      </c>
      <c r="K1139">
        <v>17</v>
      </c>
      <c r="L1139">
        <v>16.3</v>
      </c>
    </row>
    <row r="1140" spans="1:12">
      <c r="A1140" t="str">
        <f t="shared" si="17"/>
        <v>IDFxm.CC.Pyper.B.NoMgmt.N.90</v>
      </c>
      <c r="B1140">
        <v>108</v>
      </c>
      <c r="C1140" t="str">
        <f>LOOKUP(B1140,TipsyOutputs!A:A,TipsyOutputs!B:B)</f>
        <v>IDFxm.CC.Pyper.B.NoMgmt.N</v>
      </c>
      <c r="D1140">
        <v>0</v>
      </c>
      <c r="E1140">
        <v>90</v>
      </c>
      <c r="F1140">
        <v>47</v>
      </c>
      <c r="G1140">
        <v>12.2</v>
      </c>
      <c r="H1140">
        <v>7.3999999999999996E-2</v>
      </c>
      <c r="I1140">
        <v>121.6</v>
      </c>
      <c r="J1140">
        <v>0.52</v>
      </c>
      <c r="K1140">
        <v>25</v>
      </c>
      <c r="L1140">
        <v>17.600000000000001</v>
      </c>
    </row>
    <row r="1141" spans="1:12">
      <c r="A1141" t="str">
        <f t="shared" si="17"/>
        <v>IDFxm.CC.Pyper.B.Reg.N.100</v>
      </c>
      <c r="B1141">
        <v>270</v>
      </c>
      <c r="C1141" t="str">
        <f>LOOKUP(B1141,TipsyOutputs!A:A,TipsyOutputs!B:B)</f>
        <v>IDFxm.CC.Pyper.B.Reg.N</v>
      </c>
      <c r="D1141">
        <v>0</v>
      </c>
      <c r="E1141">
        <v>100</v>
      </c>
      <c r="F1141">
        <v>218</v>
      </c>
      <c r="G1141">
        <v>19.899999999999999</v>
      </c>
      <c r="H1141">
        <v>0.20200000000000001</v>
      </c>
      <c r="I1141">
        <v>194.1</v>
      </c>
      <c r="J1141">
        <v>2.1800000000000002</v>
      </c>
      <c r="K1141">
        <v>97</v>
      </c>
      <c r="L1141">
        <v>26</v>
      </c>
    </row>
    <row r="1142" spans="1:12">
      <c r="A1142" t="str">
        <f t="shared" si="17"/>
        <v>IDFxm.CC.Pyper.B.Reg.N.60</v>
      </c>
      <c r="B1142">
        <v>270</v>
      </c>
      <c r="C1142" t="str">
        <f>LOOKUP(B1142,TipsyOutputs!A:A,TipsyOutputs!B:B)</f>
        <v>IDFxm.CC.Pyper.B.Reg.N</v>
      </c>
      <c r="D1142">
        <v>0</v>
      </c>
      <c r="E1142">
        <v>60</v>
      </c>
      <c r="F1142">
        <v>81</v>
      </c>
      <c r="G1142">
        <v>13.9</v>
      </c>
      <c r="H1142">
        <v>9.7000000000000003E-2</v>
      </c>
      <c r="I1142">
        <v>144.1</v>
      </c>
      <c r="J1142">
        <v>1.34</v>
      </c>
      <c r="K1142">
        <v>37</v>
      </c>
      <c r="L1142">
        <v>19.399999999999999</v>
      </c>
    </row>
    <row r="1143" spans="1:12">
      <c r="A1143" t="str">
        <f t="shared" si="17"/>
        <v>IDFxm.CC.Pyper.B.Reg.N.70</v>
      </c>
      <c r="B1143">
        <v>270</v>
      </c>
      <c r="C1143" t="str">
        <f>LOOKUP(B1143,TipsyOutputs!A:A,TipsyOutputs!B:B)</f>
        <v>IDFxm.CC.Pyper.B.Reg.N</v>
      </c>
      <c r="D1143">
        <v>0</v>
      </c>
      <c r="E1143">
        <v>70</v>
      </c>
      <c r="F1143">
        <v>122</v>
      </c>
      <c r="G1143">
        <v>15.7</v>
      </c>
      <c r="H1143">
        <v>0.123</v>
      </c>
      <c r="I1143">
        <v>158.19999999999999</v>
      </c>
      <c r="J1143">
        <v>1.74</v>
      </c>
      <c r="K1143">
        <v>52</v>
      </c>
      <c r="L1143">
        <v>21.6</v>
      </c>
    </row>
    <row r="1144" spans="1:12">
      <c r="A1144" t="str">
        <f t="shared" si="17"/>
        <v>IDFxm.CC.Pyper.B.Reg.N.80</v>
      </c>
      <c r="B1144">
        <v>270</v>
      </c>
      <c r="C1144" t="str">
        <f>LOOKUP(B1144,TipsyOutputs!A:A,TipsyOutputs!B:B)</f>
        <v>IDFxm.CC.Pyper.B.Reg.N</v>
      </c>
      <c r="D1144">
        <v>0</v>
      </c>
      <c r="E1144">
        <v>80</v>
      </c>
      <c r="F1144">
        <v>158</v>
      </c>
      <c r="G1144">
        <v>17.3</v>
      </c>
      <c r="H1144">
        <v>0.15</v>
      </c>
      <c r="I1144">
        <v>172.5</v>
      </c>
      <c r="J1144">
        <v>1.98</v>
      </c>
      <c r="K1144">
        <v>68</v>
      </c>
      <c r="L1144">
        <v>23.3</v>
      </c>
    </row>
    <row r="1145" spans="1:12">
      <c r="A1145" t="str">
        <f t="shared" si="17"/>
        <v>IDFxm.CC.Pyper.B.Reg.N.90</v>
      </c>
      <c r="B1145">
        <v>270</v>
      </c>
      <c r="C1145" t="str">
        <f>LOOKUP(B1145,TipsyOutputs!A:A,TipsyOutputs!B:B)</f>
        <v>IDFxm.CC.Pyper.B.Reg.N</v>
      </c>
      <c r="D1145">
        <v>0</v>
      </c>
      <c r="E1145">
        <v>90</v>
      </c>
      <c r="F1145">
        <v>190</v>
      </c>
      <c r="G1145">
        <v>18.7</v>
      </c>
      <c r="H1145">
        <v>0.17699999999999999</v>
      </c>
      <c r="I1145">
        <v>184.6</v>
      </c>
      <c r="J1145">
        <v>2.12</v>
      </c>
      <c r="K1145">
        <v>83</v>
      </c>
      <c r="L1145">
        <v>24.7</v>
      </c>
    </row>
    <row r="1146" spans="1:12">
      <c r="A1146" t="str">
        <f t="shared" si="17"/>
        <v>IDFxm.CC.Pyper.B.Reg.P.100</v>
      </c>
      <c r="B1146">
        <v>271</v>
      </c>
      <c r="C1146" t="str">
        <f>LOOKUP(B1146,TipsyOutputs!A:A,TipsyOutputs!B:B)</f>
        <v>IDFxm.CC.Pyper.B.Reg.P</v>
      </c>
      <c r="D1146">
        <v>0</v>
      </c>
      <c r="E1146">
        <v>100</v>
      </c>
      <c r="F1146">
        <v>256</v>
      </c>
      <c r="G1146">
        <v>20.8</v>
      </c>
      <c r="H1146">
        <v>0.218</v>
      </c>
      <c r="I1146">
        <v>197.9</v>
      </c>
      <c r="J1146">
        <v>2.56</v>
      </c>
      <c r="K1146">
        <v>111</v>
      </c>
      <c r="L1146">
        <v>26.6</v>
      </c>
    </row>
    <row r="1147" spans="1:12">
      <c r="A1147" t="str">
        <f t="shared" si="17"/>
        <v>IDFxm.CC.Pyper.B.Reg.P.60</v>
      </c>
      <c r="B1147">
        <v>271</v>
      </c>
      <c r="C1147" t="str">
        <f>LOOKUP(B1147,TipsyOutputs!A:A,TipsyOutputs!B:B)</f>
        <v>IDFxm.CC.Pyper.B.Reg.P</v>
      </c>
      <c r="D1147">
        <v>0</v>
      </c>
      <c r="E1147">
        <v>60</v>
      </c>
      <c r="F1147">
        <v>112</v>
      </c>
      <c r="G1147">
        <v>14.8</v>
      </c>
      <c r="H1147">
        <v>0.11</v>
      </c>
      <c r="I1147">
        <v>149.1</v>
      </c>
      <c r="J1147">
        <v>1.86</v>
      </c>
      <c r="K1147">
        <v>46</v>
      </c>
      <c r="L1147">
        <v>20.399999999999999</v>
      </c>
    </row>
    <row r="1148" spans="1:12">
      <c r="A1148" t="str">
        <f t="shared" si="17"/>
        <v>IDFxm.CC.Pyper.B.Reg.P.70</v>
      </c>
      <c r="B1148">
        <v>271</v>
      </c>
      <c r="C1148" t="str">
        <f>LOOKUP(B1148,TipsyOutputs!A:A,TipsyOutputs!B:B)</f>
        <v>IDFxm.CC.Pyper.B.Reg.P</v>
      </c>
      <c r="D1148">
        <v>0</v>
      </c>
      <c r="E1148">
        <v>70</v>
      </c>
      <c r="F1148">
        <v>157</v>
      </c>
      <c r="G1148">
        <v>16.7</v>
      </c>
      <c r="H1148">
        <v>0.13900000000000001</v>
      </c>
      <c r="I1148">
        <v>164.9</v>
      </c>
      <c r="J1148">
        <v>2.2400000000000002</v>
      </c>
      <c r="K1148">
        <v>63</v>
      </c>
      <c r="L1148">
        <v>22.4</v>
      </c>
    </row>
    <row r="1149" spans="1:12">
      <c r="A1149" t="str">
        <f t="shared" si="17"/>
        <v>IDFxm.CC.Pyper.B.Reg.P.80</v>
      </c>
      <c r="B1149">
        <v>271</v>
      </c>
      <c r="C1149" t="str">
        <f>LOOKUP(B1149,TipsyOutputs!A:A,TipsyOutputs!B:B)</f>
        <v>IDFxm.CC.Pyper.B.Reg.P</v>
      </c>
      <c r="D1149">
        <v>0</v>
      </c>
      <c r="E1149">
        <v>80</v>
      </c>
      <c r="F1149">
        <v>196</v>
      </c>
      <c r="G1149">
        <v>18.3</v>
      </c>
      <c r="H1149">
        <v>0.16600000000000001</v>
      </c>
      <c r="I1149">
        <v>178.4</v>
      </c>
      <c r="J1149">
        <v>2.4500000000000002</v>
      </c>
      <c r="K1149">
        <v>80</v>
      </c>
      <c r="L1149">
        <v>24</v>
      </c>
    </row>
    <row r="1150" spans="1:12">
      <c r="A1150" t="str">
        <f t="shared" si="17"/>
        <v>IDFxm.CC.Pyper.B.Reg.P.90</v>
      </c>
      <c r="B1150">
        <v>271</v>
      </c>
      <c r="C1150" t="str">
        <f>LOOKUP(B1150,TipsyOutputs!A:A,TipsyOutputs!B:B)</f>
        <v>IDFxm.CC.Pyper.B.Reg.P</v>
      </c>
      <c r="D1150">
        <v>0</v>
      </c>
      <c r="E1150">
        <v>90</v>
      </c>
      <c r="F1150">
        <v>228</v>
      </c>
      <c r="G1150">
        <v>19.600000000000001</v>
      </c>
      <c r="H1150">
        <v>0.193</v>
      </c>
      <c r="I1150">
        <v>189.3</v>
      </c>
      <c r="J1150">
        <v>2.54</v>
      </c>
      <c r="K1150">
        <v>96</v>
      </c>
      <c r="L1150">
        <v>25.4</v>
      </c>
    </row>
    <row r="1151" spans="1:12">
      <c r="A1151" t="str">
        <f t="shared" si="17"/>
        <v>IDFxm.CC.Pyper.D.FFEP.N.100</v>
      </c>
      <c r="B1151">
        <v>398</v>
      </c>
      <c r="C1151" t="str">
        <f>LOOKUP(B1151,TipsyOutputs!A:A,TipsyOutputs!B:B)</f>
        <v>IDFxm.CC.Pyper.D.FFEP.N</v>
      </c>
      <c r="D1151">
        <v>0</v>
      </c>
      <c r="E1151">
        <v>100</v>
      </c>
      <c r="F1151">
        <v>223</v>
      </c>
      <c r="G1151">
        <v>20.100000000000001</v>
      </c>
      <c r="H1151">
        <v>0.21199999999999999</v>
      </c>
      <c r="I1151">
        <v>196.8</v>
      </c>
      <c r="J1151">
        <v>2.23</v>
      </c>
      <c r="K1151">
        <v>101</v>
      </c>
      <c r="L1151">
        <v>26.6</v>
      </c>
    </row>
    <row r="1152" spans="1:12">
      <c r="A1152" t="str">
        <f t="shared" si="17"/>
        <v>IDFxm.CC.Pyper.D.FFEP.N.60</v>
      </c>
      <c r="B1152">
        <v>398</v>
      </c>
      <c r="C1152" t="str">
        <f>LOOKUP(B1152,TipsyOutputs!A:A,TipsyOutputs!B:B)</f>
        <v>IDFxm.CC.Pyper.D.FFEP.N</v>
      </c>
      <c r="D1152">
        <v>0</v>
      </c>
      <c r="E1152">
        <v>60</v>
      </c>
      <c r="F1152">
        <v>100</v>
      </c>
      <c r="G1152">
        <v>14.7</v>
      </c>
      <c r="H1152">
        <v>0.108</v>
      </c>
      <c r="I1152">
        <v>151.5</v>
      </c>
      <c r="J1152">
        <v>1.66</v>
      </c>
      <c r="K1152">
        <v>44</v>
      </c>
      <c r="L1152">
        <v>20.8</v>
      </c>
    </row>
    <row r="1153" spans="1:12">
      <c r="A1153" t="str">
        <f t="shared" ref="A1153:A1216" si="18">C1153&amp;"."&amp;E1153</f>
        <v>IDFxm.CC.Pyper.D.FFEP.N.70</v>
      </c>
      <c r="B1153">
        <v>398</v>
      </c>
      <c r="C1153" t="str">
        <f>LOOKUP(B1153,TipsyOutputs!A:A,TipsyOutputs!B:B)</f>
        <v>IDFxm.CC.Pyper.D.FFEP.N</v>
      </c>
      <c r="D1153">
        <v>0</v>
      </c>
      <c r="E1153">
        <v>70</v>
      </c>
      <c r="F1153">
        <v>139</v>
      </c>
      <c r="G1153">
        <v>16.399999999999999</v>
      </c>
      <c r="H1153">
        <v>0.13600000000000001</v>
      </c>
      <c r="I1153">
        <v>165.5</v>
      </c>
      <c r="J1153">
        <v>1.98</v>
      </c>
      <c r="K1153">
        <v>59</v>
      </c>
      <c r="L1153">
        <v>22.7</v>
      </c>
    </row>
    <row r="1154" spans="1:12">
      <c r="A1154" t="str">
        <f t="shared" si="18"/>
        <v>IDFxm.CC.Pyper.D.FFEP.N.80</v>
      </c>
      <c r="B1154">
        <v>398</v>
      </c>
      <c r="C1154" t="str">
        <f>LOOKUP(B1154,TipsyOutputs!A:A,TipsyOutputs!B:B)</f>
        <v>IDFxm.CC.Pyper.D.FFEP.N</v>
      </c>
      <c r="D1154">
        <v>0</v>
      </c>
      <c r="E1154">
        <v>80</v>
      </c>
      <c r="F1154">
        <v>172</v>
      </c>
      <c r="G1154">
        <v>17.899999999999999</v>
      </c>
      <c r="H1154">
        <v>0.16300000000000001</v>
      </c>
      <c r="I1154">
        <v>177.7</v>
      </c>
      <c r="J1154">
        <v>2.14</v>
      </c>
      <c r="K1154">
        <v>74</v>
      </c>
      <c r="L1154">
        <v>24.2</v>
      </c>
    </row>
    <row r="1155" spans="1:12">
      <c r="A1155" t="str">
        <f t="shared" si="18"/>
        <v>IDFxm.CC.Pyper.D.FFEP.N.90</v>
      </c>
      <c r="B1155">
        <v>398</v>
      </c>
      <c r="C1155" t="str">
        <f>LOOKUP(B1155,TipsyOutputs!A:A,TipsyOutputs!B:B)</f>
        <v>IDFxm.CC.Pyper.D.FFEP.N</v>
      </c>
      <c r="D1155">
        <v>0</v>
      </c>
      <c r="E1155">
        <v>90</v>
      </c>
      <c r="F1155">
        <v>200</v>
      </c>
      <c r="G1155">
        <v>19.100000000000001</v>
      </c>
      <c r="H1155">
        <v>0.189</v>
      </c>
      <c r="I1155">
        <v>188.9</v>
      </c>
      <c r="J1155">
        <v>2.2200000000000002</v>
      </c>
      <c r="K1155">
        <v>88</v>
      </c>
      <c r="L1155">
        <v>25.5</v>
      </c>
    </row>
    <row r="1156" spans="1:12">
      <c r="A1156" t="str">
        <f t="shared" si="18"/>
        <v>IDFxm.CC.Pyper.D.NoMgmt.N.100</v>
      </c>
      <c r="B1156">
        <v>109</v>
      </c>
      <c r="C1156" t="str">
        <f>LOOKUP(B1156,TipsyOutputs!A:A,TipsyOutputs!B:B)</f>
        <v>IDFxm.CC.Pyper.D.NoMgmt.N</v>
      </c>
      <c r="D1156">
        <v>0</v>
      </c>
      <c r="E1156">
        <v>100</v>
      </c>
      <c r="F1156">
        <v>70</v>
      </c>
      <c r="G1156">
        <v>13.4</v>
      </c>
      <c r="H1156">
        <v>8.7999999999999995E-2</v>
      </c>
      <c r="I1156">
        <v>137.1</v>
      </c>
      <c r="J1156">
        <v>0.7</v>
      </c>
      <c r="K1156">
        <v>33</v>
      </c>
      <c r="L1156">
        <v>19.2</v>
      </c>
    </row>
    <row r="1157" spans="1:12">
      <c r="A1157" t="str">
        <f t="shared" si="18"/>
        <v>IDFxm.CC.Pyper.D.NoMgmt.N.60</v>
      </c>
      <c r="B1157">
        <v>109</v>
      </c>
      <c r="C1157" t="str">
        <f>LOOKUP(B1157,TipsyOutputs!A:A,TipsyOutputs!B:B)</f>
        <v>IDFxm.CC.Pyper.D.NoMgmt.N</v>
      </c>
      <c r="D1157">
        <v>0</v>
      </c>
      <c r="E1157">
        <v>60</v>
      </c>
      <c r="F1157">
        <v>5</v>
      </c>
      <c r="G1157">
        <v>8.1999999999999993</v>
      </c>
      <c r="H1157">
        <v>4.3999999999999997E-2</v>
      </c>
      <c r="I1157">
        <v>52.6</v>
      </c>
      <c r="J1157">
        <v>0.09</v>
      </c>
      <c r="K1157">
        <v>5</v>
      </c>
      <c r="L1157">
        <v>13.2</v>
      </c>
    </row>
    <row r="1158" spans="1:12">
      <c r="A1158" t="str">
        <f t="shared" si="18"/>
        <v>IDFxm.CC.Pyper.D.NoMgmt.N.70</v>
      </c>
      <c r="B1158">
        <v>109</v>
      </c>
      <c r="C1158" t="str">
        <f>LOOKUP(B1158,TipsyOutputs!A:A,TipsyOutputs!B:B)</f>
        <v>IDFxm.CC.Pyper.D.NoMgmt.N</v>
      </c>
      <c r="D1158">
        <v>0</v>
      </c>
      <c r="E1158">
        <v>70</v>
      </c>
      <c r="F1158">
        <v>15</v>
      </c>
      <c r="G1158">
        <v>9.6999999999999993</v>
      </c>
      <c r="H1158">
        <v>5.0999999999999997E-2</v>
      </c>
      <c r="I1158">
        <v>71.599999999999994</v>
      </c>
      <c r="J1158">
        <v>0.22</v>
      </c>
      <c r="K1158">
        <v>12</v>
      </c>
      <c r="L1158">
        <v>15</v>
      </c>
    </row>
    <row r="1159" spans="1:12">
      <c r="A1159" t="str">
        <f t="shared" si="18"/>
        <v>IDFxm.CC.Pyper.D.NoMgmt.N.80</v>
      </c>
      <c r="B1159">
        <v>109</v>
      </c>
      <c r="C1159" t="str">
        <f>LOOKUP(B1159,TipsyOutputs!A:A,TipsyOutputs!B:B)</f>
        <v>IDFxm.CC.Pyper.D.NoMgmt.N</v>
      </c>
      <c r="D1159">
        <v>0</v>
      </c>
      <c r="E1159">
        <v>80</v>
      </c>
      <c r="F1159">
        <v>31</v>
      </c>
      <c r="G1159">
        <v>11.1</v>
      </c>
      <c r="H1159">
        <v>6.4000000000000001E-2</v>
      </c>
      <c r="I1159">
        <v>105.6</v>
      </c>
      <c r="J1159">
        <v>0.39</v>
      </c>
      <c r="K1159">
        <v>18</v>
      </c>
      <c r="L1159">
        <v>16.399999999999999</v>
      </c>
    </row>
    <row r="1160" spans="1:12">
      <c r="A1160" t="str">
        <f t="shared" si="18"/>
        <v>IDFxm.CC.Pyper.D.NoMgmt.N.90</v>
      </c>
      <c r="B1160">
        <v>109</v>
      </c>
      <c r="C1160" t="str">
        <f>LOOKUP(B1160,TipsyOutputs!A:A,TipsyOutputs!B:B)</f>
        <v>IDFxm.CC.Pyper.D.NoMgmt.N</v>
      </c>
      <c r="D1160">
        <v>0</v>
      </c>
      <c r="E1160">
        <v>90</v>
      </c>
      <c r="F1160">
        <v>50</v>
      </c>
      <c r="G1160">
        <v>12.3</v>
      </c>
      <c r="H1160">
        <v>7.5999999999999998E-2</v>
      </c>
      <c r="I1160">
        <v>124</v>
      </c>
      <c r="J1160">
        <v>0.55000000000000004</v>
      </c>
      <c r="K1160">
        <v>26</v>
      </c>
      <c r="L1160">
        <v>17.8</v>
      </c>
    </row>
    <row r="1161" spans="1:12">
      <c r="A1161" t="str">
        <f t="shared" si="18"/>
        <v>IDFxm.CC.Pyper.D.Reg.N.100</v>
      </c>
      <c r="B1161">
        <v>273</v>
      </c>
      <c r="C1161" t="str">
        <f>LOOKUP(B1161,TipsyOutputs!A:A,TipsyOutputs!B:B)</f>
        <v>IDFxm.CC.Pyper.D.Reg.N</v>
      </c>
      <c r="D1161">
        <v>0</v>
      </c>
      <c r="E1161">
        <v>100</v>
      </c>
      <c r="F1161">
        <v>221</v>
      </c>
      <c r="G1161">
        <v>20</v>
      </c>
      <c r="H1161">
        <v>0.20399999999999999</v>
      </c>
      <c r="I1161">
        <v>195</v>
      </c>
      <c r="J1161">
        <v>2.21</v>
      </c>
      <c r="K1161">
        <v>98</v>
      </c>
      <c r="L1161">
        <v>26.1</v>
      </c>
    </row>
    <row r="1162" spans="1:12">
      <c r="A1162" t="str">
        <f t="shared" si="18"/>
        <v>IDFxm.CC.Pyper.D.Reg.N.60</v>
      </c>
      <c r="B1162">
        <v>273</v>
      </c>
      <c r="C1162" t="str">
        <f>LOOKUP(B1162,TipsyOutputs!A:A,TipsyOutputs!B:B)</f>
        <v>IDFxm.CC.Pyper.D.Reg.N</v>
      </c>
      <c r="D1162">
        <v>0</v>
      </c>
      <c r="E1162">
        <v>60</v>
      </c>
      <c r="F1162">
        <v>83</v>
      </c>
      <c r="G1162">
        <v>14</v>
      </c>
      <c r="H1162">
        <v>9.9000000000000005E-2</v>
      </c>
      <c r="I1162">
        <v>145.1</v>
      </c>
      <c r="J1162">
        <v>1.38</v>
      </c>
      <c r="K1162">
        <v>37</v>
      </c>
      <c r="L1162">
        <v>19.5</v>
      </c>
    </row>
    <row r="1163" spans="1:12">
      <c r="A1163" t="str">
        <f t="shared" si="18"/>
        <v>IDFxm.CC.Pyper.D.Reg.N.70</v>
      </c>
      <c r="B1163">
        <v>273</v>
      </c>
      <c r="C1163" t="str">
        <f>LOOKUP(B1163,TipsyOutputs!A:A,TipsyOutputs!B:B)</f>
        <v>IDFxm.CC.Pyper.D.Reg.N</v>
      </c>
      <c r="D1163">
        <v>0</v>
      </c>
      <c r="E1163">
        <v>70</v>
      </c>
      <c r="F1163">
        <v>124</v>
      </c>
      <c r="G1163">
        <v>15.8</v>
      </c>
      <c r="H1163">
        <v>0.125</v>
      </c>
      <c r="I1163">
        <v>159.30000000000001</v>
      </c>
      <c r="J1163">
        <v>1.77</v>
      </c>
      <c r="K1163">
        <v>53</v>
      </c>
      <c r="L1163">
        <v>21.7</v>
      </c>
    </row>
    <row r="1164" spans="1:12">
      <c r="A1164" t="str">
        <f t="shared" si="18"/>
        <v>IDFxm.CC.Pyper.D.Reg.N.80</v>
      </c>
      <c r="B1164">
        <v>273</v>
      </c>
      <c r="C1164" t="str">
        <f>LOOKUP(B1164,TipsyOutputs!A:A,TipsyOutputs!B:B)</f>
        <v>IDFxm.CC.Pyper.D.Reg.N</v>
      </c>
      <c r="D1164">
        <v>0</v>
      </c>
      <c r="E1164">
        <v>80</v>
      </c>
      <c r="F1164">
        <v>161</v>
      </c>
      <c r="G1164">
        <v>17.399999999999999</v>
      </c>
      <c r="H1164">
        <v>0.152</v>
      </c>
      <c r="I1164">
        <v>173.4</v>
      </c>
      <c r="J1164">
        <v>2.0099999999999998</v>
      </c>
      <c r="K1164">
        <v>69</v>
      </c>
      <c r="L1164">
        <v>23.4</v>
      </c>
    </row>
    <row r="1165" spans="1:12">
      <c r="A1165" t="str">
        <f t="shared" si="18"/>
        <v>IDFxm.CC.Pyper.D.Reg.N.90</v>
      </c>
      <c r="B1165">
        <v>273</v>
      </c>
      <c r="C1165" t="str">
        <f>LOOKUP(B1165,TipsyOutputs!A:A,TipsyOutputs!B:B)</f>
        <v>IDFxm.CC.Pyper.D.Reg.N</v>
      </c>
      <c r="D1165">
        <v>0</v>
      </c>
      <c r="E1165">
        <v>90</v>
      </c>
      <c r="F1165">
        <v>193</v>
      </c>
      <c r="G1165">
        <v>18.8</v>
      </c>
      <c r="H1165">
        <v>0.17899999999999999</v>
      </c>
      <c r="I1165">
        <v>185.7</v>
      </c>
      <c r="J1165">
        <v>2.15</v>
      </c>
      <c r="K1165">
        <v>84</v>
      </c>
      <c r="L1165">
        <v>24.9</v>
      </c>
    </row>
    <row r="1166" spans="1:12">
      <c r="A1166" t="str">
        <f t="shared" si="18"/>
        <v>IDFxm.CC.Pyper.D.Reg.P.100</v>
      </c>
      <c r="B1166">
        <v>274</v>
      </c>
      <c r="C1166" t="str">
        <f>LOOKUP(B1166,TipsyOutputs!A:A,TipsyOutputs!B:B)</f>
        <v>IDFxm.CC.Pyper.D.Reg.P</v>
      </c>
      <c r="D1166">
        <v>0</v>
      </c>
      <c r="E1166">
        <v>100</v>
      </c>
      <c r="F1166">
        <v>260</v>
      </c>
      <c r="G1166">
        <v>20.9</v>
      </c>
      <c r="H1166">
        <v>0.221</v>
      </c>
      <c r="I1166">
        <v>198.9</v>
      </c>
      <c r="J1166">
        <v>2.6</v>
      </c>
      <c r="K1166">
        <v>113</v>
      </c>
      <c r="L1166">
        <v>26.7</v>
      </c>
    </row>
    <row r="1167" spans="1:12">
      <c r="A1167" t="str">
        <f t="shared" si="18"/>
        <v>IDFxm.CC.Pyper.D.Reg.P.60</v>
      </c>
      <c r="B1167">
        <v>274</v>
      </c>
      <c r="C1167" t="str">
        <f>LOOKUP(B1167,TipsyOutputs!A:A,TipsyOutputs!B:B)</f>
        <v>IDFxm.CC.Pyper.D.Reg.P</v>
      </c>
      <c r="D1167">
        <v>0</v>
      </c>
      <c r="E1167">
        <v>60</v>
      </c>
      <c r="F1167">
        <v>114</v>
      </c>
      <c r="G1167">
        <v>14.9</v>
      </c>
      <c r="H1167">
        <v>0.112</v>
      </c>
      <c r="I1167">
        <v>150</v>
      </c>
      <c r="J1167">
        <v>1.9</v>
      </c>
      <c r="K1167">
        <v>46</v>
      </c>
      <c r="L1167">
        <v>20.5</v>
      </c>
    </row>
    <row r="1168" spans="1:12">
      <c r="A1168" t="str">
        <f t="shared" si="18"/>
        <v>IDFxm.CC.Pyper.D.Reg.P.70</v>
      </c>
      <c r="B1168">
        <v>274</v>
      </c>
      <c r="C1168" t="str">
        <f>LOOKUP(B1168,TipsyOutputs!A:A,TipsyOutputs!B:B)</f>
        <v>IDFxm.CC.Pyper.D.Reg.P</v>
      </c>
      <c r="D1168">
        <v>0</v>
      </c>
      <c r="E1168">
        <v>70</v>
      </c>
      <c r="F1168">
        <v>160</v>
      </c>
      <c r="G1168">
        <v>16.8</v>
      </c>
      <c r="H1168">
        <v>0.14099999999999999</v>
      </c>
      <c r="I1168">
        <v>166</v>
      </c>
      <c r="J1168">
        <v>2.2799999999999998</v>
      </c>
      <c r="K1168">
        <v>64</v>
      </c>
      <c r="L1168">
        <v>22.5</v>
      </c>
    </row>
    <row r="1169" spans="1:12">
      <c r="A1169" t="str">
        <f t="shared" si="18"/>
        <v>IDFxm.CC.Pyper.D.Reg.P.80</v>
      </c>
      <c r="B1169">
        <v>274</v>
      </c>
      <c r="C1169" t="str">
        <f>LOOKUP(B1169,TipsyOutputs!A:A,TipsyOutputs!B:B)</f>
        <v>IDFxm.CC.Pyper.D.Reg.P</v>
      </c>
      <c r="D1169">
        <v>0</v>
      </c>
      <c r="E1169">
        <v>80</v>
      </c>
      <c r="F1169">
        <v>199</v>
      </c>
      <c r="G1169">
        <v>18.399999999999999</v>
      </c>
      <c r="H1169">
        <v>0.16900000000000001</v>
      </c>
      <c r="I1169">
        <v>179.4</v>
      </c>
      <c r="J1169">
        <v>2.4900000000000002</v>
      </c>
      <c r="K1169">
        <v>81</v>
      </c>
      <c r="L1169">
        <v>24.1</v>
      </c>
    </row>
    <row r="1170" spans="1:12">
      <c r="A1170" t="str">
        <f t="shared" si="18"/>
        <v>IDFxm.CC.Pyper.D.Reg.P.90</v>
      </c>
      <c r="B1170">
        <v>274</v>
      </c>
      <c r="C1170" t="str">
        <f>LOOKUP(B1170,TipsyOutputs!A:A,TipsyOutputs!B:B)</f>
        <v>IDFxm.CC.Pyper.D.Reg.P</v>
      </c>
      <c r="D1170">
        <v>0</v>
      </c>
      <c r="E1170">
        <v>90</v>
      </c>
      <c r="F1170">
        <v>231</v>
      </c>
      <c r="G1170">
        <v>19.8</v>
      </c>
      <c r="H1170">
        <v>0.19500000000000001</v>
      </c>
      <c r="I1170">
        <v>190.2</v>
      </c>
      <c r="J1170">
        <v>2.57</v>
      </c>
      <c r="K1170">
        <v>97</v>
      </c>
      <c r="L1170">
        <v>25.5</v>
      </c>
    </row>
    <row r="1171" spans="1:12">
      <c r="A1171" t="str">
        <f t="shared" si="18"/>
        <v>IDFxm.Sel.Chimney.A.FFEP.S.100</v>
      </c>
      <c r="B1171">
        <v>349</v>
      </c>
      <c r="C1171" t="str">
        <f>LOOKUP(B1171,TipsyOutputs!A:A,TipsyOutputs!B:B)</f>
        <v>IDFxm.Sel.Chimney.A.FFEP.S</v>
      </c>
      <c r="D1171">
        <v>0</v>
      </c>
      <c r="E1171">
        <v>100</v>
      </c>
      <c r="F1171">
        <v>229</v>
      </c>
      <c r="G1171">
        <v>22.6</v>
      </c>
      <c r="H1171">
        <v>0.23200000000000001</v>
      </c>
      <c r="I1171">
        <v>194</v>
      </c>
      <c r="J1171">
        <v>2.29</v>
      </c>
      <c r="K1171">
        <v>115</v>
      </c>
      <c r="L1171">
        <v>26.4</v>
      </c>
    </row>
    <row r="1172" spans="1:12">
      <c r="A1172" t="str">
        <f t="shared" si="18"/>
        <v>IDFxm.Sel.Chimney.A.FFEP.S.60</v>
      </c>
      <c r="B1172">
        <v>349</v>
      </c>
      <c r="C1172" t="str">
        <f>LOOKUP(B1172,TipsyOutputs!A:A,TipsyOutputs!B:B)</f>
        <v>IDFxm.Sel.Chimney.A.FFEP.S</v>
      </c>
      <c r="D1172">
        <v>0</v>
      </c>
      <c r="E1172">
        <v>60</v>
      </c>
      <c r="F1172">
        <v>99</v>
      </c>
      <c r="G1172">
        <v>16.100000000000001</v>
      </c>
      <c r="H1172">
        <v>0.11</v>
      </c>
      <c r="I1172">
        <v>132.30000000000001</v>
      </c>
      <c r="J1172">
        <v>1.64</v>
      </c>
      <c r="K1172">
        <v>43</v>
      </c>
      <c r="L1172">
        <v>18.899999999999999</v>
      </c>
    </row>
    <row r="1173" spans="1:12">
      <c r="A1173" t="str">
        <f t="shared" si="18"/>
        <v>IDFxm.Sel.Chimney.A.FFEP.S.70</v>
      </c>
      <c r="B1173">
        <v>349</v>
      </c>
      <c r="C1173" t="str">
        <f>LOOKUP(B1173,TipsyOutputs!A:A,TipsyOutputs!B:B)</f>
        <v>IDFxm.Sel.Chimney.A.FFEP.S</v>
      </c>
      <c r="D1173">
        <v>0</v>
      </c>
      <c r="E1173">
        <v>70</v>
      </c>
      <c r="F1173">
        <v>136</v>
      </c>
      <c r="G1173">
        <v>18</v>
      </c>
      <c r="H1173">
        <v>0.13800000000000001</v>
      </c>
      <c r="I1173">
        <v>153.69999999999999</v>
      </c>
      <c r="J1173">
        <v>1.95</v>
      </c>
      <c r="K1173">
        <v>59</v>
      </c>
      <c r="L1173">
        <v>21</v>
      </c>
    </row>
    <row r="1174" spans="1:12">
      <c r="A1174" t="str">
        <f t="shared" si="18"/>
        <v>IDFxm.Sel.Chimney.A.FFEP.S.80</v>
      </c>
      <c r="B1174">
        <v>349</v>
      </c>
      <c r="C1174" t="str">
        <f>LOOKUP(B1174,TipsyOutputs!A:A,TipsyOutputs!B:B)</f>
        <v>IDFxm.Sel.Chimney.A.FFEP.S</v>
      </c>
      <c r="D1174">
        <v>0</v>
      </c>
      <c r="E1174">
        <v>80</v>
      </c>
      <c r="F1174">
        <v>171</v>
      </c>
      <c r="G1174">
        <v>19.7</v>
      </c>
      <c r="H1174">
        <v>0.17</v>
      </c>
      <c r="I1174">
        <v>170.2</v>
      </c>
      <c r="J1174">
        <v>2.14</v>
      </c>
      <c r="K1174">
        <v>78</v>
      </c>
      <c r="L1174">
        <v>23</v>
      </c>
    </row>
    <row r="1175" spans="1:12">
      <c r="A1175" t="str">
        <f t="shared" si="18"/>
        <v>IDFxm.Sel.Chimney.A.FFEP.S.90</v>
      </c>
      <c r="B1175">
        <v>349</v>
      </c>
      <c r="C1175" t="str">
        <f>LOOKUP(B1175,TipsyOutputs!A:A,TipsyOutputs!B:B)</f>
        <v>IDFxm.Sel.Chimney.A.FFEP.S</v>
      </c>
      <c r="D1175">
        <v>0</v>
      </c>
      <c r="E1175">
        <v>90</v>
      </c>
      <c r="F1175">
        <v>201</v>
      </c>
      <c r="G1175">
        <v>21.2</v>
      </c>
      <c r="H1175">
        <v>0.20100000000000001</v>
      </c>
      <c r="I1175">
        <v>182.9</v>
      </c>
      <c r="J1175">
        <v>2.2400000000000002</v>
      </c>
      <c r="K1175">
        <v>96</v>
      </c>
      <c r="L1175">
        <v>24.8</v>
      </c>
    </row>
    <row r="1176" spans="1:12">
      <c r="A1176" t="str">
        <f t="shared" si="18"/>
        <v>IDFxm.Sel.Chimney.A.NoMgmt.N.100</v>
      </c>
      <c r="B1176">
        <v>61</v>
      </c>
      <c r="C1176" t="str">
        <f>LOOKUP(B1176,TipsyOutputs!A:A,TipsyOutputs!B:B)</f>
        <v>IDFxm.Sel.Chimney.A.NoMgmt.N</v>
      </c>
      <c r="D1176">
        <v>0</v>
      </c>
      <c r="E1176">
        <v>100</v>
      </c>
      <c r="F1176">
        <v>113</v>
      </c>
      <c r="G1176">
        <v>17.5</v>
      </c>
      <c r="H1176">
        <v>0.13200000000000001</v>
      </c>
      <c r="I1176">
        <v>158.4</v>
      </c>
      <c r="J1176">
        <v>1.1299999999999999</v>
      </c>
      <c r="K1176">
        <v>53</v>
      </c>
      <c r="L1176">
        <v>20.399999999999999</v>
      </c>
    </row>
    <row r="1177" spans="1:12">
      <c r="A1177" t="str">
        <f t="shared" si="18"/>
        <v>IDFxm.Sel.Chimney.A.NoMgmt.N.60</v>
      </c>
      <c r="B1177">
        <v>61</v>
      </c>
      <c r="C1177" t="str">
        <f>LOOKUP(B1177,TipsyOutputs!A:A,TipsyOutputs!B:B)</f>
        <v>IDFxm.Sel.Chimney.A.NoMgmt.N</v>
      </c>
      <c r="D1177">
        <v>0</v>
      </c>
      <c r="E1177">
        <v>60</v>
      </c>
      <c r="F1177">
        <v>11</v>
      </c>
      <c r="G1177">
        <v>10.9</v>
      </c>
      <c r="H1177">
        <v>6.2E-2</v>
      </c>
      <c r="I1177">
        <v>92.3</v>
      </c>
      <c r="J1177">
        <v>0.18</v>
      </c>
      <c r="K1177">
        <v>10</v>
      </c>
      <c r="L1177">
        <v>14.1</v>
      </c>
    </row>
    <row r="1178" spans="1:12">
      <c r="A1178" t="str">
        <f t="shared" si="18"/>
        <v>IDFxm.Sel.Chimney.A.NoMgmt.N.70</v>
      </c>
      <c r="B1178">
        <v>61</v>
      </c>
      <c r="C1178" t="str">
        <f>LOOKUP(B1178,TipsyOutputs!A:A,TipsyOutputs!B:B)</f>
        <v>IDFxm.Sel.Chimney.A.NoMgmt.N</v>
      </c>
      <c r="D1178">
        <v>0</v>
      </c>
      <c r="E1178">
        <v>70</v>
      </c>
      <c r="F1178">
        <v>33</v>
      </c>
      <c r="G1178">
        <v>12.8</v>
      </c>
      <c r="H1178">
        <v>7.5999999999999998E-2</v>
      </c>
      <c r="I1178">
        <v>114.6</v>
      </c>
      <c r="J1178">
        <v>0.48</v>
      </c>
      <c r="K1178">
        <v>22</v>
      </c>
      <c r="L1178">
        <v>15.7</v>
      </c>
    </row>
    <row r="1179" spans="1:12">
      <c r="A1179" t="str">
        <f t="shared" si="18"/>
        <v>IDFxm.Sel.Chimney.A.NoMgmt.N.80</v>
      </c>
      <c r="B1179">
        <v>61</v>
      </c>
      <c r="C1179" t="str">
        <f>LOOKUP(B1179,TipsyOutputs!A:A,TipsyOutputs!B:B)</f>
        <v>IDFxm.Sel.Chimney.A.NoMgmt.N</v>
      </c>
      <c r="D1179">
        <v>0</v>
      </c>
      <c r="E1179">
        <v>80</v>
      </c>
      <c r="F1179">
        <v>62</v>
      </c>
      <c r="G1179">
        <v>14.6</v>
      </c>
      <c r="H1179">
        <v>9.4E-2</v>
      </c>
      <c r="I1179">
        <v>130.9</v>
      </c>
      <c r="J1179">
        <v>0.77</v>
      </c>
      <c r="K1179">
        <v>32</v>
      </c>
      <c r="L1179">
        <v>17.5</v>
      </c>
    </row>
    <row r="1180" spans="1:12">
      <c r="A1180" t="str">
        <f t="shared" si="18"/>
        <v>IDFxm.Sel.Chimney.A.NoMgmt.N.90</v>
      </c>
      <c r="B1180">
        <v>61</v>
      </c>
      <c r="C1180" t="str">
        <f>LOOKUP(B1180,TipsyOutputs!A:A,TipsyOutputs!B:B)</f>
        <v>IDFxm.Sel.Chimney.A.NoMgmt.N</v>
      </c>
      <c r="D1180">
        <v>0</v>
      </c>
      <c r="E1180">
        <v>90</v>
      </c>
      <c r="F1180">
        <v>89</v>
      </c>
      <c r="G1180">
        <v>16.100000000000001</v>
      </c>
      <c r="H1180">
        <v>0.111</v>
      </c>
      <c r="I1180">
        <v>143.30000000000001</v>
      </c>
      <c r="J1180">
        <v>0.99</v>
      </c>
      <c r="K1180">
        <v>42</v>
      </c>
      <c r="L1180">
        <v>19</v>
      </c>
    </row>
    <row r="1181" spans="1:12">
      <c r="A1181" t="str">
        <f t="shared" si="18"/>
        <v>IDFxm.Sel.Chimney.A.Reg.S.100</v>
      </c>
      <c r="B1181">
        <v>204</v>
      </c>
      <c r="C1181" t="str">
        <f>LOOKUP(B1181,TipsyOutputs!A:A,TipsyOutputs!B:B)</f>
        <v>IDFxm.Sel.Chimney.A.Reg.S</v>
      </c>
      <c r="D1181">
        <v>0</v>
      </c>
      <c r="E1181">
        <v>100</v>
      </c>
      <c r="F1181">
        <v>176</v>
      </c>
      <c r="G1181">
        <v>20.2</v>
      </c>
      <c r="H1181">
        <v>0.19900000000000001</v>
      </c>
      <c r="I1181">
        <v>184.8</v>
      </c>
      <c r="J1181">
        <v>1.76</v>
      </c>
      <c r="K1181">
        <v>88</v>
      </c>
      <c r="L1181">
        <v>24.9</v>
      </c>
    </row>
    <row r="1182" spans="1:12">
      <c r="A1182" t="str">
        <f t="shared" si="18"/>
        <v>IDFxm.Sel.Chimney.A.Reg.S.60</v>
      </c>
      <c r="B1182">
        <v>204</v>
      </c>
      <c r="C1182" t="str">
        <f>LOOKUP(B1182,TipsyOutputs!A:A,TipsyOutputs!B:B)</f>
        <v>IDFxm.Sel.Chimney.A.Reg.S</v>
      </c>
      <c r="D1182">
        <v>0</v>
      </c>
      <c r="E1182">
        <v>60</v>
      </c>
      <c r="F1182">
        <v>48</v>
      </c>
      <c r="G1182">
        <v>13.4</v>
      </c>
      <c r="H1182">
        <v>8.5000000000000006E-2</v>
      </c>
      <c r="I1182">
        <v>123.7</v>
      </c>
      <c r="J1182">
        <v>0.81</v>
      </c>
      <c r="K1182">
        <v>27</v>
      </c>
      <c r="L1182">
        <v>17.2</v>
      </c>
    </row>
    <row r="1183" spans="1:12">
      <c r="A1183" t="str">
        <f t="shared" si="18"/>
        <v>IDFxm.Sel.Chimney.A.Reg.S.70</v>
      </c>
      <c r="B1183">
        <v>204</v>
      </c>
      <c r="C1183" t="str">
        <f>LOOKUP(B1183,TipsyOutputs!A:A,TipsyOutputs!B:B)</f>
        <v>IDFxm.Sel.Chimney.A.Reg.S</v>
      </c>
      <c r="D1183">
        <v>0</v>
      </c>
      <c r="E1183">
        <v>70</v>
      </c>
      <c r="F1183">
        <v>83</v>
      </c>
      <c r="G1183">
        <v>15.4</v>
      </c>
      <c r="H1183">
        <v>0.109</v>
      </c>
      <c r="I1183">
        <v>141.30000000000001</v>
      </c>
      <c r="J1183">
        <v>1.18</v>
      </c>
      <c r="K1183">
        <v>41</v>
      </c>
      <c r="L1183">
        <v>19.399999999999999</v>
      </c>
    </row>
    <row r="1184" spans="1:12">
      <c r="A1184" t="str">
        <f t="shared" si="18"/>
        <v>IDFxm.Sel.Chimney.A.Reg.S.80</v>
      </c>
      <c r="B1184">
        <v>204</v>
      </c>
      <c r="C1184" t="str">
        <f>LOOKUP(B1184,TipsyOutputs!A:A,TipsyOutputs!B:B)</f>
        <v>IDFxm.Sel.Chimney.A.Reg.S</v>
      </c>
      <c r="D1184">
        <v>0</v>
      </c>
      <c r="E1184">
        <v>80</v>
      </c>
      <c r="F1184">
        <v>115</v>
      </c>
      <c r="G1184">
        <v>17.2</v>
      </c>
      <c r="H1184">
        <v>0.13600000000000001</v>
      </c>
      <c r="I1184">
        <v>158.30000000000001</v>
      </c>
      <c r="J1184">
        <v>1.44</v>
      </c>
      <c r="K1184">
        <v>55</v>
      </c>
      <c r="L1184">
        <v>21.3</v>
      </c>
    </row>
    <row r="1185" spans="1:12">
      <c r="A1185" t="str">
        <f t="shared" si="18"/>
        <v>IDFxm.Sel.Chimney.A.Reg.S.90</v>
      </c>
      <c r="B1185">
        <v>204</v>
      </c>
      <c r="C1185" t="str">
        <f>LOOKUP(B1185,TipsyOutputs!A:A,TipsyOutputs!B:B)</f>
        <v>IDFxm.Sel.Chimney.A.Reg.S</v>
      </c>
      <c r="D1185">
        <v>0</v>
      </c>
      <c r="E1185">
        <v>90</v>
      </c>
      <c r="F1185">
        <v>146</v>
      </c>
      <c r="G1185">
        <v>18.8</v>
      </c>
      <c r="H1185">
        <v>0.16700000000000001</v>
      </c>
      <c r="I1185">
        <v>173.2</v>
      </c>
      <c r="J1185">
        <v>1.63</v>
      </c>
      <c r="K1185">
        <v>71</v>
      </c>
      <c r="L1185">
        <v>23.2</v>
      </c>
    </row>
    <row r="1186" spans="1:12">
      <c r="A1186" t="str">
        <f t="shared" si="18"/>
        <v>IDFxm.Sel.Chimney.B.FFEP.S.100</v>
      </c>
      <c r="B1186">
        <v>350</v>
      </c>
      <c r="C1186" t="str">
        <f>LOOKUP(B1186,TipsyOutputs!A:A,TipsyOutputs!B:B)</f>
        <v>IDFxm.Sel.Chimney.B.FFEP.S</v>
      </c>
      <c r="D1186">
        <v>0</v>
      </c>
      <c r="E1186">
        <v>100</v>
      </c>
      <c r="F1186">
        <v>243</v>
      </c>
      <c r="G1186">
        <v>23.2</v>
      </c>
      <c r="H1186">
        <v>0.248</v>
      </c>
      <c r="I1186">
        <v>199</v>
      </c>
      <c r="J1186">
        <v>2.4300000000000002</v>
      </c>
      <c r="K1186">
        <v>126</v>
      </c>
      <c r="L1186">
        <v>27.2</v>
      </c>
    </row>
    <row r="1187" spans="1:12">
      <c r="A1187" t="str">
        <f t="shared" si="18"/>
        <v>IDFxm.Sel.Chimney.B.FFEP.S.60</v>
      </c>
      <c r="B1187">
        <v>350</v>
      </c>
      <c r="C1187" t="str">
        <f>LOOKUP(B1187,TipsyOutputs!A:A,TipsyOutputs!B:B)</f>
        <v>IDFxm.Sel.Chimney.B.FFEP.S</v>
      </c>
      <c r="D1187">
        <v>0</v>
      </c>
      <c r="E1187">
        <v>60</v>
      </c>
      <c r="F1187">
        <v>108</v>
      </c>
      <c r="G1187">
        <v>16.600000000000001</v>
      </c>
      <c r="H1187">
        <v>0.11700000000000001</v>
      </c>
      <c r="I1187">
        <v>137.9</v>
      </c>
      <c r="J1187">
        <v>1.8</v>
      </c>
      <c r="K1187">
        <v>47</v>
      </c>
      <c r="L1187">
        <v>19.5</v>
      </c>
    </row>
    <row r="1188" spans="1:12">
      <c r="A1188" t="str">
        <f t="shared" si="18"/>
        <v>IDFxm.Sel.Chimney.B.FFEP.S.70</v>
      </c>
      <c r="B1188">
        <v>350</v>
      </c>
      <c r="C1188" t="str">
        <f>LOOKUP(B1188,TipsyOutputs!A:A,TipsyOutputs!B:B)</f>
        <v>IDFxm.Sel.Chimney.B.FFEP.S</v>
      </c>
      <c r="D1188">
        <v>0</v>
      </c>
      <c r="E1188">
        <v>70</v>
      </c>
      <c r="F1188">
        <v>148</v>
      </c>
      <c r="G1188">
        <v>18.600000000000001</v>
      </c>
      <c r="H1188">
        <v>0.14899999999999999</v>
      </c>
      <c r="I1188">
        <v>159.69999999999999</v>
      </c>
      <c r="J1188">
        <v>2.11</v>
      </c>
      <c r="K1188">
        <v>65</v>
      </c>
      <c r="L1188">
        <v>21.7</v>
      </c>
    </row>
    <row r="1189" spans="1:12">
      <c r="A1189" t="str">
        <f t="shared" si="18"/>
        <v>IDFxm.Sel.Chimney.B.FFEP.S.80</v>
      </c>
      <c r="B1189">
        <v>350</v>
      </c>
      <c r="C1189" t="str">
        <f>LOOKUP(B1189,TipsyOutputs!A:A,TipsyOutputs!B:B)</f>
        <v>IDFxm.Sel.Chimney.B.FFEP.S</v>
      </c>
      <c r="D1189">
        <v>0</v>
      </c>
      <c r="E1189">
        <v>80</v>
      </c>
      <c r="F1189">
        <v>183</v>
      </c>
      <c r="G1189">
        <v>20.3</v>
      </c>
      <c r="H1189">
        <v>0.182</v>
      </c>
      <c r="I1189">
        <v>175.2</v>
      </c>
      <c r="J1189">
        <v>2.29</v>
      </c>
      <c r="K1189">
        <v>85</v>
      </c>
      <c r="L1189">
        <v>23.7</v>
      </c>
    </row>
    <row r="1190" spans="1:12">
      <c r="A1190" t="str">
        <f t="shared" si="18"/>
        <v>IDFxm.Sel.Chimney.B.FFEP.S.90</v>
      </c>
      <c r="B1190">
        <v>350</v>
      </c>
      <c r="C1190" t="str">
        <f>LOOKUP(B1190,TipsyOutputs!A:A,TipsyOutputs!B:B)</f>
        <v>IDFxm.Sel.Chimney.B.FFEP.S</v>
      </c>
      <c r="D1190">
        <v>0</v>
      </c>
      <c r="E1190">
        <v>90</v>
      </c>
      <c r="F1190">
        <v>214</v>
      </c>
      <c r="G1190">
        <v>21.8</v>
      </c>
      <c r="H1190">
        <v>0.215</v>
      </c>
      <c r="I1190">
        <v>187.9</v>
      </c>
      <c r="J1190">
        <v>2.38</v>
      </c>
      <c r="K1190">
        <v>105</v>
      </c>
      <c r="L1190">
        <v>25.5</v>
      </c>
    </row>
    <row r="1191" spans="1:12">
      <c r="A1191" t="str">
        <f t="shared" si="18"/>
        <v>IDFxm.Sel.Chimney.B.NoMgmt.N.100</v>
      </c>
      <c r="B1191">
        <v>62</v>
      </c>
      <c r="C1191" t="str">
        <f>LOOKUP(B1191,TipsyOutputs!A:A,TipsyOutputs!B:B)</f>
        <v>IDFxm.Sel.Chimney.B.NoMgmt.N</v>
      </c>
      <c r="D1191">
        <v>0</v>
      </c>
      <c r="E1191">
        <v>100</v>
      </c>
      <c r="F1191">
        <v>118</v>
      </c>
      <c r="G1191">
        <v>17.7</v>
      </c>
      <c r="H1191">
        <v>0.13600000000000001</v>
      </c>
      <c r="I1191">
        <v>160.69999999999999</v>
      </c>
      <c r="J1191">
        <v>1.18</v>
      </c>
      <c r="K1191">
        <v>55</v>
      </c>
      <c r="L1191">
        <v>20.6</v>
      </c>
    </row>
    <row r="1192" spans="1:12">
      <c r="A1192" t="str">
        <f t="shared" si="18"/>
        <v>IDFxm.Sel.Chimney.B.NoMgmt.N.60</v>
      </c>
      <c r="B1192">
        <v>62</v>
      </c>
      <c r="C1192" t="str">
        <f>LOOKUP(B1192,TipsyOutputs!A:A,TipsyOutputs!B:B)</f>
        <v>IDFxm.Sel.Chimney.B.NoMgmt.N</v>
      </c>
      <c r="D1192">
        <v>0</v>
      </c>
      <c r="E1192">
        <v>60</v>
      </c>
      <c r="F1192">
        <v>12</v>
      </c>
      <c r="G1192">
        <v>11</v>
      </c>
      <c r="H1192">
        <v>6.2E-2</v>
      </c>
      <c r="I1192">
        <v>94</v>
      </c>
      <c r="J1192">
        <v>0.2</v>
      </c>
      <c r="K1192">
        <v>11</v>
      </c>
      <c r="L1192">
        <v>14.2</v>
      </c>
    </row>
    <row r="1193" spans="1:12">
      <c r="A1193" t="str">
        <f t="shared" si="18"/>
        <v>IDFxm.Sel.Chimney.B.NoMgmt.N.70</v>
      </c>
      <c r="B1193">
        <v>62</v>
      </c>
      <c r="C1193" t="str">
        <f>LOOKUP(B1193,TipsyOutputs!A:A,TipsyOutputs!B:B)</f>
        <v>IDFxm.Sel.Chimney.B.NoMgmt.N</v>
      </c>
      <c r="D1193">
        <v>0</v>
      </c>
      <c r="E1193">
        <v>70</v>
      </c>
      <c r="F1193">
        <v>36</v>
      </c>
      <c r="G1193">
        <v>13</v>
      </c>
      <c r="H1193">
        <v>7.8E-2</v>
      </c>
      <c r="I1193">
        <v>116.7</v>
      </c>
      <c r="J1193">
        <v>0.52</v>
      </c>
      <c r="K1193">
        <v>24</v>
      </c>
      <c r="L1193">
        <v>15.9</v>
      </c>
    </row>
    <row r="1194" spans="1:12">
      <c r="A1194" t="str">
        <f t="shared" si="18"/>
        <v>IDFxm.Sel.Chimney.B.NoMgmt.N.80</v>
      </c>
      <c r="B1194">
        <v>62</v>
      </c>
      <c r="C1194" t="str">
        <f>LOOKUP(B1194,TipsyOutputs!A:A,TipsyOutputs!B:B)</f>
        <v>IDFxm.Sel.Chimney.B.NoMgmt.N</v>
      </c>
      <c r="D1194">
        <v>0</v>
      </c>
      <c r="E1194">
        <v>80</v>
      </c>
      <c r="F1194">
        <v>66</v>
      </c>
      <c r="G1194">
        <v>14.8</v>
      </c>
      <c r="H1194">
        <v>9.7000000000000003E-2</v>
      </c>
      <c r="I1194">
        <v>133.19999999999999</v>
      </c>
      <c r="J1194">
        <v>0.82</v>
      </c>
      <c r="K1194">
        <v>34</v>
      </c>
      <c r="L1194">
        <v>17.7</v>
      </c>
    </row>
    <row r="1195" spans="1:12">
      <c r="A1195" t="str">
        <f t="shared" si="18"/>
        <v>IDFxm.Sel.Chimney.B.NoMgmt.N.90</v>
      </c>
      <c r="B1195">
        <v>62</v>
      </c>
      <c r="C1195" t="str">
        <f>LOOKUP(B1195,TipsyOutputs!A:A,TipsyOutputs!B:B)</f>
        <v>IDFxm.Sel.Chimney.B.NoMgmt.N</v>
      </c>
      <c r="D1195">
        <v>0</v>
      </c>
      <c r="E1195">
        <v>90</v>
      </c>
      <c r="F1195">
        <v>94</v>
      </c>
      <c r="G1195">
        <v>16.3</v>
      </c>
      <c r="H1195">
        <v>0.115</v>
      </c>
      <c r="I1195">
        <v>146.6</v>
      </c>
      <c r="J1195">
        <v>1.04</v>
      </c>
      <c r="K1195">
        <v>44</v>
      </c>
      <c r="L1195">
        <v>19.2</v>
      </c>
    </row>
    <row r="1196" spans="1:12">
      <c r="A1196" t="str">
        <f t="shared" si="18"/>
        <v>IDFxm.Sel.Chimney.B.Reg.S.100</v>
      </c>
      <c r="B1196">
        <v>205</v>
      </c>
      <c r="C1196" t="str">
        <f>LOOKUP(B1196,TipsyOutputs!A:A,TipsyOutputs!B:B)</f>
        <v>IDFxm.Sel.Chimney.B.Reg.S</v>
      </c>
      <c r="D1196">
        <v>0</v>
      </c>
      <c r="E1196">
        <v>100</v>
      </c>
      <c r="F1196">
        <v>188</v>
      </c>
      <c r="G1196">
        <v>20.7</v>
      </c>
      <c r="H1196">
        <v>0.21299999999999999</v>
      </c>
      <c r="I1196">
        <v>189.2</v>
      </c>
      <c r="J1196">
        <v>1.88</v>
      </c>
      <c r="K1196">
        <v>96</v>
      </c>
      <c r="L1196">
        <v>25.6</v>
      </c>
    </row>
    <row r="1197" spans="1:12">
      <c r="A1197" t="str">
        <f t="shared" si="18"/>
        <v>IDFxm.Sel.Chimney.B.Reg.S.60</v>
      </c>
      <c r="B1197">
        <v>205</v>
      </c>
      <c r="C1197" t="str">
        <f>LOOKUP(B1197,TipsyOutputs!A:A,TipsyOutputs!B:B)</f>
        <v>IDFxm.Sel.Chimney.B.Reg.S</v>
      </c>
      <c r="D1197">
        <v>0</v>
      </c>
      <c r="E1197">
        <v>60</v>
      </c>
      <c r="F1197">
        <v>55</v>
      </c>
      <c r="G1197">
        <v>13.8</v>
      </c>
      <c r="H1197">
        <v>8.7999999999999995E-2</v>
      </c>
      <c r="I1197">
        <v>126.3</v>
      </c>
      <c r="J1197">
        <v>0.91</v>
      </c>
      <c r="K1197">
        <v>30</v>
      </c>
      <c r="L1197">
        <v>17.600000000000001</v>
      </c>
    </row>
    <row r="1198" spans="1:12">
      <c r="A1198" t="str">
        <f t="shared" si="18"/>
        <v>IDFxm.Sel.Chimney.B.Reg.S.70</v>
      </c>
      <c r="B1198">
        <v>205</v>
      </c>
      <c r="C1198" t="str">
        <f>LOOKUP(B1198,TipsyOutputs!A:A,TipsyOutputs!B:B)</f>
        <v>IDFxm.Sel.Chimney.B.Reg.S</v>
      </c>
      <c r="D1198">
        <v>0</v>
      </c>
      <c r="E1198">
        <v>70</v>
      </c>
      <c r="F1198">
        <v>91</v>
      </c>
      <c r="G1198">
        <v>15.9</v>
      </c>
      <c r="H1198">
        <v>0.114</v>
      </c>
      <c r="I1198">
        <v>144.4</v>
      </c>
      <c r="J1198">
        <v>1.3</v>
      </c>
      <c r="K1198">
        <v>44</v>
      </c>
      <c r="L1198">
        <v>19.899999999999999</v>
      </c>
    </row>
    <row r="1199" spans="1:12">
      <c r="A1199" t="str">
        <f t="shared" si="18"/>
        <v>IDFxm.Sel.Chimney.B.Reg.S.80</v>
      </c>
      <c r="B1199">
        <v>205</v>
      </c>
      <c r="C1199" t="str">
        <f>LOOKUP(B1199,TipsyOutputs!A:A,TipsyOutputs!B:B)</f>
        <v>IDFxm.Sel.Chimney.B.Reg.S</v>
      </c>
      <c r="D1199">
        <v>0</v>
      </c>
      <c r="E1199">
        <v>80</v>
      </c>
      <c r="F1199">
        <v>124</v>
      </c>
      <c r="G1199">
        <v>17.7</v>
      </c>
      <c r="H1199">
        <v>0.14399999999999999</v>
      </c>
      <c r="I1199">
        <v>162.19999999999999</v>
      </c>
      <c r="J1199">
        <v>1.55</v>
      </c>
      <c r="K1199">
        <v>59</v>
      </c>
      <c r="L1199">
        <v>21.8</v>
      </c>
    </row>
    <row r="1200" spans="1:12">
      <c r="A1200" t="str">
        <f t="shared" si="18"/>
        <v>IDFxm.Sel.Chimney.B.Reg.S.90</v>
      </c>
      <c r="B1200">
        <v>205</v>
      </c>
      <c r="C1200" t="str">
        <f>LOOKUP(B1200,TipsyOutputs!A:A,TipsyOutputs!B:B)</f>
        <v>IDFxm.Sel.Chimney.B.Reg.S</v>
      </c>
      <c r="D1200">
        <v>0</v>
      </c>
      <c r="E1200">
        <v>90</v>
      </c>
      <c r="F1200">
        <v>158</v>
      </c>
      <c r="G1200">
        <v>19.3</v>
      </c>
      <c r="H1200">
        <v>0.17899999999999999</v>
      </c>
      <c r="I1200">
        <v>177.9</v>
      </c>
      <c r="J1200">
        <v>1.75</v>
      </c>
      <c r="K1200">
        <v>78</v>
      </c>
      <c r="L1200">
        <v>23.8</v>
      </c>
    </row>
    <row r="1201" spans="1:12">
      <c r="A1201" t="str">
        <f t="shared" si="18"/>
        <v>IDFxm.Sel.Minton.B.FFEP.S.100</v>
      </c>
      <c r="B1201">
        <v>380</v>
      </c>
      <c r="C1201" t="str">
        <f>LOOKUP(B1201,TipsyOutputs!A:A,TipsyOutputs!B:B)</f>
        <v>IDFxm.Sel.Minton.B.FFEP.S</v>
      </c>
      <c r="D1201">
        <v>0</v>
      </c>
      <c r="E1201">
        <v>100</v>
      </c>
      <c r="F1201">
        <v>253</v>
      </c>
      <c r="G1201">
        <v>23.7</v>
      </c>
      <c r="H1201">
        <v>0.26</v>
      </c>
      <c r="I1201">
        <v>202.3</v>
      </c>
      <c r="J1201">
        <v>2.5299999999999998</v>
      </c>
      <c r="K1201">
        <v>133</v>
      </c>
      <c r="L1201">
        <v>27.8</v>
      </c>
    </row>
    <row r="1202" spans="1:12">
      <c r="A1202" t="str">
        <f t="shared" si="18"/>
        <v>IDFxm.Sel.Minton.B.FFEP.S.60</v>
      </c>
      <c r="B1202">
        <v>380</v>
      </c>
      <c r="C1202" t="str">
        <f>LOOKUP(B1202,TipsyOutputs!A:A,TipsyOutputs!B:B)</f>
        <v>IDFxm.Sel.Minton.B.FFEP.S</v>
      </c>
      <c r="D1202">
        <v>0</v>
      </c>
      <c r="E1202">
        <v>60</v>
      </c>
      <c r="F1202">
        <v>115</v>
      </c>
      <c r="G1202">
        <v>17</v>
      </c>
      <c r="H1202">
        <v>0.122</v>
      </c>
      <c r="I1202">
        <v>142.5</v>
      </c>
      <c r="J1202">
        <v>1.92</v>
      </c>
      <c r="K1202">
        <v>50</v>
      </c>
      <c r="L1202">
        <v>19.899999999999999</v>
      </c>
    </row>
    <row r="1203" spans="1:12">
      <c r="A1203" t="str">
        <f t="shared" si="18"/>
        <v>IDFxm.Sel.Minton.B.FFEP.S.70</v>
      </c>
      <c r="B1203">
        <v>380</v>
      </c>
      <c r="C1203" t="str">
        <f>LOOKUP(B1203,TipsyOutputs!A:A,TipsyOutputs!B:B)</f>
        <v>IDFxm.Sel.Minton.B.FFEP.S</v>
      </c>
      <c r="D1203">
        <v>0</v>
      </c>
      <c r="E1203">
        <v>70</v>
      </c>
      <c r="F1203">
        <v>156</v>
      </c>
      <c r="G1203">
        <v>19</v>
      </c>
      <c r="H1203">
        <v>0.156</v>
      </c>
      <c r="I1203">
        <v>163.69999999999999</v>
      </c>
      <c r="J1203">
        <v>2.23</v>
      </c>
      <c r="K1203">
        <v>70</v>
      </c>
      <c r="L1203">
        <v>22.1</v>
      </c>
    </row>
    <row r="1204" spans="1:12">
      <c r="A1204" t="str">
        <f t="shared" si="18"/>
        <v>IDFxm.Sel.Minton.B.FFEP.S.80</v>
      </c>
      <c r="B1204">
        <v>380</v>
      </c>
      <c r="C1204" t="str">
        <f>LOOKUP(B1204,TipsyOutputs!A:A,TipsyOutputs!B:B)</f>
        <v>IDFxm.Sel.Minton.B.FFEP.S</v>
      </c>
      <c r="D1204">
        <v>0</v>
      </c>
      <c r="E1204">
        <v>80</v>
      </c>
      <c r="F1204">
        <v>192</v>
      </c>
      <c r="G1204">
        <v>20.7</v>
      </c>
      <c r="H1204">
        <v>0.191</v>
      </c>
      <c r="I1204">
        <v>179</v>
      </c>
      <c r="J1204">
        <v>2.4</v>
      </c>
      <c r="K1204">
        <v>90</v>
      </c>
      <c r="L1204">
        <v>24.2</v>
      </c>
    </row>
    <row r="1205" spans="1:12">
      <c r="A1205" t="str">
        <f t="shared" si="18"/>
        <v>IDFxm.Sel.Minton.B.FFEP.S.90</v>
      </c>
      <c r="B1205">
        <v>380</v>
      </c>
      <c r="C1205" t="str">
        <f>LOOKUP(B1205,TipsyOutputs!A:A,TipsyOutputs!B:B)</f>
        <v>IDFxm.Sel.Minton.B.FFEP.S</v>
      </c>
      <c r="D1205">
        <v>0</v>
      </c>
      <c r="E1205">
        <v>90</v>
      </c>
      <c r="F1205">
        <v>224</v>
      </c>
      <c r="G1205">
        <v>22.3</v>
      </c>
      <c r="H1205">
        <v>0.22500000000000001</v>
      </c>
      <c r="I1205">
        <v>191.5</v>
      </c>
      <c r="J1205">
        <v>2.4900000000000002</v>
      </c>
      <c r="K1205">
        <v>111</v>
      </c>
      <c r="L1205">
        <v>26.1</v>
      </c>
    </row>
    <row r="1206" spans="1:12">
      <c r="A1206" t="str">
        <f t="shared" si="18"/>
        <v>IDFxm.Sel.Minton.B.NoMgmt.N.100</v>
      </c>
      <c r="B1206">
        <v>93</v>
      </c>
      <c r="C1206" t="str">
        <f>LOOKUP(B1206,TipsyOutputs!A:A,TipsyOutputs!B:B)</f>
        <v>IDFxm.Sel.Minton.B.NoMgmt.N</v>
      </c>
      <c r="D1206">
        <v>0</v>
      </c>
      <c r="E1206">
        <v>100</v>
      </c>
      <c r="F1206">
        <v>58</v>
      </c>
      <c r="G1206">
        <v>14.4</v>
      </c>
      <c r="H1206">
        <v>9.1999999999999998E-2</v>
      </c>
      <c r="I1206">
        <v>129.30000000000001</v>
      </c>
      <c r="J1206">
        <v>0.57999999999999996</v>
      </c>
      <c r="K1206">
        <v>31</v>
      </c>
      <c r="L1206">
        <v>17.3</v>
      </c>
    </row>
    <row r="1207" spans="1:12">
      <c r="A1207" t="str">
        <f t="shared" si="18"/>
        <v>IDFxm.Sel.Minton.B.NoMgmt.N.60</v>
      </c>
      <c r="B1207">
        <v>93</v>
      </c>
      <c r="C1207" t="str">
        <f>LOOKUP(B1207,TipsyOutputs!A:A,TipsyOutputs!B:B)</f>
        <v>IDFxm.Sel.Minton.B.NoMgmt.N</v>
      </c>
      <c r="D1207">
        <v>0</v>
      </c>
      <c r="E1207">
        <v>60</v>
      </c>
      <c r="F1207">
        <v>1</v>
      </c>
      <c r="G1207">
        <v>8.8000000000000007</v>
      </c>
      <c r="H1207">
        <v>4.9000000000000002E-2</v>
      </c>
      <c r="I1207">
        <v>58.3</v>
      </c>
      <c r="J1207">
        <v>0.02</v>
      </c>
      <c r="K1207">
        <v>1</v>
      </c>
      <c r="L1207">
        <v>13.3</v>
      </c>
    </row>
    <row r="1208" spans="1:12">
      <c r="A1208" t="str">
        <f t="shared" si="18"/>
        <v>IDFxm.Sel.Minton.B.NoMgmt.N.70</v>
      </c>
      <c r="B1208">
        <v>93</v>
      </c>
      <c r="C1208" t="str">
        <f>LOOKUP(B1208,TipsyOutputs!A:A,TipsyOutputs!B:B)</f>
        <v>IDFxm.Sel.Minton.B.NoMgmt.N</v>
      </c>
      <c r="D1208">
        <v>0</v>
      </c>
      <c r="E1208">
        <v>70</v>
      </c>
      <c r="F1208">
        <v>7</v>
      </c>
      <c r="G1208">
        <v>10.4</v>
      </c>
      <c r="H1208">
        <v>5.8999999999999997E-2</v>
      </c>
      <c r="I1208">
        <v>85</v>
      </c>
      <c r="J1208">
        <v>0.1</v>
      </c>
      <c r="K1208">
        <v>7</v>
      </c>
      <c r="L1208">
        <v>13.8</v>
      </c>
    </row>
    <row r="1209" spans="1:12">
      <c r="A1209" t="str">
        <f t="shared" si="18"/>
        <v>IDFxm.Sel.Minton.B.NoMgmt.N.80</v>
      </c>
      <c r="B1209">
        <v>93</v>
      </c>
      <c r="C1209" t="str">
        <f>LOOKUP(B1209,TipsyOutputs!A:A,TipsyOutputs!B:B)</f>
        <v>IDFxm.Sel.Minton.B.NoMgmt.N</v>
      </c>
      <c r="D1209">
        <v>0</v>
      </c>
      <c r="E1209">
        <v>80</v>
      </c>
      <c r="F1209">
        <v>20</v>
      </c>
      <c r="G1209">
        <v>11.9</v>
      </c>
      <c r="H1209">
        <v>6.5000000000000002E-2</v>
      </c>
      <c r="I1209">
        <v>98.8</v>
      </c>
      <c r="J1209">
        <v>0.25</v>
      </c>
      <c r="K1209">
        <v>17</v>
      </c>
      <c r="L1209">
        <v>14.8</v>
      </c>
    </row>
    <row r="1210" spans="1:12">
      <c r="A1210" t="str">
        <f t="shared" si="18"/>
        <v>IDFxm.Sel.Minton.B.NoMgmt.N.90</v>
      </c>
      <c r="B1210">
        <v>93</v>
      </c>
      <c r="C1210" t="str">
        <f>LOOKUP(B1210,TipsyOutputs!A:A,TipsyOutputs!B:B)</f>
        <v>IDFxm.Sel.Minton.B.NoMgmt.N</v>
      </c>
      <c r="D1210">
        <v>0</v>
      </c>
      <c r="E1210">
        <v>90</v>
      </c>
      <c r="F1210">
        <v>39</v>
      </c>
      <c r="G1210">
        <v>13.2</v>
      </c>
      <c r="H1210">
        <v>0.08</v>
      </c>
      <c r="I1210">
        <v>118.7</v>
      </c>
      <c r="J1210">
        <v>0.44</v>
      </c>
      <c r="K1210">
        <v>25</v>
      </c>
      <c r="L1210">
        <v>16.100000000000001</v>
      </c>
    </row>
    <row r="1211" spans="1:12">
      <c r="A1211" t="str">
        <f t="shared" si="18"/>
        <v>IDFxm.Sel.Minton.B.Reg.S.100</v>
      </c>
      <c r="B1211">
        <v>245</v>
      </c>
      <c r="C1211" t="str">
        <f>LOOKUP(B1211,TipsyOutputs!A:A,TipsyOutputs!B:B)</f>
        <v>IDFxm.Sel.Minton.B.Reg.S</v>
      </c>
      <c r="D1211">
        <v>0</v>
      </c>
      <c r="E1211">
        <v>100</v>
      </c>
      <c r="F1211">
        <v>197</v>
      </c>
      <c r="G1211">
        <v>21.2</v>
      </c>
      <c r="H1211">
        <v>0.223</v>
      </c>
      <c r="I1211">
        <v>192.3</v>
      </c>
      <c r="J1211">
        <v>1.97</v>
      </c>
      <c r="K1211">
        <v>101</v>
      </c>
      <c r="L1211">
        <v>26.1</v>
      </c>
    </row>
    <row r="1212" spans="1:12">
      <c r="A1212" t="str">
        <f t="shared" si="18"/>
        <v>IDFxm.Sel.Minton.B.Reg.S.60</v>
      </c>
      <c r="B1212">
        <v>245</v>
      </c>
      <c r="C1212" t="str">
        <f>LOOKUP(B1212,TipsyOutputs!A:A,TipsyOutputs!B:B)</f>
        <v>IDFxm.Sel.Minton.B.Reg.S</v>
      </c>
      <c r="D1212">
        <v>0</v>
      </c>
      <c r="E1212">
        <v>60</v>
      </c>
      <c r="F1212">
        <v>60</v>
      </c>
      <c r="G1212">
        <v>14.1</v>
      </c>
      <c r="H1212">
        <v>9.1999999999999998E-2</v>
      </c>
      <c r="I1212">
        <v>129.6</v>
      </c>
      <c r="J1212">
        <v>0.99</v>
      </c>
      <c r="K1212">
        <v>32</v>
      </c>
      <c r="L1212">
        <v>17.899999999999999</v>
      </c>
    </row>
    <row r="1213" spans="1:12">
      <c r="A1213" t="str">
        <f t="shared" si="18"/>
        <v>IDFxm.Sel.Minton.B.Reg.S.70</v>
      </c>
      <c r="B1213">
        <v>245</v>
      </c>
      <c r="C1213" t="str">
        <f>LOOKUP(B1213,TipsyOutputs!A:A,TipsyOutputs!B:B)</f>
        <v>IDFxm.Sel.Minton.B.Reg.S</v>
      </c>
      <c r="D1213">
        <v>0</v>
      </c>
      <c r="E1213">
        <v>70</v>
      </c>
      <c r="F1213">
        <v>97</v>
      </c>
      <c r="G1213">
        <v>16.2</v>
      </c>
      <c r="H1213">
        <v>0.12</v>
      </c>
      <c r="I1213">
        <v>148.5</v>
      </c>
      <c r="J1213">
        <v>1.39</v>
      </c>
      <c r="K1213">
        <v>47</v>
      </c>
      <c r="L1213">
        <v>20.2</v>
      </c>
    </row>
    <row r="1214" spans="1:12">
      <c r="A1214" t="str">
        <f t="shared" si="18"/>
        <v>IDFxm.Sel.Minton.B.Reg.S.80</v>
      </c>
      <c r="B1214">
        <v>245</v>
      </c>
      <c r="C1214" t="str">
        <f>LOOKUP(B1214,TipsyOutputs!A:A,TipsyOutputs!B:B)</f>
        <v>IDFxm.Sel.Minton.B.Reg.S</v>
      </c>
      <c r="D1214">
        <v>0</v>
      </c>
      <c r="E1214">
        <v>80</v>
      </c>
      <c r="F1214">
        <v>131</v>
      </c>
      <c r="G1214">
        <v>18.100000000000001</v>
      </c>
      <c r="H1214">
        <v>0.151</v>
      </c>
      <c r="I1214">
        <v>165.9</v>
      </c>
      <c r="J1214">
        <v>1.64</v>
      </c>
      <c r="K1214">
        <v>63</v>
      </c>
      <c r="L1214">
        <v>22.3</v>
      </c>
    </row>
    <row r="1215" spans="1:12">
      <c r="A1215" t="str">
        <f t="shared" si="18"/>
        <v>IDFxm.Sel.Minton.B.Reg.S.90</v>
      </c>
      <c r="B1215">
        <v>245</v>
      </c>
      <c r="C1215" t="str">
        <f>LOOKUP(B1215,TipsyOutputs!A:A,TipsyOutputs!B:B)</f>
        <v>IDFxm.Sel.Minton.B.Reg.S</v>
      </c>
      <c r="D1215">
        <v>0</v>
      </c>
      <c r="E1215">
        <v>90</v>
      </c>
      <c r="F1215">
        <v>166</v>
      </c>
      <c r="G1215">
        <v>19.7</v>
      </c>
      <c r="H1215">
        <v>0.188</v>
      </c>
      <c r="I1215">
        <v>181</v>
      </c>
      <c r="J1215">
        <v>1.85</v>
      </c>
      <c r="K1215">
        <v>82</v>
      </c>
      <c r="L1215">
        <v>24.3</v>
      </c>
    </row>
    <row r="1216" spans="1:12">
      <c r="A1216" t="str">
        <f t="shared" si="18"/>
        <v>IDFxm.Sel.Minton.C.FFEP.S.100</v>
      </c>
      <c r="B1216">
        <v>381</v>
      </c>
      <c r="C1216" t="str">
        <f>LOOKUP(B1216,TipsyOutputs!A:A,TipsyOutputs!B:B)</f>
        <v>IDFxm.Sel.Minton.C.FFEP.S</v>
      </c>
      <c r="D1216">
        <v>0</v>
      </c>
      <c r="E1216">
        <v>100</v>
      </c>
      <c r="F1216">
        <v>232</v>
      </c>
      <c r="G1216">
        <v>22.7</v>
      </c>
      <c r="H1216">
        <v>0.23599999999999999</v>
      </c>
      <c r="I1216">
        <v>195.3</v>
      </c>
      <c r="J1216">
        <v>2.3199999999999998</v>
      </c>
      <c r="K1216">
        <v>118</v>
      </c>
      <c r="L1216">
        <v>26.6</v>
      </c>
    </row>
    <row r="1217" spans="1:12">
      <c r="A1217" t="str">
        <f t="shared" ref="A1217:A1280" si="19">C1217&amp;"."&amp;E1217</f>
        <v>IDFxm.Sel.Minton.C.FFEP.S.60</v>
      </c>
      <c r="B1217">
        <v>381</v>
      </c>
      <c r="C1217" t="str">
        <f>LOOKUP(B1217,TipsyOutputs!A:A,TipsyOutputs!B:B)</f>
        <v>IDFxm.Sel.Minton.C.FFEP.S</v>
      </c>
      <c r="D1217">
        <v>0</v>
      </c>
      <c r="E1217">
        <v>60</v>
      </c>
      <c r="F1217">
        <v>101</v>
      </c>
      <c r="G1217">
        <v>16.2</v>
      </c>
      <c r="H1217">
        <v>0.112</v>
      </c>
      <c r="I1217">
        <v>133.80000000000001</v>
      </c>
      <c r="J1217">
        <v>1.68</v>
      </c>
      <c r="K1217">
        <v>44</v>
      </c>
      <c r="L1217">
        <v>19.100000000000001</v>
      </c>
    </row>
    <row r="1218" spans="1:12">
      <c r="A1218" t="str">
        <f t="shared" si="19"/>
        <v>IDFxm.Sel.Minton.C.FFEP.S.70</v>
      </c>
      <c r="B1218">
        <v>381</v>
      </c>
      <c r="C1218" t="str">
        <f>LOOKUP(B1218,TipsyOutputs!A:A,TipsyOutputs!B:B)</f>
        <v>IDFxm.Sel.Minton.C.FFEP.S</v>
      </c>
      <c r="D1218">
        <v>0</v>
      </c>
      <c r="E1218">
        <v>70</v>
      </c>
      <c r="F1218">
        <v>139</v>
      </c>
      <c r="G1218">
        <v>18.2</v>
      </c>
      <c r="H1218">
        <v>0.14099999999999999</v>
      </c>
      <c r="I1218">
        <v>155.30000000000001</v>
      </c>
      <c r="J1218">
        <v>1.99</v>
      </c>
      <c r="K1218">
        <v>61</v>
      </c>
      <c r="L1218">
        <v>21.2</v>
      </c>
    </row>
    <row r="1219" spans="1:12">
      <c r="A1219" t="str">
        <f t="shared" si="19"/>
        <v>IDFxm.Sel.Minton.C.FFEP.S.80</v>
      </c>
      <c r="B1219">
        <v>381</v>
      </c>
      <c r="C1219" t="str">
        <f>LOOKUP(B1219,TipsyOutputs!A:A,TipsyOutputs!B:B)</f>
        <v>IDFxm.Sel.Minton.C.FFEP.S</v>
      </c>
      <c r="D1219">
        <v>0</v>
      </c>
      <c r="E1219">
        <v>80</v>
      </c>
      <c r="F1219">
        <v>175</v>
      </c>
      <c r="G1219">
        <v>19.899999999999999</v>
      </c>
      <c r="H1219">
        <v>0.17299999999999999</v>
      </c>
      <c r="I1219">
        <v>171.4</v>
      </c>
      <c r="J1219">
        <v>2.1800000000000002</v>
      </c>
      <c r="K1219">
        <v>79</v>
      </c>
      <c r="L1219">
        <v>23.2</v>
      </c>
    </row>
    <row r="1220" spans="1:12">
      <c r="A1220" t="str">
        <f t="shared" si="19"/>
        <v>IDFxm.Sel.Minton.C.FFEP.S.90</v>
      </c>
      <c r="B1220">
        <v>381</v>
      </c>
      <c r="C1220" t="str">
        <f>LOOKUP(B1220,TipsyOutputs!A:A,TipsyOutputs!B:B)</f>
        <v>IDFxm.Sel.Minton.C.FFEP.S</v>
      </c>
      <c r="D1220">
        <v>0</v>
      </c>
      <c r="E1220">
        <v>90</v>
      </c>
      <c r="F1220">
        <v>204</v>
      </c>
      <c r="G1220">
        <v>21.4</v>
      </c>
      <c r="H1220">
        <v>0.20399999999999999</v>
      </c>
      <c r="I1220">
        <v>184.1</v>
      </c>
      <c r="J1220">
        <v>2.27</v>
      </c>
      <c r="K1220">
        <v>98</v>
      </c>
      <c r="L1220">
        <v>25</v>
      </c>
    </row>
    <row r="1221" spans="1:12">
      <c r="A1221" t="str">
        <f t="shared" si="19"/>
        <v>IDFxm.Sel.Minton.C.NoMgmt.N.100</v>
      </c>
      <c r="B1221">
        <v>94</v>
      </c>
      <c r="C1221" t="str">
        <f>LOOKUP(B1221,TipsyOutputs!A:A,TipsyOutputs!B:B)</f>
        <v>IDFxm.Sel.Minton.C.NoMgmt.N</v>
      </c>
      <c r="D1221">
        <v>0</v>
      </c>
      <c r="E1221">
        <v>100</v>
      </c>
      <c r="F1221">
        <v>54</v>
      </c>
      <c r="G1221">
        <v>14.1</v>
      </c>
      <c r="H1221">
        <v>8.7999999999999995E-2</v>
      </c>
      <c r="I1221">
        <v>125.8</v>
      </c>
      <c r="J1221">
        <v>0.54</v>
      </c>
      <c r="K1221">
        <v>30</v>
      </c>
      <c r="L1221">
        <v>17.100000000000001</v>
      </c>
    </row>
    <row r="1222" spans="1:12">
      <c r="A1222" t="str">
        <f t="shared" si="19"/>
        <v>IDFxm.Sel.Minton.C.NoMgmt.N.60</v>
      </c>
      <c r="B1222">
        <v>94</v>
      </c>
      <c r="C1222" t="str">
        <f>LOOKUP(B1222,TipsyOutputs!A:A,TipsyOutputs!B:B)</f>
        <v>IDFxm.Sel.Minton.C.NoMgmt.N</v>
      </c>
      <c r="D1222">
        <v>0</v>
      </c>
      <c r="E1222">
        <v>60</v>
      </c>
      <c r="F1222">
        <v>1</v>
      </c>
      <c r="G1222">
        <v>8.6</v>
      </c>
      <c r="H1222">
        <v>4.9000000000000002E-2</v>
      </c>
      <c r="I1222">
        <v>58.3</v>
      </c>
      <c r="J1222">
        <v>0.02</v>
      </c>
      <c r="K1222">
        <v>1</v>
      </c>
      <c r="L1222">
        <v>13.2</v>
      </c>
    </row>
    <row r="1223" spans="1:12">
      <c r="A1223" t="str">
        <f t="shared" si="19"/>
        <v>IDFxm.Sel.Minton.C.NoMgmt.N.70</v>
      </c>
      <c r="B1223">
        <v>94</v>
      </c>
      <c r="C1223" t="str">
        <f>LOOKUP(B1223,TipsyOutputs!A:A,TipsyOutputs!B:B)</f>
        <v>IDFxm.Sel.Minton.C.NoMgmt.N</v>
      </c>
      <c r="D1223">
        <v>0</v>
      </c>
      <c r="E1223">
        <v>70</v>
      </c>
      <c r="F1223">
        <v>5</v>
      </c>
      <c r="G1223">
        <v>10.199999999999999</v>
      </c>
      <c r="H1223">
        <v>5.7000000000000002E-2</v>
      </c>
      <c r="I1223">
        <v>78.099999999999994</v>
      </c>
      <c r="J1223">
        <v>7.0000000000000007E-2</v>
      </c>
      <c r="K1223">
        <v>6</v>
      </c>
      <c r="L1223">
        <v>13.7</v>
      </c>
    </row>
    <row r="1224" spans="1:12">
      <c r="A1224" t="str">
        <f t="shared" si="19"/>
        <v>IDFxm.Sel.Minton.C.NoMgmt.N.80</v>
      </c>
      <c r="B1224">
        <v>94</v>
      </c>
      <c r="C1224" t="str">
        <f>LOOKUP(B1224,TipsyOutputs!A:A,TipsyOutputs!B:B)</f>
        <v>IDFxm.Sel.Minton.C.NoMgmt.N</v>
      </c>
      <c r="D1224">
        <v>0</v>
      </c>
      <c r="E1224">
        <v>80</v>
      </c>
      <c r="F1224">
        <v>18</v>
      </c>
      <c r="G1224">
        <v>11.7</v>
      </c>
      <c r="H1224">
        <v>6.4000000000000001E-2</v>
      </c>
      <c r="I1224">
        <v>98</v>
      </c>
      <c r="J1224">
        <v>0.22</v>
      </c>
      <c r="K1224">
        <v>16</v>
      </c>
      <c r="L1224">
        <v>14.6</v>
      </c>
    </row>
    <row r="1225" spans="1:12">
      <c r="A1225" t="str">
        <f t="shared" si="19"/>
        <v>IDFxm.Sel.Minton.C.NoMgmt.N.90</v>
      </c>
      <c r="B1225">
        <v>94</v>
      </c>
      <c r="C1225" t="str">
        <f>LOOKUP(B1225,TipsyOutputs!A:A,TipsyOutputs!B:B)</f>
        <v>IDFxm.Sel.Minton.C.NoMgmt.N</v>
      </c>
      <c r="D1225">
        <v>0</v>
      </c>
      <c r="E1225">
        <v>90</v>
      </c>
      <c r="F1225">
        <v>36</v>
      </c>
      <c r="G1225">
        <v>13</v>
      </c>
      <c r="H1225">
        <v>7.8E-2</v>
      </c>
      <c r="I1225">
        <v>116.5</v>
      </c>
      <c r="J1225">
        <v>0.4</v>
      </c>
      <c r="K1225">
        <v>23</v>
      </c>
      <c r="L1225">
        <v>15.9</v>
      </c>
    </row>
    <row r="1226" spans="1:12">
      <c r="A1226" t="str">
        <f t="shared" si="19"/>
        <v>IDFxm.Sel.Minton.C.Reg.S.100</v>
      </c>
      <c r="B1226">
        <v>246</v>
      </c>
      <c r="C1226" t="str">
        <f>LOOKUP(B1226,TipsyOutputs!A:A,TipsyOutputs!B:B)</f>
        <v>IDFxm.Sel.Minton.C.Reg.S</v>
      </c>
      <c r="D1226">
        <v>0</v>
      </c>
      <c r="E1226">
        <v>100</v>
      </c>
      <c r="F1226">
        <v>179</v>
      </c>
      <c r="G1226">
        <v>20.3</v>
      </c>
      <c r="H1226">
        <v>0.20200000000000001</v>
      </c>
      <c r="I1226">
        <v>185.9</v>
      </c>
      <c r="J1226">
        <v>1.79</v>
      </c>
      <c r="K1226">
        <v>90</v>
      </c>
      <c r="L1226">
        <v>25.1</v>
      </c>
    </row>
    <row r="1227" spans="1:12">
      <c r="A1227" t="str">
        <f t="shared" si="19"/>
        <v>IDFxm.Sel.Minton.C.Reg.S.60</v>
      </c>
      <c r="B1227">
        <v>246</v>
      </c>
      <c r="C1227" t="str">
        <f>LOOKUP(B1227,TipsyOutputs!A:A,TipsyOutputs!B:B)</f>
        <v>IDFxm.Sel.Minton.C.Reg.S</v>
      </c>
      <c r="D1227">
        <v>0</v>
      </c>
      <c r="E1227">
        <v>60</v>
      </c>
      <c r="F1227">
        <v>50</v>
      </c>
      <c r="G1227">
        <v>13.5</v>
      </c>
      <c r="H1227">
        <v>8.5999999999999993E-2</v>
      </c>
      <c r="I1227">
        <v>124.4</v>
      </c>
      <c r="J1227">
        <v>0.83</v>
      </c>
      <c r="K1227">
        <v>28</v>
      </c>
      <c r="L1227">
        <v>17.3</v>
      </c>
    </row>
    <row r="1228" spans="1:12">
      <c r="A1228" t="str">
        <f t="shared" si="19"/>
        <v>IDFxm.Sel.Minton.C.Reg.S.70</v>
      </c>
      <c r="B1228">
        <v>246</v>
      </c>
      <c r="C1228" t="str">
        <f>LOOKUP(B1228,TipsyOutputs!A:A,TipsyOutputs!B:B)</f>
        <v>IDFxm.Sel.Minton.C.Reg.S</v>
      </c>
      <c r="D1228">
        <v>0</v>
      </c>
      <c r="E1228">
        <v>70</v>
      </c>
      <c r="F1228">
        <v>85</v>
      </c>
      <c r="G1228">
        <v>15.6</v>
      </c>
      <c r="H1228">
        <v>0.11</v>
      </c>
      <c r="I1228">
        <v>142.1</v>
      </c>
      <c r="J1228">
        <v>1.21</v>
      </c>
      <c r="K1228">
        <v>42</v>
      </c>
      <c r="L1228">
        <v>19.5</v>
      </c>
    </row>
    <row r="1229" spans="1:12">
      <c r="A1229" t="str">
        <f t="shared" si="19"/>
        <v>IDFxm.Sel.Minton.C.Reg.S.80</v>
      </c>
      <c r="B1229">
        <v>246</v>
      </c>
      <c r="C1229" t="str">
        <f>LOOKUP(B1229,TipsyOutputs!A:A,TipsyOutputs!B:B)</f>
        <v>IDFxm.Sel.Minton.C.Reg.S</v>
      </c>
      <c r="D1229">
        <v>0</v>
      </c>
      <c r="E1229">
        <v>80</v>
      </c>
      <c r="F1229">
        <v>117</v>
      </c>
      <c r="G1229">
        <v>17.3</v>
      </c>
      <c r="H1229">
        <v>0.13800000000000001</v>
      </c>
      <c r="I1229">
        <v>159.30000000000001</v>
      </c>
      <c r="J1229">
        <v>1.46</v>
      </c>
      <c r="K1229">
        <v>56</v>
      </c>
      <c r="L1229">
        <v>21.5</v>
      </c>
    </row>
    <row r="1230" spans="1:12">
      <c r="A1230" t="str">
        <f t="shared" si="19"/>
        <v>IDFxm.Sel.Minton.C.Reg.S.90</v>
      </c>
      <c r="B1230">
        <v>246</v>
      </c>
      <c r="C1230" t="str">
        <f>LOOKUP(B1230,TipsyOutputs!A:A,TipsyOutputs!B:B)</f>
        <v>IDFxm.Sel.Minton.C.Reg.S</v>
      </c>
      <c r="D1230">
        <v>0</v>
      </c>
      <c r="E1230">
        <v>90</v>
      </c>
      <c r="F1230">
        <v>149</v>
      </c>
      <c r="G1230">
        <v>18.899999999999999</v>
      </c>
      <c r="H1230">
        <v>0.17</v>
      </c>
      <c r="I1230">
        <v>174.4</v>
      </c>
      <c r="J1230">
        <v>1.66</v>
      </c>
      <c r="K1230">
        <v>73</v>
      </c>
      <c r="L1230">
        <v>23.4</v>
      </c>
    </row>
    <row r="1231" spans="1:12">
      <c r="A1231" t="str">
        <f t="shared" si="19"/>
        <v>IDFxm.Sel.Minton.D.FFEP.S.100</v>
      </c>
      <c r="B1231">
        <v>383</v>
      </c>
      <c r="C1231" t="str">
        <f>LOOKUP(B1231,TipsyOutputs!A:A,TipsyOutputs!B:B)</f>
        <v>IDFxm.Sel.Minton.D.FFEP.S</v>
      </c>
      <c r="D1231">
        <v>0</v>
      </c>
      <c r="E1231">
        <v>100</v>
      </c>
      <c r="F1231">
        <v>249</v>
      </c>
      <c r="G1231">
        <v>23.5</v>
      </c>
      <c r="H1231">
        <v>0.25600000000000001</v>
      </c>
      <c r="I1231">
        <v>201.2</v>
      </c>
      <c r="J1231">
        <v>2.4900000000000002</v>
      </c>
      <c r="K1231">
        <v>130</v>
      </c>
      <c r="L1231">
        <v>27.6</v>
      </c>
    </row>
    <row r="1232" spans="1:12">
      <c r="A1232" t="str">
        <f t="shared" si="19"/>
        <v>IDFxm.Sel.Minton.D.FFEP.S.60</v>
      </c>
      <c r="B1232">
        <v>383</v>
      </c>
      <c r="C1232" t="str">
        <f>LOOKUP(B1232,TipsyOutputs!A:A,TipsyOutputs!B:B)</f>
        <v>IDFxm.Sel.Minton.D.FFEP.S</v>
      </c>
      <c r="D1232">
        <v>0</v>
      </c>
      <c r="E1232">
        <v>60</v>
      </c>
      <c r="F1232">
        <v>113</v>
      </c>
      <c r="G1232">
        <v>16.8</v>
      </c>
      <c r="H1232">
        <v>0.12</v>
      </c>
      <c r="I1232">
        <v>141</v>
      </c>
      <c r="J1232">
        <v>1.88</v>
      </c>
      <c r="K1232">
        <v>49</v>
      </c>
      <c r="L1232">
        <v>19.7</v>
      </c>
    </row>
    <row r="1233" spans="1:12">
      <c r="A1233" t="str">
        <f t="shared" si="19"/>
        <v>IDFxm.Sel.Minton.D.FFEP.S.70</v>
      </c>
      <c r="B1233">
        <v>383</v>
      </c>
      <c r="C1233" t="str">
        <f>LOOKUP(B1233,TipsyOutputs!A:A,TipsyOutputs!B:B)</f>
        <v>IDFxm.Sel.Minton.D.FFEP.S</v>
      </c>
      <c r="D1233">
        <v>0</v>
      </c>
      <c r="E1233">
        <v>70</v>
      </c>
      <c r="F1233">
        <v>153</v>
      </c>
      <c r="G1233">
        <v>18.8</v>
      </c>
      <c r="H1233">
        <v>0.154</v>
      </c>
      <c r="I1233">
        <v>162.4</v>
      </c>
      <c r="J1233">
        <v>2.19</v>
      </c>
      <c r="K1233">
        <v>68</v>
      </c>
      <c r="L1233">
        <v>22</v>
      </c>
    </row>
    <row r="1234" spans="1:12">
      <c r="A1234" t="str">
        <f t="shared" si="19"/>
        <v>IDFxm.Sel.Minton.D.FFEP.S.80</v>
      </c>
      <c r="B1234">
        <v>383</v>
      </c>
      <c r="C1234" t="str">
        <f>LOOKUP(B1234,TipsyOutputs!A:A,TipsyOutputs!B:B)</f>
        <v>IDFxm.Sel.Minton.D.FFEP.S</v>
      </c>
      <c r="D1234">
        <v>0</v>
      </c>
      <c r="E1234">
        <v>80</v>
      </c>
      <c r="F1234">
        <v>189</v>
      </c>
      <c r="G1234">
        <v>20.6</v>
      </c>
      <c r="H1234">
        <v>0.188</v>
      </c>
      <c r="I1234">
        <v>177.7</v>
      </c>
      <c r="J1234">
        <v>2.37</v>
      </c>
      <c r="K1234">
        <v>88</v>
      </c>
      <c r="L1234">
        <v>24.1</v>
      </c>
    </row>
    <row r="1235" spans="1:12">
      <c r="A1235" t="str">
        <f t="shared" si="19"/>
        <v>IDFxm.Sel.Minton.D.FFEP.S.90</v>
      </c>
      <c r="B1235">
        <v>383</v>
      </c>
      <c r="C1235" t="str">
        <f>LOOKUP(B1235,TipsyOutputs!A:A,TipsyOutputs!B:B)</f>
        <v>IDFxm.Sel.Minton.D.FFEP.S</v>
      </c>
      <c r="D1235">
        <v>0</v>
      </c>
      <c r="E1235">
        <v>90</v>
      </c>
      <c r="F1235">
        <v>220</v>
      </c>
      <c r="G1235">
        <v>22.1</v>
      </c>
      <c r="H1235">
        <v>0.222</v>
      </c>
      <c r="I1235">
        <v>190.2</v>
      </c>
      <c r="J1235">
        <v>2.4500000000000002</v>
      </c>
      <c r="K1235">
        <v>109</v>
      </c>
      <c r="L1235">
        <v>25.9</v>
      </c>
    </row>
    <row r="1236" spans="1:12">
      <c r="A1236" t="str">
        <f t="shared" si="19"/>
        <v>IDFxm.Sel.Minton.D.NoMgmt.N.100</v>
      </c>
      <c r="B1236">
        <v>95</v>
      </c>
      <c r="C1236" t="str">
        <f>LOOKUP(B1236,TipsyOutputs!A:A,TipsyOutputs!B:B)</f>
        <v>IDFxm.Sel.Minton.D.NoMgmt.N</v>
      </c>
      <c r="D1236">
        <v>0</v>
      </c>
      <c r="E1236">
        <v>100</v>
      </c>
      <c r="F1236">
        <v>56</v>
      </c>
      <c r="G1236">
        <v>14.3</v>
      </c>
      <c r="H1236">
        <v>0.09</v>
      </c>
      <c r="I1236">
        <v>127.6</v>
      </c>
      <c r="J1236">
        <v>0.56000000000000005</v>
      </c>
      <c r="K1236">
        <v>31</v>
      </c>
      <c r="L1236">
        <v>17.2</v>
      </c>
    </row>
    <row r="1237" spans="1:12">
      <c r="A1237" t="str">
        <f t="shared" si="19"/>
        <v>IDFxm.Sel.Minton.D.NoMgmt.N.60</v>
      </c>
      <c r="B1237">
        <v>95</v>
      </c>
      <c r="C1237" t="str">
        <f>LOOKUP(B1237,TipsyOutputs!A:A,TipsyOutputs!B:B)</f>
        <v>IDFxm.Sel.Minton.D.NoMgmt.N</v>
      </c>
      <c r="D1237">
        <v>0</v>
      </c>
      <c r="E1237">
        <v>60</v>
      </c>
      <c r="F1237">
        <v>1</v>
      </c>
      <c r="G1237">
        <v>8.6999999999999993</v>
      </c>
      <c r="H1237">
        <v>4.9000000000000002E-2</v>
      </c>
      <c r="I1237">
        <v>58.3</v>
      </c>
      <c r="J1237">
        <v>0.02</v>
      </c>
      <c r="K1237">
        <v>1</v>
      </c>
      <c r="L1237">
        <v>13.3</v>
      </c>
    </row>
    <row r="1238" spans="1:12">
      <c r="A1238" t="str">
        <f t="shared" si="19"/>
        <v>IDFxm.Sel.Minton.D.NoMgmt.N.70</v>
      </c>
      <c r="B1238">
        <v>95</v>
      </c>
      <c r="C1238" t="str">
        <f>LOOKUP(B1238,TipsyOutputs!A:A,TipsyOutputs!B:B)</f>
        <v>IDFxm.Sel.Minton.D.NoMgmt.N</v>
      </c>
      <c r="D1238">
        <v>0</v>
      </c>
      <c r="E1238">
        <v>70</v>
      </c>
      <c r="F1238">
        <v>6</v>
      </c>
      <c r="G1238">
        <v>10.3</v>
      </c>
      <c r="H1238">
        <v>5.8000000000000003E-2</v>
      </c>
      <c r="I1238">
        <v>82</v>
      </c>
      <c r="J1238">
        <v>0.09</v>
      </c>
      <c r="K1238">
        <v>6</v>
      </c>
      <c r="L1238">
        <v>13.8</v>
      </c>
    </row>
    <row r="1239" spans="1:12">
      <c r="A1239" t="str">
        <f t="shared" si="19"/>
        <v>IDFxm.Sel.Minton.D.NoMgmt.N.80</v>
      </c>
      <c r="B1239">
        <v>95</v>
      </c>
      <c r="C1239" t="str">
        <f>LOOKUP(B1239,TipsyOutputs!A:A,TipsyOutputs!B:B)</f>
        <v>IDFxm.Sel.Minton.D.NoMgmt.N</v>
      </c>
      <c r="D1239">
        <v>0</v>
      </c>
      <c r="E1239">
        <v>80</v>
      </c>
      <c r="F1239">
        <v>19</v>
      </c>
      <c r="G1239">
        <v>11.8</v>
      </c>
      <c r="H1239">
        <v>6.4000000000000001E-2</v>
      </c>
      <c r="I1239">
        <v>98.4</v>
      </c>
      <c r="J1239">
        <v>0.24</v>
      </c>
      <c r="K1239">
        <v>17</v>
      </c>
      <c r="L1239">
        <v>14.7</v>
      </c>
    </row>
    <row r="1240" spans="1:12">
      <c r="A1240" t="str">
        <f t="shared" si="19"/>
        <v>IDFxm.Sel.Minton.D.NoMgmt.N.90</v>
      </c>
      <c r="B1240">
        <v>95</v>
      </c>
      <c r="C1240" t="str">
        <f>LOOKUP(B1240,TipsyOutputs!A:A,TipsyOutputs!B:B)</f>
        <v>IDFxm.Sel.Minton.D.NoMgmt.N</v>
      </c>
      <c r="D1240">
        <v>0</v>
      </c>
      <c r="E1240">
        <v>90</v>
      </c>
      <c r="F1240">
        <v>38</v>
      </c>
      <c r="G1240">
        <v>13.1</v>
      </c>
      <c r="H1240">
        <v>7.9000000000000001E-2</v>
      </c>
      <c r="I1240">
        <v>117.6</v>
      </c>
      <c r="J1240">
        <v>0.42</v>
      </c>
      <c r="K1240">
        <v>24</v>
      </c>
      <c r="L1240">
        <v>16</v>
      </c>
    </row>
    <row r="1241" spans="1:12">
      <c r="A1241" t="str">
        <f t="shared" si="19"/>
        <v>IDFxm.Sel.Minton.D.Reg.S.100</v>
      </c>
      <c r="B1241">
        <v>249</v>
      </c>
      <c r="C1241" t="str">
        <f>LOOKUP(B1241,TipsyOutputs!A:A,TipsyOutputs!B:B)</f>
        <v>IDFxm.Sel.Minton.D.Reg.S</v>
      </c>
      <c r="D1241">
        <v>0</v>
      </c>
      <c r="E1241">
        <v>100</v>
      </c>
      <c r="F1241">
        <v>194</v>
      </c>
      <c r="G1241">
        <v>21</v>
      </c>
      <c r="H1241">
        <v>0.22</v>
      </c>
      <c r="I1241">
        <v>191.3</v>
      </c>
      <c r="J1241">
        <v>1.94</v>
      </c>
      <c r="K1241">
        <v>100</v>
      </c>
      <c r="L1241">
        <v>25.9</v>
      </c>
    </row>
    <row r="1242" spans="1:12">
      <c r="A1242" t="str">
        <f t="shared" si="19"/>
        <v>IDFxm.Sel.Minton.D.Reg.S.60</v>
      </c>
      <c r="B1242">
        <v>249</v>
      </c>
      <c r="C1242" t="str">
        <f>LOOKUP(B1242,TipsyOutputs!A:A,TipsyOutputs!B:B)</f>
        <v>IDFxm.Sel.Minton.D.Reg.S</v>
      </c>
      <c r="D1242">
        <v>0</v>
      </c>
      <c r="E1242">
        <v>60</v>
      </c>
      <c r="F1242">
        <v>58</v>
      </c>
      <c r="G1242">
        <v>14</v>
      </c>
      <c r="H1242">
        <v>0.09</v>
      </c>
      <c r="I1242">
        <v>128.4</v>
      </c>
      <c r="J1242">
        <v>0.96</v>
      </c>
      <c r="K1242">
        <v>31</v>
      </c>
      <c r="L1242">
        <v>17.8</v>
      </c>
    </row>
    <row r="1243" spans="1:12">
      <c r="A1243" t="str">
        <f t="shared" si="19"/>
        <v>IDFxm.Sel.Minton.D.Reg.S.70</v>
      </c>
      <c r="B1243">
        <v>249</v>
      </c>
      <c r="C1243" t="str">
        <f>LOOKUP(B1243,TipsyOutputs!A:A,TipsyOutputs!B:B)</f>
        <v>IDFxm.Sel.Minton.D.Reg.S</v>
      </c>
      <c r="D1243">
        <v>0</v>
      </c>
      <c r="E1243">
        <v>70</v>
      </c>
      <c r="F1243">
        <v>95</v>
      </c>
      <c r="G1243">
        <v>16.100000000000001</v>
      </c>
      <c r="H1243">
        <v>0.11799999999999999</v>
      </c>
      <c r="I1243">
        <v>147.19999999999999</v>
      </c>
      <c r="J1243">
        <v>1.36</v>
      </c>
      <c r="K1243">
        <v>46</v>
      </c>
      <c r="L1243">
        <v>20.100000000000001</v>
      </c>
    </row>
    <row r="1244" spans="1:12">
      <c r="A1244" t="str">
        <f t="shared" si="19"/>
        <v>IDFxm.Sel.Minton.D.Reg.S.80</v>
      </c>
      <c r="B1244">
        <v>249</v>
      </c>
      <c r="C1244" t="str">
        <f>LOOKUP(B1244,TipsyOutputs!A:A,TipsyOutputs!B:B)</f>
        <v>IDFxm.Sel.Minton.D.Reg.S</v>
      </c>
      <c r="D1244">
        <v>0</v>
      </c>
      <c r="E1244">
        <v>80</v>
      </c>
      <c r="F1244">
        <v>129</v>
      </c>
      <c r="G1244">
        <v>18</v>
      </c>
      <c r="H1244">
        <v>0.14799999999999999</v>
      </c>
      <c r="I1244">
        <v>164.4</v>
      </c>
      <c r="J1244">
        <v>1.61</v>
      </c>
      <c r="K1244">
        <v>62</v>
      </c>
      <c r="L1244">
        <v>22.1</v>
      </c>
    </row>
    <row r="1245" spans="1:12">
      <c r="A1245" t="str">
        <f t="shared" si="19"/>
        <v>IDFxm.Sel.Minton.D.Reg.S.90</v>
      </c>
      <c r="B1245">
        <v>249</v>
      </c>
      <c r="C1245" t="str">
        <f>LOOKUP(B1245,TipsyOutputs!A:A,TipsyOutputs!B:B)</f>
        <v>IDFxm.Sel.Minton.D.Reg.S</v>
      </c>
      <c r="D1245">
        <v>0</v>
      </c>
      <c r="E1245">
        <v>90</v>
      </c>
      <c r="F1245">
        <v>164</v>
      </c>
      <c r="G1245">
        <v>19.600000000000001</v>
      </c>
      <c r="H1245">
        <v>0.185</v>
      </c>
      <c r="I1245">
        <v>180</v>
      </c>
      <c r="J1245">
        <v>1.82</v>
      </c>
      <c r="K1245">
        <v>81</v>
      </c>
      <c r="L1245">
        <v>24.2</v>
      </c>
    </row>
    <row r="1246" spans="1:12">
      <c r="A1246" t="str">
        <f t="shared" si="19"/>
        <v>IDFxm.Sel.Pyper.B.FFEP.S.100</v>
      </c>
      <c r="B1246">
        <v>397</v>
      </c>
      <c r="C1246" t="str">
        <f>LOOKUP(B1246,TipsyOutputs!A:A,TipsyOutputs!B:B)</f>
        <v>IDFxm.Sel.Pyper.B.FFEP.S</v>
      </c>
      <c r="D1246">
        <v>0</v>
      </c>
      <c r="E1246">
        <v>100</v>
      </c>
      <c r="F1246">
        <v>217</v>
      </c>
      <c r="G1246">
        <v>22</v>
      </c>
      <c r="H1246">
        <v>0.219</v>
      </c>
      <c r="I1246">
        <v>189.6</v>
      </c>
      <c r="J1246">
        <v>2.17</v>
      </c>
      <c r="K1246">
        <v>107</v>
      </c>
      <c r="L1246">
        <v>25.7</v>
      </c>
    </row>
    <row r="1247" spans="1:12">
      <c r="A1247" t="str">
        <f t="shared" si="19"/>
        <v>IDFxm.Sel.Pyper.B.FFEP.S.60</v>
      </c>
      <c r="B1247">
        <v>397</v>
      </c>
      <c r="C1247" t="str">
        <f>LOOKUP(B1247,TipsyOutputs!A:A,TipsyOutputs!B:B)</f>
        <v>IDFxm.Sel.Pyper.B.FFEP.S</v>
      </c>
      <c r="D1247">
        <v>0</v>
      </c>
      <c r="E1247">
        <v>60</v>
      </c>
      <c r="F1247">
        <v>90</v>
      </c>
      <c r="G1247">
        <v>15.6</v>
      </c>
      <c r="H1247">
        <v>0.104</v>
      </c>
      <c r="I1247">
        <v>127.2</v>
      </c>
      <c r="J1247">
        <v>1.5</v>
      </c>
      <c r="K1247">
        <v>40</v>
      </c>
      <c r="L1247">
        <v>18.5</v>
      </c>
    </row>
    <row r="1248" spans="1:12">
      <c r="A1248" t="str">
        <f t="shared" si="19"/>
        <v>IDFxm.Sel.Pyper.B.FFEP.S.70</v>
      </c>
      <c r="B1248">
        <v>397</v>
      </c>
      <c r="C1248" t="str">
        <f>LOOKUP(B1248,TipsyOutputs!A:A,TipsyOutputs!B:B)</f>
        <v>IDFxm.Sel.Pyper.B.FFEP.S</v>
      </c>
      <c r="D1248">
        <v>0</v>
      </c>
      <c r="E1248">
        <v>70</v>
      </c>
      <c r="F1248">
        <v>126</v>
      </c>
      <c r="G1248">
        <v>17.600000000000001</v>
      </c>
      <c r="H1248">
        <v>0.13100000000000001</v>
      </c>
      <c r="I1248">
        <v>149</v>
      </c>
      <c r="J1248">
        <v>1.81</v>
      </c>
      <c r="K1248">
        <v>55</v>
      </c>
      <c r="L1248">
        <v>20.5</v>
      </c>
    </row>
    <row r="1249" spans="1:12">
      <c r="A1249" t="str">
        <f t="shared" si="19"/>
        <v>IDFxm.Sel.Pyper.B.FFEP.S.80</v>
      </c>
      <c r="B1249">
        <v>397</v>
      </c>
      <c r="C1249" t="str">
        <f>LOOKUP(B1249,TipsyOutputs!A:A,TipsyOutputs!B:B)</f>
        <v>IDFxm.Sel.Pyper.B.FFEP.S</v>
      </c>
      <c r="D1249">
        <v>0</v>
      </c>
      <c r="E1249">
        <v>80</v>
      </c>
      <c r="F1249">
        <v>161</v>
      </c>
      <c r="G1249">
        <v>19.2</v>
      </c>
      <c r="H1249">
        <v>0.161</v>
      </c>
      <c r="I1249">
        <v>166.1</v>
      </c>
      <c r="J1249">
        <v>2.0099999999999998</v>
      </c>
      <c r="K1249">
        <v>72</v>
      </c>
      <c r="L1249">
        <v>22.4</v>
      </c>
    </row>
    <row r="1250" spans="1:12">
      <c r="A1250" t="str">
        <f t="shared" si="19"/>
        <v>IDFxm.Sel.Pyper.B.FFEP.S.90</v>
      </c>
      <c r="B1250">
        <v>397</v>
      </c>
      <c r="C1250" t="str">
        <f>LOOKUP(B1250,TipsyOutputs!A:A,TipsyOutputs!B:B)</f>
        <v>IDFxm.Sel.Pyper.B.FFEP.S</v>
      </c>
      <c r="D1250">
        <v>0</v>
      </c>
      <c r="E1250">
        <v>90</v>
      </c>
      <c r="F1250">
        <v>191</v>
      </c>
      <c r="G1250">
        <v>20.7</v>
      </c>
      <c r="H1250">
        <v>0.19</v>
      </c>
      <c r="I1250">
        <v>178.8</v>
      </c>
      <c r="J1250">
        <v>2.12</v>
      </c>
      <c r="K1250">
        <v>90</v>
      </c>
      <c r="L1250">
        <v>24.2</v>
      </c>
    </row>
    <row r="1251" spans="1:12">
      <c r="A1251" t="str">
        <f t="shared" si="19"/>
        <v>IDFxm.Sel.Pyper.B.NoMgmt.N.100</v>
      </c>
      <c r="B1251">
        <v>110</v>
      </c>
      <c r="C1251" t="str">
        <f>LOOKUP(B1251,TipsyOutputs!A:A,TipsyOutputs!B:B)</f>
        <v>IDFxm.Sel.Pyper.B.NoMgmt.N</v>
      </c>
      <c r="D1251">
        <v>0</v>
      </c>
      <c r="E1251">
        <v>100</v>
      </c>
      <c r="F1251">
        <v>70</v>
      </c>
      <c r="G1251">
        <v>15.1</v>
      </c>
      <c r="H1251">
        <v>0.1</v>
      </c>
      <c r="I1251">
        <v>135.69999999999999</v>
      </c>
      <c r="J1251">
        <v>0.7</v>
      </c>
      <c r="K1251">
        <v>35</v>
      </c>
      <c r="L1251">
        <v>18</v>
      </c>
    </row>
    <row r="1252" spans="1:12">
      <c r="A1252" t="str">
        <f t="shared" si="19"/>
        <v>IDFxm.Sel.Pyper.B.NoMgmt.N.60</v>
      </c>
      <c r="B1252">
        <v>110</v>
      </c>
      <c r="C1252" t="str">
        <f>LOOKUP(B1252,TipsyOutputs!A:A,TipsyOutputs!B:B)</f>
        <v>IDFxm.Sel.Pyper.B.NoMgmt.N</v>
      </c>
      <c r="D1252">
        <v>0</v>
      </c>
      <c r="E1252">
        <v>60</v>
      </c>
      <c r="F1252">
        <v>2</v>
      </c>
      <c r="G1252">
        <v>9.3000000000000007</v>
      </c>
      <c r="H1252">
        <v>0.05</v>
      </c>
      <c r="I1252">
        <v>58.3</v>
      </c>
      <c r="J1252">
        <v>0.03</v>
      </c>
      <c r="K1252">
        <v>2</v>
      </c>
      <c r="L1252">
        <v>13.4</v>
      </c>
    </row>
    <row r="1253" spans="1:12">
      <c r="A1253" t="str">
        <f t="shared" si="19"/>
        <v>IDFxm.Sel.Pyper.B.NoMgmt.N.70</v>
      </c>
      <c r="B1253">
        <v>110</v>
      </c>
      <c r="C1253" t="str">
        <f>LOOKUP(B1253,TipsyOutputs!A:A,TipsyOutputs!B:B)</f>
        <v>IDFxm.Sel.Pyper.B.NoMgmt.N</v>
      </c>
      <c r="D1253">
        <v>0</v>
      </c>
      <c r="E1253">
        <v>70</v>
      </c>
      <c r="F1253">
        <v>12</v>
      </c>
      <c r="G1253">
        <v>11</v>
      </c>
      <c r="H1253">
        <v>6.2E-2</v>
      </c>
      <c r="I1253">
        <v>93.6</v>
      </c>
      <c r="J1253">
        <v>0.17</v>
      </c>
      <c r="K1253">
        <v>11</v>
      </c>
      <c r="L1253">
        <v>14.2</v>
      </c>
    </row>
    <row r="1254" spans="1:12">
      <c r="A1254" t="str">
        <f t="shared" si="19"/>
        <v>IDFxm.Sel.Pyper.B.NoMgmt.N.80</v>
      </c>
      <c r="B1254">
        <v>110</v>
      </c>
      <c r="C1254" t="str">
        <f>LOOKUP(B1254,TipsyOutputs!A:A,TipsyOutputs!B:B)</f>
        <v>IDFxm.Sel.Pyper.B.NoMgmt.N</v>
      </c>
      <c r="D1254">
        <v>0</v>
      </c>
      <c r="E1254">
        <v>80</v>
      </c>
      <c r="F1254">
        <v>28</v>
      </c>
      <c r="G1254">
        <v>12.5</v>
      </c>
      <c r="H1254">
        <v>7.2999999999999995E-2</v>
      </c>
      <c r="I1254">
        <v>110.2</v>
      </c>
      <c r="J1254">
        <v>0.35</v>
      </c>
      <c r="K1254">
        <v>21</v>
      </c>
      <c r="L1254">
        <v>15.3</v>
      </c>
    </row>
    <row r="1255" spans="1:12">
      <c r="A1255" t="str">
        <f t="shared" si="19"/>
        <v>IDFxm.Sel.Pyper.B.NoMgmt.N.90</v>
      </c>
      <c r="B1255">
        <v>110</v>
      </c>
      <c r="C1255" t="str">
        <f>LOOKUP(B1255,TipsyOutputs!A:A,TipsyOutputs!B:B)</f>
        <v>IDFxm.Sel.Pyper.B.NoMgmt.N</v>
      </c>
      <c r="D1255">
        <v>0</v>
      </c>
      <c r="E1255">
        <v>90</v>
      </c>
      <c r="F1255">
        <v>49</v>
      </c>
      <c r="G1255">
        <v>13.9</v>
      </c>
      <c r="H1255">
        <v>8.5000000000000006E-2</v>
      </c>
      <c r="I1255">
        <v>122.8</v>
      </c>
      <c r="J1255">
        <v>0.54</v>
      </c>
      <c r="K1255">
        <v>28</v>
      </c>
      <c r="L1255">
        <v>16.8</v>
      </c>
    </row>
    <row r="1256" spans="1:12">
      <c r="A1256" t="str">
        <f t="shared" si="19"/>
        <v>IDFxm.Sel.Pyper.B.Reg.S.100</v>
      </c>
      <c r="B1256">
        <v>272</v>
      </c>
      <c r="C1256" t="str">
        <f>LOOKUP(B1256,TipsyOutputs!A:A,TipsyOutputs!B:B)</f>
        <v>IDFxm.Sel.Pyper.B.Reg.S</v>
      </c>
      <c r="D1256">
        <v>0</v>
      </c>
      <c r="E1256">
        <v>100</v>
      </c>
      <c r="F1256">
        <v>164</v>
      </c>
      <c r="G1256">
        <v>19.7</v>
      </c>
      <c r="H1256">
        <v>0.187</v>
      </c>
      <c r="I1256">
        <v>180.6</v>
      </c>
      <c r="J1256">
        <v>1.64</v>
      </c>
      <c r="K1256">
        <v>81</v>
      </c>
      <c r="L1256">
        <v>24.3</v>
      </c>
    </row>
    <row r="1257" spans="1:12">
      <c r="A1257" t="str">
        <f t="shared" si="19"/>
        <v>IDFxm.Sel.Pyper.B.Reg.S.60</v>
      </c>
      <c r="B1257">
        <v>272</v>
      </c>
      <c r="C1257" t="str">
        <f>LOOKUP(B1257,TipsyOutputs!A:A,TipsyOutputs!B:B)</f>
        <v>IDFxm.Sel.Pyper.B.Reg.S</v>
      </c>
      <c r="D1257">
        <v>0</v>
      </c>
      <c r="E1257">
        <v>60</v>
      </c>
      <c r="F1257">
        <v>41</v>
      </c>
      <c r="G1257">
        <v>13</v>
      </c>
      <c r="H1257">
        <v>8.1000000000000003E-2</v>
      </c>
      <c r="I1257">
        <v>120.1</v>
      </c>
      <c r="J1257">
        <v>0.68</v>
      </c>
      <c r="K1257">
        <v>25</v>
      </c>
      <c r="L1257">
        <v>16.600000000000001</v>
      </c>
    </row>
    <row r="1258" spans="1:12">
      <c r="A1258" t="str">
        <f t="shared" si="19"/>
        <v>IDFxm.Sel.Pyper.B.Reg.S.70</v>
      </c>
      <c r="B1258">
        <v>272</v>
      </c>
      <c r="C1258" t="str">
        <f>LOOKUP(B1258,TipsyOutputs!A:A,TipsyOutputs!B:B)</f>
        <v>IDFxm.Sel.Pyper.B.Reg.S</v>
      </c>
      <c r="D1258">
        <v>0</v>
      </c>
      <c r="E1258">
        <v>70</v>
      </c>
      <c r="F1258">
        <v>74</v>
      </c>
      <c r="G1258">
        <v>15</v>
      </c>
      <c r="H1258">
        <v>0.10299999999999999</v>
      </c>
      <c r="I1258">
        <v>137.69999999999999</v>
      </c>
      <c r="J1258">
        <v>1.06</v>
      </c>
      <c r="K1258">
        <v>38</v>
      </c>
      <c r="L1258">
        <v>18.899999999999999</v>
      </c>
    </row>
    <row r="1259" spans="1:12">
      <c r="A1259" t="str">
        <f t="shared" si="19"/>
        <v>IDFxm.Sel.Pyper.B.Reg.S.80</v>
      </c>
      <c r="B1259">
        <v>272</v>
      </c>
      <c r="C1259" t="str">
        <f>LOOKUP(B1259,TipsyOutputs!A:A,TipsyOutputs!B:B)</f>
        <v>IDFxm.Sel.Pyper.B.Reg.S</v>
      </c>
      <c r="D1259">
        <v>0</v>
      </c>
      <c r="E1259">
        <v>80</v>
      </c>
      <c r="F1259">
        <v>106</v>
      </c>
      <c r="G1259">
        <v>16.7</v>
      </c>
      <c r="H1259">
        <v>0.128</v>
      </c>
      <c r="I1259">
        <v>153.69999999999999</v>
      </c>
      <c r="J1259">
        <v>1.32</v>
      </c>
      <c r="K1259">
        <v>51</v>
      </c>
      <c r="L1259">
        <v>20.8</v>
      </c>
    </row>
    <row r="1260" spans="1:12">
      <c r="A1260" t="str">
        <f t="shared" si="19"/>
        <v>IDFxm.Sel.Pyper.B.Reg.S.90</v>
      </c>
      <c r="B1260">
        <v>272</v>
      </c>
      <c r="C1260" t="str">
        <f>LOOKUP(B1260,TipsyOutputs!A:A,TipsyOutputs!B:B)</f>
        <v>IDFxm.Sel.Pyper.B.Reg.S</v>
      </c>
      <c r="D1260">
        <v>0</v>
      </c>
      <c r="E1260">
        <v>90</v>
      </c>
      <c r="F1260">
        <v>135</v>
      </c>
      <c r="G1260">
        <v>18.3</v>
      </c>
      <c r="H1260">
        <v>0.156</v>
      </c>
      <c r="I1260">
        <v>168.1</v>
      </c>
      <c r="J1260">
        <v>1.5</v>
      </c>
      <c r="K1260">
        <v>65</v>
      </c>
      <c r="L1260">
        <v>22.5</v>
      </c>
    </row>
    <row r="1261" spans="1:12">
      <c r="A1261" t="str">
        <f t="shared" si="19"/>
        <v>MSxv.CC.Bambrick.A.FFEP.N.100</v>
      </c>
      <c r="B1261">
        <v>294</v>
      </c>
      <c r="C1261" t="str">
        <f>LOOKUP(B1261,TipsyOutputs!A:A,TipsyOutputs!B:B)</f>
        <v>MSxv.CC.Bambrick.A.FFEP.N</v>
      </c>
      <c r="D1261">
        <v>0</v>
      </c>
      <c r="E1261">
        <v>100</v>
      </c>
      <c r="F1261">
        <v>310</v>
      </c>
      <c r="G1261">
        <v>22.8</v>
      </c>
      <c r="H1261">
        <v>0.28299999999999997</v>
      </c>
      <c r="I1261">
        <v>215.6</v>
      </c>
      <c r="J1261">
        <v>3.1</v>
      </c>
      <c r="K1261">
        <v>143</v>
      </c>
      <c r="L1261">
        <v>28.5</v>
      </c>
    </row>
    <row r="1262" spans="1:12">
      <c r="A1262" t="str">
        <f t="shared" si="19"/>
        <v>MSxv.CC.Bambrick.A.FFEP.N.60</v>
      </c>
      <c r="B1262">
        <v>294</v>
      </c>
      <c r="C1262" t="str">
        <f>LOOKUP(B1262,TipsyOutputs!A:A,TipsyOutputs!B:B)</f>
        <v>MSxv.CC.Bambrick.A.FFEP.N</v>
      </c>
      <c r="D1262">
        <v>0</v>
      </c>
      <c r="E1262">
        <v>60</v>
      </c>
      <c r="F1262">
        <v>174</v>
      </c>
      <c r="G1262">
        <v>17.5</v>
      </c>
      <c r="H1262">
        <v>0.154</v>
      </c>
      <c r="I1262">
        <v>175.3</v>
      </c>
      <c r="J1262">
        <v>2.9</v>
      </c>
      <c r="K1262">
        <v>71</v>
      </c>
      <c r="L1262">
        <v>23.3</v>
      </c>
    </row>
    <row r="1263" spans="1:12">
      <c r="A1263" t="str">
        <f t="shared" si="19"/>
        <v>MSxv.CC.Bambrick.A.FFEP.N.70</v>
      </c>
      <c r="B1263">
        <v>294</v>
      </c>
      <c r="C1263" t="str">
        <f>LOOKUP(B1263,TipsyOutputs!A:A,TipsyOutputs!B:B)</f>
        <v>MSxv.CC.Bambrick.A.FFEP.N</v>
      </c>
      <c r="D1263">
        <v>0</v>
      </c>
      <c r="E1263">
        <v>70</v>
      </c>
      <c r="F1263">
        <v>218</v>
      </c>
      <c r="G1263">
        <v>19.2</v>
      </c>
      <c r="H1263">
        <v>0.189</v>
      </c>
      <c r="I1263">
        <v>190.6</v>
      </c>
      <c r="J1263">
        <v>3.11</v>
      </c>
      <c r="K1263">
        <v>91</v>
      </c>
      <c r="L1263">
        <v>25</v>
      </c>
    </row>
    <row r="1264" spans="1:12">
      <c r="A1264" t="str">
        <f t="shared" si="19"/>
        <v>MSxv.CC.Bambrick.A.FFEP.N.80</v>
      </c>
      <c r="B1264">
        <v>294</v>
      </c>
      <c r="C1264" t="str">
        <f>LOOKUP(B1264,TipsyOutputs!A:A,TipsyOutputs!B:B)</f>
        <v>MSxv.CC.Bambrick.A.FFEP.N</v>
      </c>
      <c r="D1264">
        <v>0</v>
      </c>
      <c r="E1264">
        <v>80</v>
      </c>
      <c r="F1264">
        <v>255</v>
      </c>
      <c r="G1264">
        <v>20.7</v>
      </c>
      <c r="H1264">
        <v>0.222</v>
      </c>
      <c r="I1264">
        <v>201.6</v>
      </c>
      <c r="J1264">
        <v>3.19</v>
      </c>
      <c r="K1264">
        <v>110</v>
      </c>
      <c r="L1264">
        <v>26.4</v>
      </c>
    </row>
    <row r="1265" spans="1:12">
      <c r="A1265" t="str">
        <f t="shared" si="19"/>
        <v>MSxv.CC.Bambrick.A.FFEP.N.90</v>
      </c>
      <c r="B1265">
        <v>294</v>
      </c>
      <c r="C1265" t="str">
        <f>LOOKUP(B1265,TipsyOutputs!A:A,TipsyOutputs!B:B)</f>
        <v>MSxv.CC.Bambrick.A.FFEP.N</v>
      </c>
      <c r="D1265">
        <v>0</v>
      </c>
      <c r="E1265">
        <v>90</v>
      </c>
      <c r="F1265">
        <v>287</v>
      </c>
      <c r="G1265">
        <v>21.8</v>
      </c>
      <c r="H1265">
        <v>0.253</v>
      </c>
      <c r="I1265">
        <v>209.3</v>
      </c>
      <c r="J1265">
        <v>3.19</v>
      </c>
      <c r="K1265">
        <v>128</v>
      </c>
      <c r="L1265">
        <v>27.6</v>
      </c>
    </row>
    <row r="1266" spans="1:12">
      <c r="A1266" t="str">
        <f t="shared" si="19"/>
        <v>MSxv.CC.Bambrick.A.NoMgmt.N.100</v>
      </c>
      <c r="B1266">
        <v>7</v>
      </c>
      <c r="C1266" t="str">
        <f>LOOKUP(B1266,TipsyOutputs!A:A,TipsyOutputs!B:B)</f>
        <v>MSxv.CC.Bambrick.A.NoMgmt.N</v>
      </c>
      <c r="D1266">
        <v>0</v>
      </c>
      <c r="E1266">
        <v>100</v>
      </c>
      <c r="F1266">
        <v>53</v>
      </c>
      <c r="G1266">
        <v>12.5</v>
      </c>
      <c r="H1266">
        <v>7.6999999999999999E-2</v>
      </c>
      <c r="I1266">
        <v>123.6</v>
      </c>
      <c r="J1266">
        <v>0.53</v>
      </c>
      <c r="K1266">
        <v>27</v>
      </c>
      <c r="L1266">
        <v>17.600000000000001</v>
      </c>
    </row>
    <row r="1267" spans="1:12">
      <c r="A1267" t="str">
        <f t="shared" si="19"/>
        <v>MSxv.CC.Bambrick.A.NoMgmt.N.60</v>
      </c>
      <c r="B1267">
        <v>7</v>
      </c>
      <c r="C1267" t="str">
        <f>LOOKUP(B1267,TipsyOutputs!A:A,TipsyOutputs!B:B)</f>
        <v>MSxv.CC.Bambrick.A.NoMgmt.N</v>
      </c>
      <c r="D1267">
        <v>0</v>
      </c>
      <c r="E1267">
        <v>60</v>
      </c>
      <c r="F1267">
        <v>2</v>
      </c>
      <c r="G1267">
        <v>7.6</v>
      </c>
      <c r="H1267">
        <v>3.4000000000000002E-2</v>
      </c>
      <c r="I1267">
        <v>10.9</v>
      </c>
      <c r="J1267">
        <v>0.03</v>
      </c>
      <c r="K1267">
        <v>2</v>
      </c>
      <c r="L1267">
        <v>12.5</v>
      </c>
    </row>
    <row r="1268" spans="1:12">
      <c r="A1268" t="str">
        <f t="shared" si="19"/>
        <v>MSxv.CC.Bambrick.A.NoMgmt.N.70</v>
      </c>
      <c r="B1268">
        <v>7</v>
      </c>
      <c r="C1268" t="str">
        <f>LOOKUP(B1268,TipsyOutputs!A:A,TipsyOutputs!B:B)</f>
        <v>MSxv.CC.Bambrick.A.NoMgmt.N</v>
      </c>
      <c r="D1268">
        <v>0</v>
      </c>
      <c r="E1268">
        <v>70</v>
      </c>
      <c r="F1268">
        <v>10</v>
      </c>
      <c r="G1268">
        <v>9</v>
      </c>
      <c r="H1268">
        <v>4.8000000000000001E-2</v>
      </c>
      <c r="I1268">
        <v>59.6</v>
      </c>
      <c r="J1268">
        <v>0.14000000000000001</v>
      </c>
      <c r="K1268">
        <v>9</v>
      </c>
      <c r="L1268">
        <v>14.1</v>
      </c>
    </row>
    <row r="1269" spans="1:12">
      <c r="A1269" t="str">
        <f t="shared" si="19"/>
        <v>MSxv.CC.Bambrick.A.NoMgmt.N.80</v>
      </c>
      <c r="B1269">
        <v>7</v>
      </c>
      <c r="C1269" t="str">
        <f>LOOKUP(B1269,TipsyOutputs!A:A,TipsyOutputs!B:B)</f>
        <v>MSxv.CC.Bambrick.A.NoMgmt.N</v>
      </c>
      <c r="D1269">
        <v>0</v>
      </c>
      <c r="E1269">
        <v>80</v>
      </c>
      <c r="F1269">
        <v>21</v>
      </c>
      <c r="G1269">
        <v>10.3</v>
      </c>
      <c r="H1269">
        <v>5.8000000000000003E-2</v>
      </c>
      <c r="I1269">
        <v>87.4</v>
      </c>
      <c r="J1269">
        <v>0.27</v>
      </c>
      <c r="K1269">
        <v>15</v>
      </c>
      <c r="L1269">
        <v>15.2</v>
      </c>
    </row>
    <row r="1270" spans="1:12">
      <c r="A1270" t="str">
        <f t="shared" si="19"/>
        <v>MSxv.CC.Bambrick.A.NoMgmt.N.90</v>
      </c>
      <c r="B1270">
        <v>7</v>
      </c>
      <c r="C1270" t="str">
        <f>LOOKUP(B1270,TipsyOutputs!A:A,TipsyOutputs!B:B)</f>
        <v>MSxv.CC.Bambrick.A.NoMgmt.N</v>
      </c>
      <c r="D1270">
        <v>0</v>
      </c>
      <c r="E1270">
        <v>90</v>
      </c>
      <c r="F1270">
        <v>36</v>
      </c>
      <c r="G1270">
        <v>11.5</v>
      </c>
      <c r="H1270">
        <v>6.6000000000000003E-2</v>
      </c>
      <c r="I1270">
        <v>105.9</v>
      </c>
      <c r="J1270">
        <v>0.4</v>
      </c>
      <c r="K1270">
        <v>20</v>
      </c>
      <c r="L1270">
        <v>16.399999999999999</v>
      </c>
    </row>
    <row r="1271" spans="1:12">
      <c r="A1271" t="str">
        <f t="shared" si="19"/>
        <v>MSxv.CC.Bambrick.A.Reg.N.100</v>
      </c>
      <c r="B1271">
        <v>128</v>
      </c>
      <c r="C1271" t="str">
        <f>LOOKUP(B1271,TipsyOutputs!A:A,TipsyOutputs!B:B)</f>
        <v>MSxv.CC.Bambrick.A.Reg.N</v>
      </c>
      <c r="D1271">
        <v>0</v>
      </c>
      <c r="E1271">
        <v>100</v>
      </c>
      <c r="F1271">
        <v>306</v>
      </c>
      <c r="G1271">
        <v>22.6</v>
      </c>
      <c r="H1271">
        <v>0.27700000000000002</v>
      </c>
      <c r="I1271">
        <v>214.5</v>
      </c>
      <c r="J1271">
        <v>3.06</v>
      </c>
      <c r="K1271">
        <v>140</v>
      </c>
      <c r="L1271">
        <v>28.3</v>
      </c>
    </row>
    <row r="1272" spans="1:12">
      <c r="A1272" t="str">
        <f t="shared" si="19"/>
        <v>MSxv.CC.Bambrick.A.Reg.N.60</v>
      </c>
      <c r="B1272">
        <v>128</v>
      </c>
      <c r="C1272" t="str">
        <f>LOOKUP(B1272,TipsyOutputs!A:A,TipsyOutputs!B:B)</f>
        <v>MSxv.CC.Bambrick.A.Reg.N</v>
      </c>
      <c r="D1272">
        <v>0</v>
      </c>
      <c r="E1272">
        <v>60</v>
      </c>
      <c r="F1272">
        <v>164</v>
      </c>
      <c r="G1272">
        <v>17.100000000000001</v>
      </c>
      <c r="H1272">
        <v>0.14699999999999999</v>
      </c>
      <c r="I1272">
        <v>172</v>
      </c>
      <c r="J1272">
        <v>2.74</v>
      </c>
      <c r="K1272">
        <v>67</v>
      </c>
      <c r="L1272">
        <v>22.9</v>
      </c>
    </row>
    <row r="1273" spans="1:12">
      <c r="A1273" t="str">
        <f t="shared" si="19"/>
        <v>MSxv.CC.Bambrick.A.Reg.N.70</v>
      </c>
      <c r="B1273">
        <v>128</v>
      </c>
      <c r="C1273" t="str">
        <f>LOOKUP(B1273,TipsyOutputs!A:A,TipsyOutputs!B:B)</f>
        <v>MSxv.CC.Bambrick.A.Reg.N</v>
      </c>
      <c r="D1273">
        <v>0</v>
      </c>
      <c r="E1273">
        <v>70</v>
      </c>
      <c r="F1273">
        <v>210</v>
      </c>
      <c r="G1273">
        <v>18.899999999999999</v>
      </c>
      <c r="H1273">
        <v>0.182</v>
      </c>
      <c r="I1273">
        <v>188</v>
      </c>
      <c r="J1273">
        <v>3</v>
      </c>
      <c r="K1273">
        <v>87</v>
      </c>
      <c r="L1273">
        <v>24.7</v>
      </c>
    </row>
    <row r="1274" spans="1:12">
      <c r="A1274" t="str">
        <f t="shared" si="19"/>
        <v>MSxv.CC.Bambrick.A.Reg.N.80</v>
      </c>
      <c r="B1274">
        <v>128</v>
      </c>
      <c r="C1274" t="str">
        <f>LOOKUP(B1274,TipsyOutputs!A:A,TipsyOutputs!B:B)</f>
        <v>MSxv.CC.Bambrick.A.Reg.N</v>
      </c>
      <c r="D1274">
        <v>0</v>
      </c>
      <c r="E1274">
        <v>80</v>
      </c>
      <c r="F1274">
        <v>248</v>
      </c>
      <c r="G1274">
        <v>20.399999999999999</v>
      </c>
      <c r="H1274">
        <v>0.215</v>
      </c>
      <c r="I1274">
        <v>199.6</v>
      </c>
      <c r="J1274">
        <v>3.1</v>
      </c>
      <c r="K1274">
        <v>106</v>
      </c>
      <c r="L1274">
        <v>26.2</v>
      </c>
    </row>
    <row r="1275" spans="1:12">
      <c r="A1275" t="str">
        <f t="shared" si="19"/>
        <v>MSxv.CC.Bambrick.A.Reg.N.90</v>
      </c>
      <c r="B1275">
        <v>128</v>
      </c>
      <c r="C1275" t="str">
        <f>LOOKUP(B1275,TipsyOutputs!A:A,TipsyOutputs!B:B)</f>
        <v>MSxv.CC.Bambrick.A.Reg.N</v>
      </c>
      <c r="D1275">
        <v>0</v>
      </c>
      <c r="E1275">
        <v>90</v>
      </c>
      <c r="F1275">
        <v>281</v>
      </c>
      <c r="G1275">
        <v>21.6</v>
      </c>
      <c r="H1275">
        <v>0.247</v>
      </c>
      <c r="I1275">
        <v>208</v>
      </c>
      <c r="J1275">
        <v>3.13</v>
      </c>
      <c r="K1275">
        <v>125</v>
      </c>
      <c r="L1275">
        <v>27.4</v>
      </c>
    </row>
    <row r="1276" spans="1:12">
      <c r="A1276" t="str">
        <f t="shared" si="19"/>
        <v>MSxv.CC.Bambrick.A.Reg.P.100</v>
      </c>
      <c r="B1276">
        <v>129</v>
      </c>
      <c r="C1276" t="str">
        <f>LOOKUP(B1276,TipsyOutputs!A:A,TipsyOutputs!B:B)</f>
        <v>MSxv.CC.Bambrick.A.Reg.P</v>
      </c>
      <c r="D1276">
        <v>0</v>
      </c>
      <c r="E1276">
        <v>100</v>
      </c>
      <c r="F1276">
        <v>330</v>
      </c>
      <c r="G1276">
        <v>23.4</v>
      </c>
      <c r="H1276">
        <v>0.29799999999999999</v>
      </c>
      <c r="I1276">
        <v>219.1</v>
      </c>
      <c r="J1276">
        <v>3.3</v>
      </c>
      <c r="K1276">
        <v>153</v>
      </c>
      <c r="L1276">
        <v>28.9</v>
      </c>
    </row>
    <row r="1277" spans="1:12">
      <c r="A1277" t="str">
        <f t="shared" si="19"/>
        <v>MSxv.CC.Bambrick.A.Reg.P.60</v>
      </c>
      <c r="B1277">
        <v>129</v>
      </c>
      <c r="C1277" t="str">
        <f>LOOKUP(B1277,TipsyOutputs!A:A,TipsyOutputs!B:B)</f>
        <v>MSxv.CC.Bambrick.A.Reg.P</v>
      </c>
      <c r="D1277">
        <v>0</v>
      </c>
      <c r="E1277">
        <v>60</v>
      </c>
      <c r="F1277">
        <v>192</v>
      </c>
      <c r="G1277">
        <v>17.8</v>
      </c>
      <c r="H1277">
        <v>0.161</v>
      </c>
      <c r="I1277">
        <v>179.2</v>
      </c>
      <c r="J1277">
        <v>3.2</v>
      </c>
      <c r="K1277">
        <v>76</v>
      </c>
      <c r="L1277">
        <v>23.5</v>
      </c>
    </row>
    <row r="1278" spans="1:12">
      <c r="A1278" t="str">
        <f t="shared" si="19"/>
        <v>MSxv.CC.Bambrick.A.Reg.P.70</v>
      </c>
      <c r="B1278">
        <v>129</v>
      </c>
      <c r="C1278" t="str">
        <f>LOOKUP(B1278,TipsyOutputs!A:A,TipsyOutputs!B:B)</f>
        <v>MSxv.CC.Bambrick.A.Reg.P</v>
      </c>
      <c r="D1278">
        <v>0</v>
      </c>
      <c r="E1278">
        <v>70</v>
      </c>
      <c r="F1278">
        <v>238</v>
      </c>
      <c r="G1278">
        <v>19.600000000000001</v>
      </c>
      <c r="H1278">
        <v>0.19700000000000001</v>
      </c>
      <c r="I1278">
        <v>194</v>
      </c>
      <c r="J1278">
        <v>3.4</v>
      </c>
      <c r="K1278">
        <v>98</v>
      </c>
      <c r="L1278">
        <v>25.3</v>
      </c>
    </row>
    <row r="1279" spans="1:12">
      <c r="A1279" t="str">
        <f t="shared" si="19"/>
        <v>MSxv.CC.Bambrick.A.Reg.P.80</v>
      </c>
      <c r="B1279">
        <v>129</v>
      </c>
      <c r="C1279" t="str">
        <f>LOOKUP(B1279,TipsyOutputs!A:A,TipsyOutputs!B:B)</f>
        <v>MSxv.CC.Bambrick.A.Reg.P</v>
      </c>
      <c r="D1279">
        <v>0</v>
      </c>
      <c r="E1279">
        <v>80</v>
      </c>
      <c r="F1279">
        <v>276</v>
      </c>
      <c r="G1279">
        <v>21.1</v>
      </c>
      <c r="H1279">
        <v>0.23100000000000001</v>
      </c>
      <c r="I1279">
        <v>204.1</v>
      </c>
      <c r="J1279">
        <v>3.46</v>
      </c>
      <c r="K1279">
        <v>118</v>
      </c>
      <c r="L1279">
        <v>26.8</v>
      </c>
    </row>
    <row r="1280" spans="1:12">
      <c r="A1280" t="str">
        <f t="shared" si="19"/>
        <v>MSxv.CC.Bambrick.A.Reg.P.90</v>
      </c>
      <c r="B1280">
        <v>129</v>
      </c>
      <c r="C1280" t="str">
        <f>LOOKUP(B1280,TipsyOutputs!A:A,TipsyOutputs!B:B)</f>
        <v>MSxv.CC.Bambrick.A.Reg.P</v>
      </c>
      <c r="D1280">
        <v>0</v>
      </c>
      <c r="E1280">
        <v>90</v>
      </c>
      <c r="F1280">
        <v>309</v>
      </c>
      <c r="G1280">
        <v>22.4</v>
      </c>
      <c r="H1280">
        <v>0.26500000000000001</v>
      </c>
      <c r="I1280">
        <v>212.3</v>
      </c>
      <c r="J1280">
        <v>3.44</v>
      </c>
      <c r="K1280">
        <v>138</v>
      </c>
      <c r="L1280">
        <v>28</v>
      </c>
    </row>
    <row r="1281" spans="1:12">
      <c r="A1281" t="str">
        <f t="shared" ref="A1281:A1344" si="20">C1281&amp;"."&amp;E1281</f>
        <v>MSxv.CC.Bambrick.B.FFEP.N.100</v>
      </c>
      <c r="B1281">
        <v>295</v>
      </c>
      <c r="C1281" t="str">
        <f>LOOKUP(B1281,TipsyOutputs!A:A,TipsyOutputs!B:B)</f>
        <v>MSxv.CC.Bambrick.B.FFEP.N</v>
      </c>
      <c r="D1281">
        <v>0</v>
      </c>
      <c r="E1281">
        <v>100</v>
      </c>
      <c r="F1281">
        <v>318</v>
      </c>
      <c r="G1281">
        <v>23.1</v>
      </c>
      <c r="H1281">
        <v>0.29399999999999998</v>
      </c>
      <c r="I1281">
        <v>217.8</v>
      </c>
      <c r="J1281">
        <v>3.18</v>
      </c>
      <c r="K1281">
        <v>148</v>
      </c>
      <c r="L1281">
        <v>28.8</v>
      </c>
    </row>
    <row r="1282" spans="1:12">
      <c r="A1282" t="str">
        <f t="shared" si="20"/>
        <v>MSxv.CC.Bambrick.B.FFEP.N.60</v>
      </c>
      <c r="B1282">
        <v>295</v>
      </c>
      <c r="C1282" t="str">
        <f>LOOKUP(B1282,TipsyOutputs!A:A,TipsyOutputs!B:B)</f>
        <v>MSxv.CC.Bambrick.B.FFEP.N</v>
      </c>
      <c r="D1282">
        <v>0</v>
      </c>
      <c r="E1282">
        <v>60</v>
      </c>
      <c r="F1282">
        <v>182</v>
      </c>
      <c r="G1282">
        <v>17.8</v>
      </c>
      <c r="H1282">
        <v>0.159</v>
      </c>
      <c r="I1282">
        <v>177.5</v>
      </c>
      <c r="J1282">
        <v>3.03</v>
      </c>
      <c r="K1282">
        <v>75</v>
      </c>
      <c r="L1282">
        <v>23.6</v>
      </c>
    </row>
    <row r="1283" spans="1:12">
      <c r="A1283" t="str">
        <f t="shared" si="20"/>
        <v>MSxv.CC.Bambrick.B.FFEP.N.70</v>
      </c>
      <c r="B1283">
        <v>295</v>
      </c>
      <c r="C1283" t="str">
        <f>LOOKUP(B1283,TipsyOutputs!A:A,TipsyOutputs!B:B)</f>
        <v>MSxv.CC.Bambrick.B.FFEP.N</v>
      </c>
      <c r="D1283">
        <v>0</v>
      </c>
      <c r="E1283">
        <v>70</v>
      </c>
      <c r="F1283">
        <v>226</v>
      </c>
      <c r="G1283">
        <v>19.600000000000001</v>
      </c>
      <c r="H1283">
        <v>0.19500000000000001</v>
      </c>
      <c r="I1283">
        <v>193.1</v>
      </c>
      <c r="J1283">
        <v>3.23</v>
      </c>
      <c r="K1283">
        <v>95</v>
      </c>
      <c r="L1283">
        <v>25.3</v>
      </c>
    </row>
    <row r="1284" spans="1:12">
      <c r="A1284" t="str">
        <f t="shared" si="20"/>
        <v>MSxv.CC.Bambrick.B.FFEP.N.80</v>
      </c>
      <c r="B1284">
        <v>295</v>
      </c>
      <c r="C1284" t="str">
        <f>LOOKUP(B1284,TipsyOutputs!A:A,TipsyOutputs!B:B)</f>
        <v>MSxv.CC.Bambrick.B.FFEP.N</v>
      </c>
      <c r="D1284">
        <v>0</v>
      </c>
      <c r="E1284">
        <v>80</v>
      </c>
      <c r="F1284">
        <v>264</v>
      </c>
      <c r="G1284">
        <v>21</v>
      </c>
      <c r="H1284">
        <v>0.23</v>
      </c>
      <c r="I1284">
        <v>203.9</v>
      </c>
      <c r="J1284">
        <v>3.31</v>
      </c>
      <c r="K1284">
        <v>115</v>
      </c>
      <c r="L1284">
        <v>26.7</v>
      </c>
    </row>
    <row r="1285" spans="1:12">
      <c r="A1285" t="str">
        <f t="shared" si="20"/>
        <v>MSxv.CC.Bambrick.B.FFEP.N.90</v>
      </c>
      <c r="B1285">
        <v>295</v>
      </c>
      <c r="C1285" t="str">
        <f>LOOKUP(B1285,TipsyOutputs!A:A,TipsyOutputs!B:B)</f>
        <v>MSxv.CC.Bambrick.B.FFEP.N</v>
      </c>
      <c r="D1285">
        <v>0</v>
      </c>
      <c r="E1285">
        <v>90</v>
      </c>
      <c r="F1285">
        <v>296</v>
      </c>
      <c r="G1285">
        <v>22.1</v>
      </c>
      <c r="H1285">
        <v>0.26200000000000001</v>
      </c>
      <c r="I1285">
        <v>211.4</v>
      </c>
      <c r="J1285">
        <v>3.29</v>
      </c>
      <c r="K1285">
        <v>133</v>
      </c>
      <c r="L1285">
        <v>27.9</v>
      </c>
    </row>
    <row r="1286" spans="1:12">
      <c r="A1286" t="str">
        <f t="shared" si="20"/>
        <v>MSxv.CC.Bambrick.B.NoMgmt.N.100</v>
      </c>
      <c r="B1286">
        <v>8</v>
      </c>
      <c r="C1286" t="str">
        <f>LOOKUP(B1286,TipsyOutputs!A:A,TipsyOutputs!B:B)</f>
        <v>MSxv.CC.Bambrick.B.NoMgmt.N</v>
      </c>
      <c r="D1286">
        <v>0</v>
      </c>
      <c r="E1286">
        <v>100</v>
      </c>
      <c r="F1286">
        <v>48</v>
      </c>
      <c r="G1286">
        <v>12.2</v>
      </c>
      <c r="H1286">
        <v>7.2999999999999995E-2</v>
      </c>
      <c r="I1286">
        <v>118.6</v>
      </c>
      <c r="J1286">
        <v>0.48</v>
      </c>
      <c r="K1286">
        <v>25</v>
      </c>
      <c r="L1286">
        <v>17.3</v>
      </c>
    </row>
    <row r="1287" spans="1:12">
      <c r="A1287" t="str">
        <f t="shared" si="20"/>
        <v>MSxv.CC.Bambrick.B.NoMgmt.N.60</v>
      </c>
      <c r="B1287">
        <v>8</v>
      </c>
      <c r="C1287" t="str">
        <f>LOOKUP(B1287,TipsyOutputs!A:A,TipsyOutputs!B:B)</f>
        <v>MSxv.CC.Bambrick.B.NoMgmt.N</v>
      </c>
      <c r="D1287">
        <v>0</v>
      </c>
      <c r="E1287">
        <v>60</v>
      </c>
      <c r="F1287">
        <v>1</v>
      </c>
      <c r="G1287">
        <v>7.4</v>
      </c>
      <c r="H1287">
        <v>3.4000000000000002E-2</v>
      </c>
      <c r="I1287">
        <v>10.9</v>
      </c>
      <c r="J1287">
        <v>0.02</v>
      </c>
      <c r="K1287">
        <v>0</v>
      </c>
      <c r="L1287">
        <v>0</v>
      </c>
    </row>
    <row r="1288" spans="1:12">
      <c r="A1288" t="str">
        <f t="shared" si="20"/>
        <v>MSxv.CC.Bambrick.B.NoMgmt.N.70</v>
      </c>
      <c r="B1288">
        <v>8</v>
      </c>
      <c r="C1288" t="str">
        <f>LOOKUP(B1288,TipsyOutputs!A:A,TipsyOutputs!B:B)</f>
        <v>MSxv.CC.Bambrick.B.NoMgmt.N</v>
      </c>
      <c r="D1288">
        <v>0</v>
      </c>
      <c r="E1288">
        <v>70</v>
      </c>
      <c r="F1288">
        <v>8</v>
      </c>
      <c r="G1288">
        <v>8.8000000000000007</v>
      </c>
      <c r="H1288">
        <v>4.8000000000000001E-2</v>
      </c>
      <c r="I1288">
        <v>58.1</v>
      </c>
      <c r="J1288">
        <v>0.12</v>
      </c>
      <c r="K1288">
        <v>8</v>
      </c>
      <c r="L1288">
        <v>13.9</v>
      </c>
    </row>
    <row r="1289" spans="1:12">
      <c r="A1289" t="str">
        <f t="shared" si="20"/>
        <v>MSxv.CC.Bambrick.B.NoMgmt.N.80</v>
      </c>
      <c r="B1289">
        <v>8</v>
      </c>
      <c r="C1289" t="str">
        <f>LOOKUP(B1289,TipsyOutputs!A:A,TipsyOutputs!B:B)</f>
        <v>MSxv.CC.Bambrick.B.NoMgmt.N</v>
      </c>
      <c r="D1289">
        <v>0</v>
      </c>
      <c r="E1289">
        <v>80</v>
      </c>
      <c r="F1289">
        <v>18</v>
      </c>
      <c r="G1289">
        <v>10.1</v>
      </c>
      <c r="H1289">
        <v>5.5E-2</v>
      </c>
      <c r="I1289">
        <v>80.099999999999994</v>
      </c>
      <c r="J1289">
        <v>0.23</v>
      </c>
      <c r="K1289">
        <v>14</v>
      </c>
      <c r="L1289">
        <v>14.9</v>
      </c>
    </row>
    <row r="1290" spans="1:12">
      <c r="A1290" t="str">
        <f t="shared" si="20"/>
        <v>MSxv.CC.Bambrick.B.NoMgmt.N.90</v>
      </c>
      <c r="B1290">
        <v>8</v>
      </c>
      <c r="C1290" t="str">
        <f>LOOKUP(B1290,TipsyOutputs!A:A,TipsyOutputs!B:B)</f>
        <v>MSxv.CC.Bambrick.B.NoMgmt.N</v>
      </c>
      <c r="D1290">
        <v>0</v>
      </c>
      <c r="E1290">
        <v>90</v>
      </c>
      <c r="F1290">
        <v>33</v>
      </c>
      <c r="G1290">
        <v>11.2</v>
      </c>
      <c r="H1290">
        <v>6.4000000000000001E-2</v>
      </c>
      <c r="I1290">
        <v>103.3</v>
      </c>
      <c r="J1290">
        <v>0.37</v>
      </c>
      <c r="K1290">
        <v>19</v>
      </c>
      <c r="L1290">
        <v>16.2</v>
      </c>
    </row>
    <row r="1291" spans="1:12">
      <c r="A1291" t="str">
        <f t="shared" si="20"/>
        <v>MSxv.CC.Bambrick.B.Reg.N.100</v>
      </c>
      <c r="B1291">
        <v>130</v>
      </c>
      <c r="C1291" t="str">
        <f>LOOKUP(B1291,TipsyOutputs!A:A,TipsyOutputs!B:B)</f>
        <v>MSxv.CC.Bambrick.B.Reg.N</v>
      </c>
      <c r="D1291">
        <v>0</v>
      </c>
      <c r="E1291">
        <v>100</v>
      </c>
      <c r="F1291">
        <v>314</v>
      </c>
      <c r="G1291">
        <v>22.9</v>
      </c>
      <c r="H1291">
        <v>0.28799999999999998</v>
      </c>
      <c r="I1291">
        <v>216.7</v>
      </c>
      <c r="J1291">
        <v>3.14</v>
      </c>
      <c r="K1291">
        <v>145</v>
      </c>
      <c r="L1291">
        <v>28.6</v>
      </c>
    </row>
    <row r="1292" spans="1:12">
      <c r="A1292" t="str">
        <f t="shared" si="20"/>
        <v>MSxv.CC.Bambrick.B.Reg.N.60</v>
      </c>
      <c r="B1292">
        <v>130</v>
      </c>
      <c r="C1292" t="str">
        <f>LOOKUP(B1292,TipsyOutputs!A:A,TipsyOutputs!B:B)</f>
        <v>MSxv.CC.Bambrick.B.Reg.N</v>
      </c>
      <c r="D1292">
        <v>0</v>
      </c>
      <c r="E1292">
        <v>60</v>
      </c>
      <c r="F1292">
        <v>172</v>
      </c>
      <c r="G1292">
        <v>17.399999999999999</v>
      </c>
      <c r="H1292">
        <v>0.152</v>
      </c>
      <c r="I1292">
        <v>174.5</v>
      </c>
      <c r="J1292">
        <v>2.87</v>
      </c>
      <c r="K1292">
        <v>70</v>
      </c>
      <c r="L1292">
        <v>23.2</v>
      </c>
    </row>
    <row r="1293" spans="1:12">
      <c r="A1293" t="str">
        <f t="shared" si="20"/>
        <v>MSxv.CC.Bambrick.B.Reg.N.70</v>
      </c>
      <c r="B1293">
        <v>130</v>
      </c>
      <c r="C1293" t="str">
        <f>LOOKUP(B1293,TipsyOutputs!A:A,TipsyOutputs!B:B)</f>
        <v>MSxv.CC.Bambrick.B.Reg.N</v>
      </c>
      <c r="D1293">
        <v>0</v>
      </c>
      <c r="E1293">
        <v>70</v>
      </c>
      <c r="F1293">
        <v>218</v>
      </c>
      <c r="G1293">
        <v>19.2</v>
      </c>
      <c r="H1293">
        <v>0.189</v>
      </c>
      <c r="I1293">
        <v>190.6</v>
      </c>
      <c r="J1293">
        <v>3.11</v>
      </c>
      <c r="K1293">
        <v>91</v>
      </c>
      <c r="L1293">
        <v>25</v>
      </c>
    </row>
    <row r="1294" spans="1:12">
      <c r="A1294" t="str">
        <f t="shared" si="20"/>
        <v>MSxv.CC.Bambrick.B.Reg.N.80</v>
      </c>
      <c r="B1294">
        <v>130</v>
      </c>
      <c r="C1294" t="str">
        <f>LOOKUP(B1294,TipsyOutputs!A:A,TipsyOutputs!B:B)</f>
        <v>MSxv.CC.Bambrick.B.Reg.N</v>
      </c>
      <c r="D1294">
        <v>0</v>
      </c>
      <c r="E1294">
        <v>80</v>
      </c>
      <c r="F1294">
        <v>257</v>
      </c>
      <c r="G1294">
        <v>20.7</v>
      </c>
      <c r="H1294">
        <v>0.223</v>
      </c>
      <c r="I1294">
        <v>202.1</v>
      </c>
      <c r="J1294">
        <v>3.21</v>
      </c>
      <c r="K1294">
        <v>111</v>
      </c>
      <c r="L1294">
        <v>26.5</v>
      </c>
    </row>
    <row r="1295" spans="1:12">
      <c r="A1295" t="str">
        <f t="shared" si="20"/>
        <v>MSxv.CC.Bambrick.B.Reg.N.90</v>
      </c>
      <c r="B1295">
        <v>130</v>
      </c>
      <c r="C1295" t="str">
        <f>LOOKUP(B1295,TipsyOutputs!A:A,TipsyOutputs!B:B)</f>
        <v>MSxv.CC.Bambrick.B.Reg.N</v>
      </c>
      <c r="D1295">
        <v>0</v>
      </c>
      <c r="E1295">
        <v>90</v>
      </c>
      <c r="F1295">
        <v>291</v>
      </c>
      <c r="G1295">
        <v>21.9</v>
      </c>
      <c r="H1295">
        <v>0.25600000000000001</v>
      </c>
      <c r="I1295">
        <v>210</v>
      </c>
      <c r="J1295">
        <v>3.23</v>
      </c>
      <c r="K1295">
        <v>130</v>
      </c>
      <c r="L1295">
        <v>27.7</v>
      </c>
    </row>
    <row r="1296" spans="1:12">
      <c r="A1296" t="str">
        <f t="shared" si="20"/>
        <v>MSxv.CC.Bambrick.B.Reg.P.100</v>
      </c>
      <c r="B1296">
        <v>131</v>
      </c>
      <c r="C1296" t="str">
        <f>LOOKUP(B1296,TipsyOutputs!A:A,TipsyOutputs!B:B)</f>
        <v>MSxv.CC.Bambrick.B.Reg.P</v>
      </c>
      <c r="D1296">
        <v>0</v>
      </c>
      <c r="E1296">
        <v>100</v>
      </c>
      <c r="F1296">
        <v>336</v>
      </c>
      <c r="G1296">
        <v>23.8</v>
      </c>
      <c r="H1296">
        <v>0.309</v>
      </c>
      <c r="I1296">
        <v>221.2</v>
      </c>
      <c r="J1296">
        <v>3.36</v>
      </c>
      <c r="K1296">
        <v>158</v>
      </c>
      <c r="L1296">
        <v>29.2</v>
      </c>
    </row>
    <row r="1297" spans="1:12">
      <c r="A1297" t="str">
        <f t="shared" si="20"/>
        <v>MSxv.CC.Bambrick.B.Reg.P.60</v>
      </c>
      <c r="B1297">
        <v>131</v>
      </c>
      <c r="C1297" t="str">
        <f>LOOKUP(B1297,TipsyOutputs!A:A,TipsyOutputs!B:B)</f>
        <v>MSxv.CC.Bambrick.B.Reg.P</v>
      </c>
      <c r="D1297">
        <v>0</v>
      </c>
      <c r="E1297">
        <v>60</v>
      </c>
      <c r="F1297">
        <v>200</v>
      </c>
      <c r="G1297">
        <v>18.100000000000001</v>
      </c>
      <c r="H1297">
        <v>0.16700000000000001</v>
      </c>
      <c r="I1297">
        <v>182</v>
      </c>
      <c r="J1297">
        <v>3.34</v>
      </c>
      <c r="K1297">
        <v>80</v>
      </c>
      <c r="L1297">
        <v>23.8</v>
      </c>
    </row>
    <row r="1298" spans="1:12">
      <c r="A1298" t="str">
        <f t="shared" si="20"/>
        <v>MSxv.CC.Bambrick.B.Reg.P.70</v>
      </c>
      <c r="B1298">
        <v>131</v>
      </c>
      <c r="C1298" t="str">
        <f>LOOKUP(B1298,TipsyOutputs!A:A,TipsyOutputs!B:B)</f>
        <v>MSxv.CC.Bambrick.B.Reg.P</v>
      </c>
      <c r="D1298">
        <v>0</v>
      </c>
      <c r="E1298">
        <v>70</v>
      </c>
      <c r="F1298">
        <v>247</v>
      </c>
      <c r="G1298">
        <v>19.899999999999999</v>
      </c>
      <c r="H1298">
        <v>0.20300000000000001</v>
      </c>
      <c r="I1298">
        <v>196.3</v>
      </c>
      <c r="J1298">
        <v>3.52</v>
      </c>
      <c r="K1298">
        <v>102</v>
      </c>
      <c r="L1298">
        <v>25.6</v>
      </c>
    </row>
    <row r="1299" spans="1:12">
      <c r="A1299" t="str">
        <f t="shared" si="20"/>
        <v>MSxv.CC.Bambrick.B.Reg.P.80</v>
      </c>
      <c r="B1299">
        <v>131</v>
      </c>
      <c r="C1299" t="str">
        <f>LOOKUP(B1299,TipsyOutputs!A:A,TipsyOutputs!B:B)</f>
        <v>MSxv.CC.Bambrick.B.Reg.P</v>
      </c>
      <c r="D1299">
        <v>0</v>
      </c>
      <c r="E1299">
        <v>80</v>
      </c>
      <c r="F1299">
        <v>286</v>
      </c>
      <c r="G1299">
        <v>21.4</v>
      </c>
      <c r="H1299">
        <v>0.24</v>
      </c>
      <c r="I1299">
        <v>206.3</v>
      </c>
      <c r="J1299">
        <v>3.57</v>
      </c>
      <c r="K1299">
        <v>123</v>
      </c>
      <c r="L1299">
        <v>27.1</v>
      </c>
    </row>
    <row r="1300" spans="1:12">
      <c r="A1300" t="str">
        <f t="shared" si="20"/>
        <v>MSxv.CC.Bambrick.B.Reg.P.90</v>
      </c>
      <c r="B1300">
        <v>131</v>
      </c>
      <c r="C1300" t="str">
        <f>LOOKUP(B1300,TipsyOutputs!A:A,TipsyOutputs!B:B)</f>
        <v>MSxv.CC.Bambrick.B.Reg.P</v>
      </c>
      <c r="D1300">
        <v>0</v>
      </c>
      <c r="E1300">
        <v>90</v>
      </c>
      <c r="F1300">
        <v>316</v>
      </c>
      <c r="G1300">
        <v>22.7</v>
      </c>
      <c r="H1300">
        <v>0.27500000000000002</v>
      </c>
      <c r="I1300">
        <v>214.5</v>
      </c>
      <c r="J1300">
        <v>3.52</v>
      </c>
      <c r="K1300">
        <v>142</v>
      </c>
      <c r="L1300">
        <v>28.3</v>
      </c>
    </row>
    <row r="1301" spans="1:12">
      <c r="A1301" t="str">
        <f t="shared" si="20"/>
        <v>MSxv.CC.Bambrick.C.FFEP.N.100</v>
      </c>
      <c r="B1301">
        <v>296</v>
      </c>
      <c r="C1301" t="str">
        <f>LOOKUP(B1301,TipsyOutputs!A:A,TipsyOutputs!B:B)</f>
        <v>MSxv.CC.Bambrick.C.FFEP.N</v>
      </c>
      <c r="D1301">
        <v>0</v>
      </c>
      <c r="E1301">
        <v>100</v>
      </c>
      <c r="F1301">
        <v>312</v>
      </c>
      <c r="G1301">
        <v>22.9</v>
      </c>
      <c r="H1301">
        <v>0.28699999999999998</v>
      </c>
      <c r="I1301">
        <v>216.4</v>
      </c>
      <c r="J1301">
        <v>3.12</v>
      </c>
      <c r="K1301">
        <v>145</v>
      </c>
      <c r="L1301">
        <v>28.6</v>
      </c>
    </row>
    <row r="1302" spans="1:12">
      <c r="A1302" t="str">
        <f t="shared" si="20"/>
        <v>MSxv.CC.Bambrick.C.FFEP.N.60</v>
      </c>
      <c r="B1302">
        <v>296</v>
      </c>
      <c r="C1302" t="str">
        <f>LOOKUP(B1302,TipsyOutputs!A:A,TipsyOutputs!B:B)</f>
        <v>MSxv.CC.Bambrick.C.FFEP.N</v>
      </c>
      <c r="D1302">
        <v>0</v>
      </c>
      <c r="E1302">
        <v>60</v>
      </c>
      <c r="F1302">
        <v>177</v>
      </c>
      <c r="G1302">
        <v>17.600000000000001</v>
      </c>
      <c r="H1302">
        <v>0.156</v>
      </c>
      <c r="I1302">
        <v>176</v>
      </c>
      <c r="J1302">
        <v>2.95</v>
      </c>
      <c r="K1302">
        <v>72</v>
      </c>
      <c r="L1302">
        <v>23.4</v>
      </c>
    </row>
    <row r="1303" spans="1:12">
      <c r="A1303" t="str">
        <f t="shared" si="20"/>
        <v>MSxv.CC.Bambrick.C.FFEP.N.70</v>
      </c>
      <c r="B1303">
        <v>296</v>
      </c>
      <c r="C1303" t="str">
        <f>LOOKUP(B1303,TipsyOutputs!A:A,TipsyOutputs!B:B)</f>
        <v>MSxv.CC.Bambrick.C.FFEP.N</v>
      </c>
      <c r="D1303">
        <v>0</v>
      </c>
      <c r="E1303">
        <v>70</v>
      </c>
      <c r="F1303">
        <v>221</v>
      </c>
      <c r="G1303">
        <v>19.3</v>
      </c>
      <c r="H1303">
        <v>0.191</v>
      </c>
      <c r="I1303">
        <v>191.5</v>
      </c>
      <c r="J1303">
        <v>3.15</v>
      </c>
      <c r="K1303">
        <v>92</v>
      </c>
      <c r="L1303">
        <v>25.1</v>
      </c>
    </row>
    <row r="1304" spans="1:12">
      <c r="A1304" t="str">
        <f t="shared" si="20"/>
        <v>MSxv.CC.Bambrick.C.FFEP.N.80</v>
      </c>
      <c r="B1304">
        <v>296</v>
      </c>
      <c r="C1304" t="str">
        <f>LOOKUP(B1304,TipsyOutputs!A:A,TipsyOutputs!B:B)</f>
        <v>MSxv.CC.Bambrick.C.FFEP.N</v>
      </c>
      <c r="D1304">
        <v>0</v>
      </c>
      <c r="E1304">
        <v>80</v>
      </c>
      <c r="F1304">
        <v>258</v>
      </c>
      <c r="G1304">
        <v>20.8</v>
      </c>
      <c r="H1304">
        <v>0.224</v>
      </c>
      <c r="I1304">
        <v>202.4</v>
      </c>
      <c r="J1304">
        <v>3.23</v>
      </c>
      <c r="K1304">
        <v>112</v>
      </c>
      <c r="L1304">
        <v>26.5</v>
      </c>
    </row>
    <row r="1305" spans="1:12">
      <c r="A1305" t="str">
        <f t="shared" si="20"/>
        <v>MSxv.CC.Bambrick.C.FFEP.N.90</v>
      </c>
      <c r="B1305">
        <v>296</v>
      </c>
      <c r="C1305" t="str">
        <f>LOOKUP(B1305,TipsyOutputs!A:A,TipsyOutputs!B:B)</f>
        <v>MSxv.CC.Bambrick.C.FFEP.N</v>
      </c>
      <c r="D1305">
        <v>0</v>
      </c>
      <c r="E1305">
        <v>90</v>
      </c>
      <c r="F1305">
        <v>290</v>
      </c>
      <c r="G1305">
        <v>21.9</v>
      </c>
      <c r="H1305">
        <v>0.25600000000000001</v>
      </c>
      <c r="I1305">
        <v>209.9</v>
      </c>
      <c r="J1305">
        <v>3.23</v>
      </c>
      <c r="K1305">
        <v>130</v>
      </c>
      <c r="L1305">
        <v>27.7</v>
      </c>
    </row>
    <row r="1306" spans="1:12">
      <c r="A1306" t="str">
        <f t="shared" si="20"/>
        <v>MSxv.CC.Bambrick.C.NoMgmt.N.100</v>
      </c>
      <c r="B1306">
        <v>9</v>
      </c>
      <c r="C1306" t="str">
        <f>LOOKUP(B1306,TipsyOutputs!A:A,TipsyOutputs!B:B)</f>
        <v>MSxv.CC.Bambrick.C.NoMgmt.N</v>
      </c>
      <c r="D1306">
        <v>0</v>
      </c>
      <c r="E1306">
        <v>100</v>
      </c>
      <c r="F1306">
        <v>46</v>
      </c>
      <c r="G1306">
        <v>12.1</v>
      </c>
      <c r="H1306">
        <v>7.0999999999999994E-2</v>
      </c>
      <c r="I1306">
        <v>115.7</v>
      </c>
      <c r="J1306">
        <v>0.46</v>
      </c>
      <c r="K1306">
        <v>24</v>
      </c>
      <c r="L1306">
        <v>17.100000000000001</v>
      </c>
    </row>
    <row r="1307" spans="1:12">
      <c r="A1307" t="str">
        <f t="shared" si="20"/>
        <v>MSxv.CC.Bambrick.C.NoMgmt.N.60</v>
      </c>
      <c r="B1307">
        <v>9</v>
      </c>
      <c r="C1307" t="str">
        <f>LOOKUP(B1307,TipsyOutputs!A:A,TipsyOutputs!B:B)</f>
        <v>MSxv.CC.Bambrick.C.NoMgmt.N</v>
      </c>
      <c r="D1307">
        <v>0</v>
      </c>
      <c r="E1307">
        <v>60</v>
      </c>
      <c r="F1307">
        <v>1</v>
      </c>
      <c r="G1307">
        <v>7.3</v>
      </c>
      <c r="H1307">
        <v>3.4000000000000002E-2</v>
      </c>
      <c r="I1307">
        <v>10.9</v>
      </c>
      <c r="J1307">
        <v>0.02</v>
      </c>
      <c r="K1307">
        <v>0</v>
      </c>
      <c r="L1307">
        <v>0</v>
      </c>
    </row>
    <row r="1308" spans="1:12">
      <c r="A1308" t="str">
        <f t="shared" si="20"/>
        <v>MSxv.CC.Bambrick.C.NoMgmt.N.70</v>
      </c>
      <c r="B1308">
        <v>9</v>
      </c>
      <c r="C1308" t="str">
        <f>LOOKUP(B1308,TipsyOutputs!A:A,TipsyOutputs!B:B)</f>
        <v>MSxv.CC.Bambrick.C.NoMgmt.N</v>
      </c>
      <c r="D1308">
        <v>0</v>
      </c>
      <c r="E1308">
        <v>70</v>
      </c>
      <c r="F1308">
        <v>8</v>
      </c>
      <c r="G1308">
        <v>8.6999999999999993</v>
      </c>
      <c r="H1308">
        <v>4.7E-2</v>
      </c>
      <c r="I1308">
        <v>57.2</v>
      </c>
      <c r="J1308">
        <v>0.11</v>
      </c>
      <c r="K1308">
        <v>7</v>
      </c>
      <c r="L1308">
        <v>13.8</v>
      </c>
    </row>
    <row r="1309" spans="1:12">
      <c r="A1309" t="str">
        <f t="shared" si="20"/>
        <v>MSxv.CC.Bambrick.C.NoMgmt.N.80</v>
      </c>
      <c r="B1309">
        <v>9</v>
      </c>
      <c r="C1309" t="str">
        <f>LOOKUP(B1309,TipsyOutputs!A:A,TipsyOutputs!B:B)</f>
        <v>MSxv.CC.Bambrick.C.NoMgmt.N</v>
      </c>
      <c r="D1309">
        <v>0</v>
      </c>
      <c r="E1309">
        <v>80</v>
      </c>
      <c r="F1309">
        <v>17</v>
      </c>
      <c r="G1309">
        <v>10</v>
      </c>
      <c r="H1309">
        <v>5.3999999999999999E-2</v>
      </c>
      <c r="I1309">
        <v>75.5</v>
      </c>
      <c r="J1309">
        <v>0.21</v>
      </c>
      <c r="K1309">
        <v>14</v>
      </c>
      <c r="L1309">
        <v>14.8</v>
      </c>
    </row>
    <row r="1310" spans="1:12">
      <c r="A1310" t="str">
        <f t="shared" si="20"/>
        <v>MSxv.CC.Bambrick.C.NoMgmt.N.90</v>
      </c>
      <c r="B1310">
        <v>9</v>
      </c>
      <c r="C1310" t="str">
        <f>LOOKUP(B1310,TipsyOutputs!A:A,TipsyOutputs!B:B)</f>
        <v>MSxv.CC.Bambrick.C.NoMgmt.N</v>
      </c>
      <c r="D1310">
        <v>0</v>
      </c>
      <c r="E1310">
        <v>90</v>
      </c>
      <c r="F1310">
        <v>31</v>
      </c>
      <c r="G1310">
        <v>11.1</v>
      </c>
      <c r="H1310">
        <v>6.4000000000000001E-2</v>
      </c>
      <c r="I1310">
        <v>101.8</v>
      </c>
      <c r="J1310">
        <v>0.35</v>
      </c>
      <c r="K1310">
        <v>19</v>
      </c>
      <c r="L1310">
        <v>16</v>
      </c>
    </row>
    <row r="1311" spans="1:12">
      <c r="A1311" t="str">
        <f t="shared" si="20"/>
        <v>MSxv.CC.Bambrick.C.Reg.N.100</v>
      </c>
      <c r="B1311">
        <v>132</v>
      </c>
      <c r="C1311" t="str">
        <f>LOOKUP(B1311,TipsyOutputs!A:A,TipsyOutputs!B:B)</f>
        <v>MSxv.CC.Bambrick.C.Reg.N</v>
      </c>
      <c r="D1311">
        <v>0</v>
      </c>
      <c r="E1311">
        <v>100</v>
      </c>
      <c r="F1311">
        <v>308</v>
      </c>
      <c r="G1311">
        <v>22.7</v>
      </c>
      <c r="H1311">
        <v>0.28100000000000003</v>
      </c>
      <c r="I1311">
        <v>215.2</v>
      </c>
      <c r="J1311">
        <v>3.08</v>
      </c>
      <c r="K1311">
        <v>142</v>
      </c>
      <c r="L1311">
        <v>28.4</v>
      </c>
    </row>
    <row r="1312" spans="1:12">
      <c r="A1312" t="str">
        <f t="shared" si="20"/>
        <v>MSxv.CC.Bambrick.C.Reg.N.60</v>
      </c>
      <c r="B1312">
        <v>132</v>
      </c>
      <c r="C1312" t="str">
        <f>LOOKUP(B1312,TipsyOutputs!A:A,TipsyOutputs!B:B)</f>
        <v>MSxv.CC.Bambrick.C.Reg.N</v>
      </c>
      <c r="D1312">
        <v>0</v>
      </c>
      <c r="E1312">
        <v>60</v>
      </c>
      <c r="F1312">
        <v>167</v>
      </c>
      <c r="G1312">
        <v>17.2</v>
      </c>
      <c r="H1312">
        <v>0.14899999999999999</v>
      </c>
      <c r="I1312">
        <v>172.8</v>
      </c>
      <c r="J1312">
        <v>2.78</v>
      </c>
      <c r="K1312">
        <v>68</v>
      </c>
      <c r="L1312">
        <v>23</v>
      </c>
    </row>
    <row r="1313" spans="1:12">
      <c r="A1313" t="str">
        <f t="shared" si="20"/>
        <v>MSxv.CC.Bambrick.C.Reg.N.70</v>
      </c>
      <c r="B1313">
        <v>132</v>
      </c>
      <c r="C1313" t="str">
        <f>LOOKUP(B1313,TipsyOutputs!A:A,TipsyOutputs!B:B)</f>
        <v>MSxv.CC.Bambrick.C.Reg.N</v>
      </c>
      <c r="D1313">
        <v>0</v>
      </c>
      <c r="E1313">
        <v>70</v>
      </c>
      <c r="F1313">
        <v>213</v>
      </c>
      <c r="G1313">
        <v>19</v>
      </c>
      <c r="H1313">
        <v>0.184</v>
      </c>
      <c r="I1313">
        <v>188.9</v>
      </c>
      <c r="J1313">
        <v>3.04</v>
      </c>
      <c r="K1313">
        <v>89</v>
      </c>
      <c r="L1313">
        <v>24.8</v>
      </c>
    </row>
    <row r="1314" spans="1:12">
      <c r="A1314" t="str">
        <f t="shared" si="20"/>
        <v>MSxv.CC.Bambrick.C.Reg.N.80</v>
      </c>
      <c r="B1314">
        <v>132</v>
      </c>
      <c r="C1314" t="str">
        <f>LOOKUP(B1314,TipsyOutputs!A:A,TipsyOutputs!B:B)</f>
        <v>MSxv.CC.Bambrick.C.Reg.N</v>
      </c>
      <c r="D1314">
        <v>0</v>
      </c>
      <c r="E1314">
        <v>80</v>
      </c>
      <c r="F1314">
        <v>251</v>
      </c>
      <c r="G1314">
        <v>20.5</v>
      </c>
      <c r="H1314">
        <v>0.218</v>
      </c>
      <c r="I1314">
        <v>200.4</v>
      </c>
      <c r="J1314">
        <v>3.14</v>
      </c>
      <c r="K1314">
        <v>108</v>
      </c>
      <c r="L1314">
        <v>26.3</v>
      </c>
    </row>
    <row r="1315" spans="1:12">
      <c r="A1315" t="str">
        <f t="shared" si="20"/>
        <v>MSxv.CC.Bambrick.C.Reg.N.90</v>
      </c>
      <c r="B1315">
        <v>132</v>
      </c>
      <c r="C1315" t="str">
        <f>LOOKUP(B1315,TipsyOutputs!A:A,TipsyOutputs!B:B)</f>
        <v>MSxv.CC.Bambrick.C.Reg.N</v>
      </c>
      <c r="D1315">
        <v>0</v>
      </c>
      <c r="E1315">
        <v>90</v>
      </c>
      <c r="F1315">
        <v>284</v>
      </c>
      <c r="G1315">
        <v>21.7</v>
      </c>
      <c r="H1315">
        <v>0.25</v>
      </c>
      <c r="I1315">
        <v>208.7</v>
      </c>
      <c r="J1315">
        <v>3.16</v>
      </c>
      <c r="K1315">
        <v>126</v>
      </c>
      <c r="L1315">
        <v>27.5</v>
      </c>
    </row>
    <row r="1316" spans="1:12">
      <c r="A1316" t="str">
        <f t="shared" si="20"/>
        <v>MSxv.CC.Bambrick.C.Reg.P.100</v>
      </c>
      <c r="B1316">
        <v>133</v>
      </c>
      <c r="C1316" t="str">
        <f>LOOKUP(B1316,TipsyOutputs!A:A,TipsyOutputs!B:B)</f>
        <v>MSxv.CC.Bambrick.C.Reg.P</v>
      </c>
      <c r="D1316">
        <v>0</v>
      </c>
      <c r="E1316">
        <v>100</v>
      </c>
      <c r="F1316">
        <v>332</v>
      </c>
      <c r="G1316">
        <v>23.6</v>
      </c>
      <c r="H1316">
        <v>0.30099999999999999</v>
      </c>
      <c r="I1316">
        <v>219.8</v>
      </c>
      <c r="J1316">
        <v>3.32</v>
      </c>
      <c r="K1316">
        <v>154</v>
      </c>
      <c r="L1316">
        <v>29</v>
      </c>
    </row>
    <row r="1317" spans="1:12">
      <c r="A1317" t="str">
        <f t="shared" si="20"/>
        <v>MSxv.CC.Bambrick.C.Reg.P.60</v>
      </c>
      <c r="B1317">
        <v>133</v>
      </c>
      <c r="C1317" t="str">
        <f>LOOKUP(B1317,TipsyOutputs!A:A,TipsyOutputs!B:B)</f>
        <v>MSxv.CC.Bambrick.C.Reg.P</v>
      </c>
      <c r="D1317">
        <v>0</v>
      </c>
      <c r="E1317">
        <v>60</v>
      </c>
      <c r="F1317">
        <v>195</v>
      </c>
      <c r="G1317">
        <v>17.899999999999999</v>
      </c>
      <c r="H1317">
        <v>0.16300000000000001</v>
      </c>
      <c r="I1317">
        <v>180</v>
      </c>
      <c r="J1317">
        <v>3.25</v>
      </c>
      <c r="K1317">
        <v>78</v>
      </c>
      <c r="L1317">
        <v>23.6</v>
      </c>
    </row>
    <row r="1318" spans="1:12">
      <c r="A1318" t="str">
        <f t="shared" si="20"/>
        <v>MSxv.CC.Bambrick.C.Reg.P.70</v>
      </c>
      <c r="B1318">
        <v>133</v>
      </c>
      <c r="C1318" t="str">
        <f>LOOKUP(B1318,TipsyOutputs!A:A,TipsyOutputs!B:B)</f>
        <v>MSxv.CC.Bambrick.C.Reg.P</v>
      </c>
      <c r="D1318">
        <v>0</v>
      </c>
      <c r="E1318">
        <v>70</v>
      </c>
      <c r="F1318">
        <v>241</v>
      </c>
      <c r="G1318">
        <v>19.7</v>
      </c>
      <c r="H1318">
        <v>0.19900000000000001</v>
      </c>
      <c r="I1318">
        <v>194.8</v>
      </c>
      <c r="J1318">
        <v>3.44</v>
      </c>
      <c r="K1318">
        <v>99</v>
      </c>
      <c r="L1318">
        <v>25.4</v>
      </c>
    </row>
    <row r="1319" spans="1:12">
      <c r="A1319" t="str">
        <f t="shared" si="20"/>
        <v>MSxv.CC.Bambrick.C.Reg.P.80</v>
      </c>
      <c r="B1319">
        <v>133</v>
      </c>
      <c r="C1319" t="str">
        <f>LOOKUP(B1319,TipsyOutputs!A:A,TipsyOutputs!B:B)</f>
        <v>MSxv.CC.Bambrick.C.Reg.P</v>
      </c>
      <c r="D1319">
        <v>0</v>
      </c>
      <c r="E1319">
        <v>80</v>
      </c>
      <c r="F1319">
        <v>280</v>
      </c>
      <c r="G1319">
        <v>21.2</v>
      </c>
      <c r="H1319">
        <v>0.23400000000000001</v>
      </c>
      <c r="I1319">
        <v>204.9</v>
      </c>
      <c r="J1319">
        <v>3.49</v>
      </c>
      <c r="K1319">
        <v>120</v>
      </c>
      <c r="L1319">
        <v>26.9</v>
      </c>
    </row>
    <row r="1320" spans="1:12">
      <c r="A1320" t="str">
        <f t="shared" si="20"/>
        <v>MSxv.CC.Bambrick.C.Reg.P.90</v>
      </c>
      <c r="B1320">
        <v>133</v>
      </c>
      <c r="C1320" t="str">
        <f>LOOKUP(B1320,TipsyOutputs!A:A,TipsyOutputs!B:B)</f>
        <v>MSxv.CC.Bambrick.C.Reg.P</v>
      </c>
      <c r="D1320">
        <v>0</v>
      </c>
      <c r="E1320">
        <v>90</v>
      </c>
      <c r="F1320">
        <v>312</v>
      </c>
      <c r="G1320">
        <v>22.5</v>
      </c>
      <c r="H1320">
        <v>0.26800000000000002</v>
      </c>
      <c r="I1320">
        <v>213</v>
      </c>
      <c r="J1320">
        <v>3.46</v>
      </c>
      <c r="K1320">
        <v>139</v>
      </c>
      <c r="L1320">
        <v>28.1</v>
      </c>
    </row>
    <row r="1321" spans="1:12">
      <c r="A1321" t="str">
        <f t="shared" si="20"/>
        <v>MSxv.CC.BidwellLava.A.FFEP.N.100</v>
      </c>
      <c r="B1321">
        <v>310</v>
      </c>
      <c r="C1321" t="str">
        <f>LOOKUP(B1321,TipsyOutputs!A:A,TipsyOutputs!B:B)</f>
        <v>MSxv.CC.BidwellLava.A.FFEP.N</v>
      </c>
      <c r="D1321">
        <v>0</v>
      </c>
      <c r="E1321">
        <v>100</v>
      </c>
      <c r="F1321">
        <v>318</v>
      </c>
      <c r="G1321">
        <v>23.1</v>
      </c>
      <c r="H1321">
        <v>0.29399999999999998</v>
      </c>
      <c r="I1321">
        <v>217.8</v>
      </c>
      <c r="J1321">
        <v>3.18</v>
      </c>
      <c r="K1321">
        <v>148</v>
      </c>
      <c r="L1321">
        <v>28.8</v>
      </c>
    </row>
    <row r="1322" spans="1:12">
      <c r="A1322" t="str">
        <f t="shared" si="20"/>
        <v>MSxv.CC.BidwellLava.A.FFEP.N.60</v>
      </c>
      <c r="B1322">
        <v>310</v>
      </c>
      <c r="C1322" t="str">
        <f>LOOKUP(B1322,TipsyOutputs!A:A,TipsyOutputs!B:B)</f>
        <v>MSxv.CC.BidwellLava.A.FFEP.N</v>
      </c>
      <c r="D1322">
        <v>0</v>
      </c>
      <c r="E1322">
        <v>60</v>
      </c>
      <c r="F1322">
        <v>182</v>
      </c>
      <c r="G1322">
        <v>17.8</v>
      </c>
      <c r="H1322">
        <v>0.159</v>
      </c>
      <c r="I1322">
        <v>177.5</v>
      </c>
      <c r="J1322">
        <v>3.03</v>
      </c>
      <c r="K1322">
        <v>75</v>
      </c>
      <c r="L1322">
        <v>23.6</v>
      </c>
    </row>
    <row r="1323" spans="1:12">
      <c r="A1323" t="str">
        <f t="shared" si="20"/>
        <v>MSxv.CC.BidwellLava.A.FFEP.N.70</v>
      </c>
      <c r="B1323">
        <v>310</v>
      </c>
      <c r="C1323" t="str">
        <f>LOOKUP(B1323,TipsyOutputs!A:A,TipsyOutputs!B:B)</f>
        <v>MSxv.CC.BidwellLava.A.FFEP.N</v>
      </c>
      <c r="D1323">
        <v>0</v>
      </c>
      <c r="E1323">
        <v>70</v>
      </c>
      <c r="F1323">
        <v>226</v>
      </c>
      <c r="G1323">
        <v>19.600000000000001</v>
      </c>
      <c r="H1323">
        <v>0.19500000000000001</v>
      </c>
      <c r="I1323">
        <v>193.1</v>
      </c>
      <c r="J1323">
        <v>3.23</v>
      </c>
      <c r="K1323">
        <v>95</v>
      </c>
      <c r="L1323">
        <v>25.3</v>
      </c>
    </row>
    <row r="1324" spans="1:12">
      <c r="A1324" t="str">
        <f t="shared" si="20"/>
        <v>MSxv.CC.BidwellLava.A.FFEP.N.80</v>
      </c>
      <c r="B1324">
        <v>310</v>
      </c>
      <c r="C1324" t="str">
        <f>LOOKUP(B1324,TipsyOutputs!A:A,TipsyOutputs!B:B)</f>
        <v>MSxv.CC.BidwellLava.A.FFEP.N</v>
      </c>
      <c r="D1324">
        <v>0</v>
      </c>
      <c r="E1324">
        <v>80</v>
      </c>
      <c r="F1324">
        <v>264</v>
      </c>
      <c r="G1324">
        <v>21</v>
      </c>
      <c r="H1324">
        <v>0.23</v>
      </c>
      <c r="I1324">
        <v>203.9</v>
      </c>
      <c r="J1324">
        <v>3.31</v>
      </c>
      <c r="K1324">
        <v>115</v>
      </c>
      <c r="L1324">
        <v>26.7</v>
      </c>
    </row>
    <row r="1325" spans="1:12">
      <c r="A1325" t="str">
        <f t="shared" si="20"/>
        <v>MSxv.CC.BidwellLava.A.FFEP.N.90</v>
      </c>
      <c r="B1325">
        <v>310</v>
      </c>
      <c r="C1325" t="str">
        <f>LOOKUP(B1325,TipsyOutputs!A:A,TipsyOutputs!B:B)</f>
        <v>MSxv.CC.BidwellLava.A.FFEP.N</v>
      </c>
      <c r="D1325">
        <v>0</v>
      </c>
      <c r="E1325">
        <v>90</v>
      </c>
      <c r="F1325">
        <v>296</v>
      </c>
      <c r="G1325">
        <v>22.1</v>
      </c>
      <c r="H1325">
        <v>0.26200000000000001</v>
      </c>
      <c r="I1325">
        <v>211.4</v>
      </c>
      <c r="J1325">
        <v>3.29</v>
      </c>
      <c r="K1325">
        <v>133</v>
      </c>
      <c r="L1325">
        <v>27.9</v>
      </c>
    </row>
    <row r="1326" spans="1:12">
      <c r="A1326" t="str">
        <f t="shared" si="20"/>
        <v>MSxv.CC.BidwellLava.A.NoMgmt.N.100</v>
      </c>
      <c r="B1326">
        <v>22</v>
      </c>
      <c r="C1326" t="str">
        <f>LOOKUP(B1326,TipsyOutputs!A:A,TipsyOutputs!B:B)</f>
        <v>MSxv.CC.BidwellLava.A.NoMgmt.N</v>
      </c>
      <c r="D1326">
        <v>0</v>
      </c>
      <c r="E1326">
        <v>100</v>
      </c>
      <c r="F1326">
        <v>130</v>
      </c>
      <c r="G1326">
        <v>15.8</v>
      </c>
      <c r="H1326">
        <v>0.123</v>
      </c>
      <c r="I1326">
        <v>159</v>
      </c>
      <c r="J1326">
        <v>1.3</v>
      </c>
      <c r="K1326">
        <v>54</v>
      </c>
      <c r="L1326">
        <v>21.6</v>
      </c>
    </row>
    <row r="1327" spans="1:12">
      <c r="A1327" t="str">
        <f t="shared" si="20"/>
        <v>MSxv.CC.BidwellLava.A.NoMgmt.N.60</v>
      </c>
      <c r="B1327">
        <v>22</v>
      </c>
      <c r="C1327" t="str">
        <f>LOOKUP(B1327,TipsyOutputs!A:A,TipsyOutputs!B:B)</f>
        <v>MSxv.CC.BidwellLava.A.NoMgmt.N</v>
      </c>
      <c r="D1327">
        <v>0</v>
      </c>
      <c r="E1327">
        <v>60</v>
      </c>
      <c r="F1327">
        <v>21</v>
      </c>
      <c r="G1327">
        <v>10.199999999999999</v>
      </c>
      <c r="H1327">
        <v>5.7000000000000002E-2</v>
      </c>
      <c r="I1327">
        <v>86.1</v>
      </c>
      <c r="J1327">
        <v>0.35</v>
      </c>
      <c r="K1327">
        <v>15</v>
      </c>
      <c r="L1327">
        <v>15.1</v>
      </c>
    </row>
    <row r="1328" spans="1:12">
      <c r="A1328" t="str">
        <f t="shared" si="20"/>
        <v>MSxv.CC.BidwellLava.A.NoMgmt.N.70</v>
      </c>
      <c r="B1328">
        <v>22</v>
      </c>
      <c r="C1328" t="str">
        <f>LOOKUP(B1328,TipsyOutputs!A:A,TipsyOutputs!B:B)</f>
        <v>MSxv.CC.BidwellLava.A.NoMgmt.N</v>
      </c>
      <c r="D1328">
        <v>0</v>
      </c>
      <c r="E1328">
        <v>70</v>
      </c>
      <c r="F1328">
        <v>45</v>
      </c>
      <c r="G1328">
        <v>12</v>
      </c>
      <c r="H1328">
        <v>7.0999999999999994E-2</v>
      </c>
      <c r="I1328">
        <v>115.3</v>
      </c>
      <c r="J1328">
        <v>0.65</v>
      </c>
      <c r="K1328">
        <v>23</v>
      </c>
      <c r="L1328">
        <v>17</v>
      </c>
    </row>
    <row r="1329" spans="1:12">
      <c r="A1329" t="str">
        <f t="shared" si="20"/>
        <v>MSxv.CC.BidwellLava.A.NoMgmt.N.80</v>
      </c>
      <c r="B1329">
        <v>22</v>
      </c>
      <c r="C1329" t="str">
        <f>LOOKUP(B1329,TipsyOutputs!A:A,TipsyOutputs!B:B)</f>
        <v>MSxv.CC.BidwellLava.A.NoMgmt.N</v>
      </c>
      <c r="D1329">
        <v>0</v>
      </c>
      <c r="E1329">
        <v>80</v>
      </c>
      <c r="F1329">
        <v>75</v>
      </c>
      <c r="G1329">
        <v>13.5</v>
      </c>
      <c r="H1329">
        <v>0.09</v>
      </c>
      <c r="I1329">
        <v>137.6</v>
      </c>
      <c r="J1329">
        <v>0.94</v>
      </c>
      <c r="K1329">
        <v>34</v>
      </c>
      <c r="L1329">
        <v>18.8</v>
      </c>
    </row>
    <row r="1330" spans="1:12">
      <c r="A1330" t="str">
        <f t="shared" si="20"/>
        <v>MSxv.CC.BidwellLava.A.NoMgmt.N.90</v>
      </c>
      <c r="B1330">
        <v>22</v>
      </c>
      <c r="C1330" t="str">
        <f>LOOKUP(B1330,TipsyOutputs!A:A,TipsyOutputs!B:B)</f>
        <v>MSxv.CC.BidwellLava.A.NoMgmt.N</v>
      </c>
      <c r="D1330">
        <v>0</v>
      </c>
      <c r="E1330">
        <v>90</v>
      </c>
      <c r="F1330">
        <v>104</v>
      </c>
      <c r="G1330">
        <v>14.7</v>
      </c>
      <c r="H1330">
        <v>0.108</v>
      </c>
      <c r="I1330">
        <v>150.69999999999999</v>
      </c>
      <c r="J1330">
        <v>1.1499999999999999</v>
      </c>
      <c r="K1330">
        <v>44</v>
      </c>
      <c r="L1330">
        <v>20.3</v>
      </c>
    </row>
    <row r="1331" spans="1:12">
      <c r="A1331" t="str">
        <f t="shared" si="20"/>
        <v>MSxv.CC.BidwellLava.A.Reg.N.100</v>
      </c>
      <c r="B1331">
        <v>150</v>
      </c>
      <c r="C1331" t="str">
        <f>LOOKUP(B1331,TipsyOutputs!A:A,TipsyOutputs!B:B)</f>
        <v>MSxv.CC.BidwellLava.A.Reg.N</v>
      </c>
      <c r="D1331">
        <v>0</v>
      </c>
      <c r="E1331">
        <v>100</v>
      </c>
      <c r="F1331">
        <v>314</v>
      </c>
      <c r="G1331">
        <v>22.9</v>
      </c>
      <c r="H1331">
        <v>0.28799999999999998</v>
      </c>
      <c r="I1331">
        <v>216.7</v>
      </c>
      <c r="J1331">
        <v>3.14</v>
      </c>
      <c r="K1331">
        <v>145</v>
      </c>
      <c r="L1331">
        <v>28.6</v>
      </c>
    </row>
    <row r="1332" spans="1:12">
      <c r="A1332" t="str">
        <f t="shared" si="20"/>
        <v>MSxv.CC.BidwellLava.A.Reg.N.60</v>
      </c>
      <c r="B1332">
        <v>150</v>
      </c>
      <c r="C1332" t="str">
        <f>LOOKUP(B1332,TipsyOutputs!A:A,TipsyOutputs!B:B)</f>
        <v>MSxv.CC.BidwellLava.A.Reg.N</v>
      </c>
      <c r="D1332">
        <v>0</v>
      </c>
      <c r="E1332">
        <v>60</v>
      </c>
      <c r="F1332">
        <v>172</v>
      </c>
      <c r="G1332">
        <v>17.399999999999999</v>
      </c>
      <c r="H1332">
        <v>0.152</v>
      </c>
      <c r="I1332">
        <v>174.5</v>
      </c>
      <c r="J1332">
        <v>2.87</v>
      </c>
      <c r="K1332">
        <v>70</v>
      </c>
      <c r="L1332">
        <v>23.2</v>
      </c>
    </row>
    <row r="1333" spans="1:12">
      <c r="A1333" t="str">
        <f t="shared" si="20"/>
        <v>MSxv.CC.BidwellLava.A.Reg.N.70</v>
      </c>
      <c r="B1333">
        <v>150</v>
      </c>
      <c r="C1333" t="str">
        <f>LOOKUP(B1333,TipsyOutputs!A:A,TipsyOutputs!B:B)</f>
        <v>MSxv.CC.BidwellLava.A.Reg.N</v>
      </c>
      <c r="D1333">
        <v>0</v>
      </c>
      <c r="E1333">
        <v>70</v>
      </c>
      <c r="F1333">
        <v>218</v>
      </c>
      <c r="G1333">
        <v>19.2</v>
      </c>
      <c r="H1333">
        <v>0.189</v>
      </c>
      <c r="I1333">
        <v>190.6</v>
      </c>
      <c r="J1333">
        <v>3.11</v>
      </c>
      <c r="K1333">
        <v>91</v>
      </c>
      <c r="L1333">
        <v>25</v>
      </c>
    </row>
    <row r="1334" spans="1:12">
      <c r="A1334" t="str">
        <f t="shared" si="20"/>
        <v>MSxv.CC.BidwellLava.A.Reg.N.80</v>
      </c>
      <c r="B1334">
        <v>150</v>
      </c>
      <c r="C1334" t="str">
        <f>LOOKUP(B1334,TipsyOutputs!A:A,TipsyOutputs!B:B)</f>
        <v>MSxv.CC.BidwellLava.A.Reg.N</v>
      </c>
      <c r="D1334">
        <v>0</v>
      </c>
      <c r="E1334">
        <v>80</v>
      </c>
      <c r="F1334">
        <v>257</v>
      </c>
      <c r="G1334">
        <v>20.7</v>
      </c>
      <c r="H1334">
        <v>0.223</v>
      </c>
      <c r="I1334">
        <v>202.1</v>
      </c>
      <c r="J1334">
        <v>3.21</v>
      </c>
      <c r="K1334">
        <v>111</v>
      </c>
      <c r="L1334">
        <v>26.5</v>
      </c>
    </row>
    <row r="1335" spans="1:12">
      <c r="A1335" t="str">
        <f t="shared" si="20"/>
        <v>MSxv.CC.BidwellLava.A.Reg.N.90</v>
      </c>
      <c r="B1335">
        <v>150</v>
      </c>
      <c r="C1335" t="str">
        <f>LOOKUP(B1335,TipsyOutputs!A:A,TipsyOutputs!B:B)</f>
        <v>MSxv.CC.BidwellLava.A.Reg.N</v>
      </c>
      <c r="D1335">
        <v>0</v>
      </c>
      <c r="E1335">
        <v>90</v>
      </c>
      <c r="F1335">
        <v>291</v>
      </c>
      <c r="G1335">
        <v>21.9</v>
      </c>
      <c r="H1335">
        <v>0.25600000000000001</v>
      </c>
      <c r="I1335">
        <v>210</v>
      </c>
      <c r="J1335">
        <v>3.23</v>
      </c>
      <c r="K1335">
        <v>130</v>
      </c>
      <c r="L1335">
        <v>27.7</v>
      </c>
    </row>
    <row r="1336" spans="1:12">
      <c r="A1336" t="str">
        <f t="shared" si="20"/>
        <v>MSxv.CC.BidwellLava.A.Reg.P.100</v>
      </c>
      <c r="B1336">
        <v>151</v>
      </c>
      <c r="C1336" t="str">
        <f>LOOKUP(B1336,TipsyOutputs!A:A,TipsyOutputs!B:B)</f>
        <v>MSxv.CC.BidwellLava.A.Reg.P</v>
      </c>
      <c r="D1336">
        <v>0</v>
      </c>
      <c r="E1336">
        <v>100</v>
      </c>
      <c r="F1336">
        <v>336</v>
      </c>
      <c r="G1336">
        <v>23.8</v>
      </c>
      <c r="H1336">
        <v>0.309</v>
      </c>
      <c r="I1336">
        <v>221.2</v>
      </c>
      <c r="J1336">
        <v>3.36</v>
      </c>
      <c r="K1336">
        <v>158</v>
      </c>
      <c r="L1336">
        <v>29.2</v>
      </c>
    </row>
    <row r="1337" spans="1:12">
      <c r="A1337" t="str">
        <f t="shared" si="20"/>
        <v>MSxv.CC.BidwellLava.A.Reg.P.60</v>
      </c>
      <c r="B1337">
        <v>151</v>
      </c>
      <c r="C1337" t="str">
        <f>LOOKUP(B1337,TipsyOutputs!A:A,TipsyOutputs!B:B)</f>
        <v>MSxv.CC.BidwellLava.A.Reg.P</v>
      </c>
      <c r="D1337">
        <v>0</v>
      </c>
      <c r="E1337">
        <v>60</v>
      </c>
      <c r="F1337">
        <v>200</v>
      </c>
      <c r="G1337">
        <v>18.100000000000001</v>
      </c>
      <c r="H1337">
        <v>0.16700000000000001</v>
      </c>
      <c r="I1337">
        <v>182</v>
      </c>
      <c r="J1337">
        <v>3.34</v>
      </c>
      <c r="K1337">
        <v>80</v>
      </c>
      <c r="L1337">
        <v>23.8</v>
      </c>
    </row>
    <row r="1338" spans="1:12">
      <c r="A1338" t="str">
        <f t="shared" si="20"/>
        <v>MSxv.CC.BidwellLava.A.Reg.P.70</v>
      </c>
      <c r="B1338">
        <v>151</v>
      </c>
      <c r="C1338" t="str">
        <f>LOOKUP(B1338,TipsyOutputs!A:A,TipsyOutputs!B:B)</f>
        <v>MSxv.CC.BidwellLava.A.Reg.P</v>
      </c>
      <c r="D1338">
        <v>0</v>
      </c>
      <c r="E1338">
        <v>70</v>
      </c>
      <c r="F1338">
        <v>247</v>
      </c>
      <c r="G1338">
        <v>19.899999999999999</v>
      </c>
      <c r="H1338">
        <v>0.20300000000000001</v>
      </c>
      <c r="I1338">
        <v>196.3</v>
      </c>
      <c r="J1338">
        <v>3.52</v>
      </c>
      <c r="K1338">
        <v>102</v>
      </c>
      <c r="L1338">
        <v>25.6</v>
      </c>
    </row>
    <row r="1339" spans="1:12">
      <c r="A1339" t="str">
        <f t="shared" si="20"/>
        <v>MSxv.CC.BidwellLava.A.Reg.P.80</v>
      </c>
      <c r="B1339">
        <v>151</v>
      </c>
      <c r="C1339" t="str">
        <f>LOOKUP(B1339,TipsyOutputs!A:A,TipsyOutputs!B:B)</f>
        <v>MSxv.CC.BidwellLava.A.Reg.P</v>
      </c>
      <c r="D1339">
        <v>0</v>
      </c>
      <c r="E1339">
        <v>80</v>
      </c>
      <c r="F1339">
        <v>286</v>
      </c>
      <c r="G1339">
        <v>21.4</v>
      </c>
      <c r="H1339">
        <v>0.24</v>
      </c>
      <c r="I1339">
        <v>206.3</v>
      </c>
      <c r="J1339">
        <v>3.57</v>
      </c>
      <c r="K1339">
        <v>123</v>
      </c>
      <c r="L1339">
        <v>27.1</v>
      </c>
    </row>
    <row r="1340" spans="1:12">
      <c r="A1340" t="str">
        <f t="shared" si="20"/>
        <v>MSxv.CC.BidwellLava.A.Reg.P.90</v>
      </c>
      <c r="B1340">
        <v>151</v>
      </c>
      <c r="C1340" t="str">
        <f>LOOKUP(B1340,TipsyOutputs!A:A,TipsyOutputs!B:B)</f>
        <v>MSxv.CC.BidwellLava.A.Reg.P</v>
      </c>
      <c r="D1340">
        <v>0</v>
      </c>
      <c r="E1340">
        <v>90</v>
      </c>
      <c r="F1340">
        <v>316</v>
      </c>
      <c r="G1340">
        <v>22.7</v>
      </c>
      <c r="H1340">
        <v>0.27500000000000002</v>
      </c>
      <c r="I1340">
        <v>214.5</v>
      </c>
      <c r="J1340">
        <v>3.52</v>
      </c>
      <c r="K1340">
        <v>142</v>
      </c>
      <c r="L1340">
        <v>28.3</v>
      </c>
    </row>
    <row r="1341" spans="1:12">
      <c r="A1341" t="str">
        <f t="shared" si="20"/>
        <v>MSxv.CC.BidwellLava.B.FFEP.N.100</v>
      </c>
      <c r="B1341">
        <v>311</v>
      </c>
      <c r="C1341" t="str">
        <f>LOOKUP(B1341,TipsyOutputs!A:A,TipsyOutputs!B:B)</f>
        <v>MSxv.CC.BidwellLava.B.FFEP.N</v>
      </c>
      <c r="D1341">
        <v>0</v>
      </c>
      <c r="E1341">
        <v>100</v>
      </c>
      <c r="F1341">
        <v>310</v>
      </c>
      <c r="G1341">
        <v>22.8</v>
      </c>
      <c r="H1341">
        <v>0.28299999999999997</v>
      </c>
      <c r="I1341">
        <v>215.6</v>
      </c>
      <c r="J1341">
        <v>3.1</v>
      </c>
      <c r="K1341">
        <v>143</v>
      </c>
      <c r="L1341">
        <v>28.5</v>
      </c>
    </row>
    <row r="1342" spans="1:12">
      <c r="A1342" t="str">
        <f t="shared" si="20"/>
        <v>MSxv.CC.BidwellLava.B.FFEP.N.60</v>
      </c>
      <c r="B1342">
        <v>311</v>
      </c>
      <c r="C1342" t="str">
        <f>LOOKUP(B1342,TipsyOutputs!A:A,TipsyOutputs!B:B)</f>
        <v>MSxv.CC.BidwellLava.B.FFEP.N</v>
      </c>
      <c r="D1342">
        <v>0</v>
      </c>
      <c r="E1342">
        <v>60</v>
      </c>
      <c r="F1342">
        <v>174</v>
      </c>
      <c r="G1342">
        <v>17.5</v>
      </c>
      <c r="H1342">
        <v>0.154</v>
      </c>
      <c r="I1342">
        <v>175.3</v>
      </c>
      <c r="J1342">
        <v>2.9</v>
      </c>
      <c r="K1342">
        <v>71</v>
      </c>
      <c r="L1342">
        <v>23.3</v>
      </c>
    </row>
    <row r="1343" spans="1:12">
      <c r="A1343" t="str">
        <f t="shared" si="20"/>
        <v>MSxv.CC.BidwellLava.B.FFEP.N.70</v>
      </c>
      <c r="B1343">
        <v>311</v>
      </c>
      <c r="C1343" t="str">
        <f>LOOKUP(B1343,TipsyOutputs!A:A,TipsyOutputs!B:B)</f>
        <v>MSxv.CC.BidwellLava.B.FFEP.N</v>
      </c>
      <c r="D1343">
        <v>0</v>
      </c>
      <c r="E1343">
        <v>70</v>
      </c>
      <c r="F1343">
        <v>218</v>
      </c>
      <c r="G1343">
        <v>19.2</v>
      </c>
      <c r="H1343">
        <v>0.189</v>
      </c>
      <c r="I1343">
        <v>190.6</v>
      </c>
      <c r="J1343">
        <v>3.11</v>
      </c>
      <c r="K1343">
        <v>91</v>
      </c>
      <c r="L1343">
        <v>25</v>
      </c>
    </row>
    <row r="1344" spans="1:12">
      <c r="A1344" t="str">
        <f t="shared" si="20"/>
        <v>MSxv.CC.BidwellLava.B.FFEP.N.80</v>
      </c>
      <c r="B1344">
        <v>311</v>
      </c>
      <c r="C1344" t="str">
        <f>LOOKUP(B1344,TipsyOutputs!A:A,TipsyOutputs!B:B)</f>
        <v>MSxv.CC.BidwellLava.B.FFEP.N</v>
      </c>
      <c r="D1344">
        <v>0</v>
      </c>
      <c r="E1344">
        <v>80</v>
      </c>
      <c r="F1344">
        <v>255</v>
      </c>
      <c r="G1344">
        <v>20.7</v>
      </c>
      <c r="H1344">
        <v>0.222</v>
      </c>
      <c r="I1344">
        <v>201.6</v>
      </c>
      <c r="J1344">
        <v>3.19</v>
      </c>
      <c r="K1344">
        <v>110</v>
      </c>
      <c r="L1344">
        <v>26.4</v>
      </c>
    </row>
    <row r="1345" spans="1:12">
      <c r="A1345" t="str">
        <f t="shared" ref="A1345:A1408" si="21">C1345&amp;"."&amp;E1345</f>
        <v>MSxv.CC.BidwellLava.B.FFEP.N.90</v>
      </c>
      <c r="B1345">
        <v>311</v>
      </c>
      <c r="C1345" t="str">
        <f>LOOKUP(B1345,TipsyOutputs!A:A,TipsyOutputs!B:B)</f>
        <v>MSxv.CC.BidwellLava.B.FFEP.N</v>
      </c>
      <c r="D1345">
        <v>0</v>
      </c>
      <c r="E1345">
        <v>90</v>
      </c>
      <c r="F1345">
        <v>287</v>
      </c>
      <c r="G1345">
        <v>21.8</v>
      </c>
      <c r="H1345">
        <v>0.253</v>
      </c>
      <c r="I1345">
        <v>209.3</v>
      </c>
      <c r="J1345">
        <v>3.19</v>
      </c>
      <c r="K1345">
        <v>128</v>
      </c>
      <c r="L1345">
        <v>27.6</v>
      </c>
    </row>
    <row r="1346" spans="1:12">
      <c r="A1346" t="str">
        <f t="shared" si="21"/>
        <v>MSxv.CC.BidwellLava.B.NoMgmt.N.100</v>
      </c>
      <c r="B1346">
        <v>23</v>
      </c>
      <c r="C1346" t="str">
        <f>LOOKUP(B1346,TipsyOutputs!A:A,TipsyOutputs!B:B)</f>
        <v>MSxv.CC.BidwellLava.B.NoMgmt.N</v>
      </c>
      <c r="D1346">
        <v>0</v>
      </c>
      <c r="E1346">
        <v>100</v>
      </c>
      <c r="F1346">
        <v>65</v>
      </c>
      <c r="G1346">
        <v>13.1</v>
      </c>
      <c r="H1346">
        <v>8.4000000000000005E-2</v>
      </c>
      <c r="I1346">
        <v>132.30000000000001</v>
      </c>
      <c r="J1346">
        <v>0.65</v>
      </c>
      <c r="K1346">
        <v>31</v>
      </c>
      <c r="L1346">
        <v>18.3</v>
      </c>
    </row>
    <row r="1347" spans="1:12">
      <c r="A1347" t="str">
        <f t="shared" si="21"/>
        <v>MSxv.CC.BidwellLava.B.NoMgmt.N.60</v>
      </c>
      <c r="B1347">
        <v>23</v>
      </c>
      <c r="C1347" t="str">
        <f>LOOKUP(B1347,TipsyOutputs!A:A,TipsyOutputs!B:B)</f>
        <v>MSxv.CC.BidwellLava.B.NoMgmt.N</v>
      </c>
      <c r="D1347">
        <v>0</v>
      </c>
      <c r="E1347">
        <v>60</v>
      </c>
      <c r="F1347">
        <v>4</v>
      </c>
      <c r="G1347">
        <v>8.1</v>
      </c>
      <c r="H1347">
        <v>4.2999999999999997E-2</v>
      </c>
      <c r="I1347">
        <v>44.6</v>
      </c>
      <c r="J1347">
        <v>0.06</v>
      </c>
      <c r="K1347">
        <v>4</v>
      </c>
      <c r="L1347">
        <v>13</v>
      </c>
    </row>
    <row r="1348" spans="1:12">
      <c r="A1348" t="str">
        <f t="shared" si="21"/>
        <v>MSxv.CC.BidwellLava.B.NoMgmt.N.70</v>
      </c>
      <c r="B1348">
        <v>23</v>
      </c>
      <c r="C1348" t="str">
        <f>LOOKUP(B1348,TipsyOutputs!A:A,TipsyOutputs!B:B)</f>
        <v>MSxv.CC.BidwellLava.B.NoMgmt.N</v>
      </c>
      <c r="D1348">
        <v>0</v>
      </c>
      <c r="E1348">
        <v>70</v>
      </c>
      <c r="F1348">
        <v>13</v>
      </c>
      <c r="G1348">
        <v>9.6</v>
      </c>
      <c r="H1348">
        <v>4.9000000000000002E-2</v>
      </c>
      <c r="I1348">
        <v>62.1</v>
      </c>
      <c r="J1348">
        <v>0.18</v>
      </c>
      <c r="K1348">
        <v>12</v>
      </c>
      <c r="L1348">
        <v>14.4</v>
      </c>
    </row>
    <row r="1349" spans="1:12">
      <c r="A1349" t="str">
        <f t="shared" si="21"/>
        <v>MSxv.CC.BidwellLava.B.NoMgmt.N.80</v>
      </c>
      <c r="B1349">
        <v>23</v>
      </c>
      <c r="C1349" t="str">
        <f>LOOKUP(B1349,TipsyOutputs!A:A,TipsyOutputs!B:B)</f>
        <v>MSxv.CC.BidwellLava.B.NoMgmt.N</v>
      </c>
      <c r="D1349">
        <v>0</v>
      </c>
      <c r="E1349">
        <v>80</v>
      </c>
      <c r="F1349">
        <v>29</v>
      </c>
      <c r="G1349">
        <v>10.9</v>
      </c>
      <c r="H1349">
        <v>6.3E-2</v>
      </c>
      <c r="I1349">
        <v>99.3</v>
      </c>
      <c r="J1349">
        <v>0.36</v>
      </c>
      <c r="K1349">
        <v>18</v>
      </c>
      <c r="L1349">
        <v>15.8</v>
      </c>
    </row>
    <row r="1350" spans="1:12">
      <c r="A1350" t="str">
        <f t="shared" si="21"/>
        <v>MSxv.CC.BidwellLava.B.NoMgmt.N.90</v>
      </c>
      <c r="B1350">
        <v>23</v>
      </c>
      <c r="C1350" t="str">
        <f>LOOKUP(B1350,TipsyOutputs!A:A,TipsyOutputs!B:B)</f>
        <v>MSxv.CC.BidwellLava.B.NoMgmt.N</v>
      </c>
      <c r="D1350">
        <v>0</v>
      </c>
      <c r="E1350">
        <v>90</v>
      </c>
      <c r="F1350">
        <v>45</v>
      </c>
      <c r="G1350">
        <v>12</v>
      </c>
      <c r="H1350">
        <v>7.0999999999999994E-2</v>
      </c>
      <c r="I1350">
        <v>115.2</v>
      </c>
      <c r="J1350">
        <v>0.5</v>
      </c>
      <c r="K1350">
        <v>24</v>
      </c>
      <c r="L1350">
        <v>17.100000000000001</v>
      </c>
    </row>
    <row r="1351" spans="1:12">
      <c r="A1351" t="str">
        <f t="shared" si="21"/>
        <v>MSxv.CC.BidwellLava.B.Reg.N.100</v>
      </c>
      <c r="B1351">
        <v>152</v>
      </c>
      <c r="C1351" t="str">
        <f>LOOKUP(B1351,TipsyOutputs!A:A,TipsyOutputs!B:B)</f>
        <v>MSxv.CC.BidwellLava.B.Reg.N</v>
      </c>
      <c r="D1351">
        <v>0</v>
      </c>
      <c r="E1351">
        <v>100</v>
      </c>
      <c r="F1351">
        <v>306</v>
      </c>
      <c r="G1351">
        <v>22.6</v>
      </c>
      <c r="H1351">
        <v>0.27700000000000002</v>
      </c>
      <c r="I1351">
        <v>214.5</v>
      </c>
      <c r="J1351">
        <v>3.06</v>
      </c>
      <c r="K1351">
        <v>140</v>
      </c>
      <c r="L1351">
        <v>28.3</v>
      </c>
    </row>
    <row r="1352" spans="1:12">
      <c r="A1352" t="str">
        <f t="shared" si="21"/>
        <v>MSxv.CC.BidwellLava.B.Reg.N.60</v>
      </c>
      <c r="B1352">
        <v>152</v>
      </c>
      <c r="C1352" t="str">
        <f>LOOKUP(B1352,TipsyOutputs!A:A,TipsyOutputs!B:B)</f>
        <v>MSxv.CC.BidwellLava.B.Reg.N</v>
      </c>
      <c r="D1352">
        <v>0</v>
      </c>
      <c r="E1352">
        <v>60</v>
      </c>
      <c r="F1352">
        <v>164</v>
      </c>
      <c r="G1352">
        <v>17.100000000000001</v>
      </c>
      <c r="H1352">
        <v>0.14699999999999999</v>
      </c>
      <c r="I1352">
        <v>172</v>
      </c>
      <c r="J1352">
        <v>2.74</v>
      </c>
      <c r="K1352">
        <v>67</v>
      </c>
      <c r="L1352">
        <v>22.9</v>
      </c>
    </row>
    <row r="1353" spans="1:12">
      <c r="A1353" t="str">
        <f t="shared" si="21"/>
        <v>MSxv.CC.BidwellLava.B.Reg.N.70</v>
      </c>
      <c r="B1353">
        <v>152</v>
      </c>
      <c r="C1353" t="str">
        <f>LOOKUP(B1353,TipsyOutputs!A:A,TipsyOutputs!B:B)</f>
        <v>MSxv.CC.BidwellLava.B.Reg.N</v>
      </c>
      <c r="D1353">
        <v>0</v>
      </c>
      <c r="E1353">
        <v>70</v>
      </c>
      <c r="F1353">
        <v>210</v>
      </c>
      <c r="G1353">
        <v>18.899999999999999</v>
      </c>
      <c r="H1353">
        <v>0.182</v>
      </c>
      <c r="I1353">
        <v>188</v>
      </c>
      <c r="J1353">
        <v>3</v>
      </c>
      <c r="K1353">
        <v>87</v>
      </c>
      <c r="L1353">
        <v>24.7</v>
      </c>
    </row>
    <row r="1354" spans="1:12">
      <c r="A1354" t="str">
        <f t="shared" si="21"/>
        <v>MSxv.CC.BidwellLava.B.Reg.N.80</v>
      </c>
      <c r="B1354">
        <v>152</v>
      </c>
      <c r="C1354" t="str">
        <f>LOOKUP(B1354,TipsyOutputs!A:A,TipsyOutputs!B:B)</f>
        <v>MSxv.CC.BidwellLava.B.Reg.N</v>
      </c>
      <c r="D1354">
        <v>0</v>
      </c>
      <c r="E1354">
        <v>80</v>
      </c>
      <c r="F1354">
        <v>248</v>
      </c>
      <c r="G1354">
        <v>20.399999999999999</v>
      </c>
      <c r="H1354">
        <v>0.215</v>
      </c>
      <c r="I1354">
        <v>199.6</v>
      </c>
      <c r="J1354">
        <v>3.1</v>
      </c>
      <c r="K1354">
        <v>106</v>
      </c>
      <c r="L1354">
        <v>26.2</v>
      </c>
    </row>
    <row r="1355" spans="1:12">
      <c r="A1355" t="str">
        <f t="shared" si="21"/>
        <v>MSxv.CC.BidwellLava.B.Reg.N.90</v>
      </c>
      <c r="B1355">
        <v>152</v>
      </c>
      <c r="C1355" t="str">
        <f>LOOKUP(B1355,TipsyOutputs!A:A,TipsyOutputs!B:B)</f>
        <v>MSxv.CC.BidwellLava.B.Reg.N</v>
      </c>
      <c r="D1355">
        <v>0</v>
      </c>
      <c r="E1355">
        <v>90</v>
      </c>
      <c r="F1355">
        <v>281</v>
      </c>
      <c r="G1355">
        <v>21.6</v>
      </c>
      <c r="H1355">
        <v>0.247</v>
      </c>
      <c r="I1355">
        <v>208</v>
      </c>
      <c r="J1355">
        <v>3.13</v>
      </c>
      <c r="K1355">
        <v>125</v>
      </c>
      <c r="L1355">
        <v>27.4</v>
      </c>
    </row>
    <row r="1356" spans="1:12">
      <c r="A1356" t="str">
        <f t="shared" si="21"/>
        <v>MSxv.CC.BidwellLava.B.Reg.P.100</v>
      </c>
      <c r="B1356">
        <v>153</v>
      </c>
      <c r="C1356" t="str">
        <f>LOOKUP(B1356,TipsyOutputs!A:A,TipsyOutputs!B:B)</f>
        <v>MSxv.CC.BidwellLava.B.Reg.P</v>
      </c>
      <c r="D1356">
        <v>0</v>
      </c>
      <c r="E1356">
        <v>100</v>
      </c>
      <c r="F1356">
        <v>330</v>
      </c>
      <c r="G1356">
        <v>23.4</v>
      </c>
      <c r="H1356">
        <v>0.29799999999999999</v>
      </c>
      <c r="I1356">
        <v>219.1</v>
      </c>
      <c r="J1356">
        <v>3.3</v>
      </c>
      <c r="K1356">
        <v>153</v>
      </c>
      <c r="L1356">
        <v>28.9</v>
      </c>
    </row>
    <row r="1357" spans="1:12">
      <c r="A1357" t="str">
        <f t="shared" si="21"/>
        <v>MSxv.CC.BidwellLava.B.Reg.P.60</v>
      </c>
      <c r="B1357">
        <v>153</v>
      </c>
      <c r="C1357" t="str">
        <f>LOOKUP(B1357,TipsyOutputs!A:A,TipsyOutputs!B:B)</f>
        <v>MSxv.CC.BidwellLava.B.Reg.P</v>
      </c>
      <c r="D1357">
        <v>0</v>
      </c>
      <c r="E1357">
        <v>60</v>
      </c>
      <c r="F1357">
        <v>192</v>
      </c>
      <c r="G1357">
        <v>17.8</v>
      </c>
      <c r="H1357">
        <v>0.161</v>
      </c>
      <c r="I1357">
        <v>179.2</v>
      </c>
      <c r="J1357">
        <v>3.2</v>
      </c>
      <c r="K1357">
        <v>76</v>
      </c>
      <c r="L1357">
        <v>23.5</v>
      </c>
    </row>
    <row r="1358" spans="1:12">
      <c r="A1358" t="str">
        <f t="shared" si="21"/>
        <v>MSxv.CC.BidwellLava.B.Reg.P.70</v>
      </c>
      <c r="B1358">
        <v>153</v>
      </c>
      <c r="C1358" t="str">
        <f>LOOKUP(B1358,TipsyOutputs!A:A,TipsyOutputs!B:B)</f>
        <v>MSxv.CC.BidwellLava.B.Reg.P</v>
      </c>
      <c r="D1358">
        <v>0</v>
      </c>
      <c r="E1358">
        <v>70</v>
      </c>
      <c r="F1358">
        <v>238</v>
      </c>
      <c r="G1358">
        <v>19.600000000000001</v>
      </c>
      <c r="H1358">
        <v>0.19700000000000001</v>
      </c>
      <c r="I1358">
        <v>194</v>
      </c>
      <c r="J1358">
        <v>3.4</v>
      </c>
      <c r="K1358">
        <v>98</v>
      </c>
      <c r="L1358">
        <v>25.3</v>
      </c>
    </row>
    <row r="1359" spans="1:12">
      <c r="A1359" t="str">
        <f t="shared" si="21"/>
        <v>MSxv.CC.BidwellLava.B.Reg.P.80</v>
      </c>
      <c r="B1359">
        <v>153</v>
      </c>
      <c r="C1359" t="str">
        <f>LOOKUP(B1359,TipsyOutputs!A:A,TipsyOutputs!B:B)</f>
        <v>MSxv.CC.BidwellLava.B.Reg.P</v>
      </c>
      <c r="D1359">
        <v>0</v>
      </c>
      <c r="E1359">
        <v>80</v>
      </c>
      <c r="F1359">
        <v>276</v>
      </c>
      <c r="G1359">
        <v>21.1</v>
      </c>
      <c r="H1359">
        <v>0.23100000000000001</v>
      </c>
      <c r="I1359">
        <v>204.1</v>
      </c>
      <c r="J1359">
        <v>3.46</v>
      </c>
      <c r="K1359">
        <v>118</v>
      </c>
      <c r="L1359">
        <v>26.8</v>
      </c>
    </row>
    <row r="1360" spans="1:12">
      <c r="A1360" t="str">
        <f t="shared" si="21"/>
        <v>MSxv.CC.BidwellLava.B.Reg.P.90</v>
      </c>
      <c r="B1360">
        <v>153</v>
      </c>
      <c r="C1360" t="str">
        <f>LOOKUP(B1360,TipsyOutputs!A:A,TipsyOutputs!B:B)</f>
        <v>MSxv.CC.BidwellLava.B.Reg.P</v>
      </c>
      <c r="D1360">
        <v>0</v>
      </c>
      <c r="E1360">
        <v>90</v>
      </c>
      <c r="F1360">
        <v>309</v>
      </c>
      <c r="G1360">
        <v>22.4</v>
      </c>
      <c r="H1360">
        <v>0.26500000000000001</v>
      </c>
      <c r="I1360">
        <v>212.3</v>
      </c>
      <c r="J1360">
        <v>3.44</v>
      </c>
      <c r="K1360">
        <v>138</v>
      </c>
      <c r="L1360">
        <v>28</v>
      </c>
    </row>
    <row r="1361" spans="1:12">
      <c r="A1361" t="str">
        <f t="shared" si="21"/>
        <v>MSxv.CC.BidwellLava.C.FFEP.N.100</v>
      </c>
      <c r="B1361">
        <v>312</v>
      </c>
      <c r="C1361" t="str">
        <f>LOOKUP(B1361,TipsyOutputs!A:A,TipsyOutputs!B:B)</f>
        <v>MSxv.CC.BidwellLava.C.FFEP.N</v>
      </c>
      <c r="D1361">
        <v>0</v>
      </c>
      <c r="E1361">
        <v>100</v>
      </c>
      <c r="F1361">
        <v>315</v>
      </c>
      <c r="G1361">
        <v>23</v>
      </c>
      <c r="H1361">
        <v>0.29099999999999998</v>
      </c>
      <c r="I1361">
        <v>217.1</v>
      </c>
      <c r="J1361">
        <v>3.15</v>
      </c>
      <c r="K1361">
        <v>146</v>
      </c>
      <c r="L1361">
        <v>28.7</v>
      </c>
    </row>
    <row r="1362" spans="1:12">
      <c r="A1362" t="str">
        <f t="shared" si="21"/>
        <v>MSxv.CC.BidwellLava.C.FFEP.N.60</v>
      </c>
      <c r="B1362">
        <v>312</v>
      </c>
      <c r="C1362" t="str">
        <f>LOOKUP(B1362,TipsyOutputs!A:A,TipsyOutputs!B:B)</f>
        <v>MSxv.CC.BidwellLava.C.FFEP.N</v>
      </c>
      <c r="D1362">
        <v>0</v>
      </c>
      <c r="E1362">
        <v>60</v>
      </c>
      <c r="F1362">
        <v>179</v>
      </c>
      <c r="G1362">
        <v>17.7</v>
      </c>
      <c r="H1362">
        <v>0.158</v>
      </c>
      <c r="I1362">
        <v>176.8</v>
      </c>
      <c r="J1362">
        <v>2.99</v>
      </c>
      <c r="K1362">
        <v>74</v>
      </c>
      <c r="L1362">
        <v>23.5</v>
      </c>
    </row>
    <row r="1363" spans="1:12">
      <c r="A1363" t="str">
        <f t="shared" si="21"/>
        <v>MSxv.CC.BidwellLava.C.FFEP.N.70</v>
      </c>
      <c r="B1363">
        <v>312</v>
      </c>
      <c r="C1363" t="str">
        <f>LOOKUP(B1363,TipsyOutputs!A:A,TipsyOutputs!B:B)</f>
        <v>MSxv.CC.BidwellLava.C.FFEP.N</v>
      </c>
      <c r="D1363">
        <v>0</v>
      </c>
      <c r="E1363">
        <v>70</v>
      </c>
      <c r="F1363">
        <v>223</v>
      </c>
      <c r="G1363">
        <v>19.5</v>
      </c>
      <c r="H1363">
        <v>0.193</v>
      </c>
      <c r="I1363">
        <v>192.3</v>
      </c>
      <c r="J1363">
        <v>3.19</v>
      </c>
      <c r="K1363">
        <v>94</v>
      </c>
      <c r="L1363">
        <v>25.2</v>
      </c>
    </row>
    <row r="1364" spans="1:12">
      <c r="A1364" t="str">
        <f t="shared" si="21"/>
        <v>MSxv.CC.BidwellLava.C.FFEP.N.80</v>
      </c>
      <c r="B1364">
        <v>312</v>
      </c>
      <c r="C1364" t="str">
        <f>LOOKUP(B1364,TipsyOutputs!A:A,TipsyOutputs!B:B)</f>
        <v>MSxv.CC.BidwellLava.C.FFEP.N</v>
      </c>
      <c r="D1364">
        <v>0</v>
      </c>
      <c r="E1364">
        <v>80</v>
      </c>
      <c r="F1364">
        <v>261</v>
      </c>
      <c r="G1364">
        <v>20.9</v>
      </c>
      <c r="H1364">
        <v>0.22700000000000001</v>
      </c>
      <c r="I1364">
        <v>203.2</v>
      </c>
      <c r="J1364">
        <v>3.27</v>
      </c>
      <c r="K1364">
        <v>113</v>
      </c>
      <c r="L1364">
        <v>26.6</v>
      </c>
    </row>
    <row r="1365" spans="1:12">
      <c r="A1365" t="str">
        <f t="shared" si="21"/>
        <v>MSxv.CC.BidwellLava.C.FFEP.N.90</v>
      </c>
      <c r="B1365">
        <v>312</v>
      </c>
      <c r="C1365" t="str">
        <f>LOOKUP(B1365,TipsyOutputs!A:A,TipsyOutputs!B:B)</f>
        <v>MSxv.CC.BidwellLava.C.FFEP.N</v>
      </c>
      <c r="D1365">
        <v>0</v>
      </c>
      <c r="E1365">
        <v>90</v>
      </c>
      <c r="F1365">
        <v>293</v>
      </c>
      <c r="G1365">
        <v>22</v>
      </c>
      <c r="H1365">
        <v>0.25900000000000001</v>
      </c>
      <c r="I1365">
        <v>210.6</v>
      </c>
      <c r="J1365">
        <v>3.26</v>
      </c>
      <c r="K1365">
        <v>131</v>
      </c>
      <c r="L1365">
        <v>27.8</v>
      </c>
    </row>
    <row r="1366" spans="1:12">
      <c r="A1366" t="str">
        <f t="shared" si="21"/>
        <v>MSxv.CC.BidwellLava.C.NoMgmt.N.100</v>
      </c>
      <c r="B1366">
        <v>24</v>
      </c>
      <c r="C1366" t="str">
        <f>LOOKUP(B1366,TipsyOutputs!A:A,TipsyOutputs!B:B)</f>
        <v>MSxv.CC.BidwellLava.C.NoMgmt.N</v>
      </c>
      <c r="D1366">
        <v>0</v>
      </c>
      <c r="E1366">
        <v>100</v>
      </c>
      <c r="F1366">
        <v>41</v>
      </c>
      <c r="G1366">
        <v>11.8</v>
      </c>
      <c r="H1366">
        <v>6.7000000000000004E-2</v>
      </c>
      <c r="I1366">
        <v>108.8</v>
      </c>
      <c r="J1366">
        <v>0.41</v>
      </c>
      <c r="K1366">
        <v>22</v>
      </c>
      <c r="L1366">
        <v>16.8</v>
      </c>
    </row>
    <row r="1367" spans="1:12">
      <c r="A1367" t="str">
        <f t="shared" si="21"/>
        <v>MSxv.CC.BidwellLava.C.NoMgmt.N.60</v>
      </c>
      <c r="B1367">
        <v>24</v>
      </c>
      <c r="C1367" t="str">
        <f>LOOKUP(B1367,TipsyOutputs!A:A,TipsyOutputs!B:B)</f>
        <v>MSxv.CC.BidwellLava.C.NoMgmt.N</v>
      </c>
      <c r="D1367">
        <v>0</v>
      </c>
      <c r="E1367">
        <v>60</v>
      </c>
      <c r="F1367">
        <v>1</v>
      </c>
      <c r="G1367">
        <v>7.1</v>
      </c>
      <c r="H1367">
        <v>3.4000000000000002E-2</v>
      </c>
      <c r="I1367">
        <v>10.9</v>
      </c>
      <c r="J1367">
        <v>0.02</v>
      </c>
      <c r="K1367">
        <v>0</v>
      </c>
      <c r="L1367">
        <v>0</v>
      </c>
    </row>
    <row r="1368" spans="1:12">
      <c r="A1368" t="str">
        <f t="shared" si="21"/>
        <v>MSxv.CC.BidwellLava.C.NoMgmt.N.70</v>
      </c>
      <c r="B1368">
        <v>24</v>
      </c>
      <c r="C1368" t="str">
        <f>LOOKUP(B1368,TipsyOutputs!A:A,TipsyOutputs!B:B)</f>
        <v>MSxv.CC.BidwellLava.C.NoMgmt.N</v>
      </c>
      <c r="D1368">
        <v>0</v>
      </c>
      <c r="E1368">
        <v>70</v>
      </c>
      <c r="F1368">
        <v>7</v>
      </c>
      <c r="G1368">
        <v>8.5</v>
      </c>
      <c r="H1368">
        <v>4.5999999999999999E-2</v>
      </c>
      <c r="I1368">
        <v>54.9</v>
      </c>
      <c r="J1368">
        <v>0.09</v>
      </c>
      <c r="K1368">
        <v>6</v>
      </c>
      <c r="L1368">
        <v>13.5</v>
      </c>
    </row>
    <row r="1369" spans="1:12">
      <c r="A1369" t="str">
        <f t="shared" si="21"/>
        <v>MSxv.CC.BidwellLava.C.NoMgmt.N.80</v>
      </c>
      <c r="B1369">
        <v>24</v>
      </c>
      <c r="C1369" t="str">
        <f>LOOKUP(B1369,TipsyOutputs!A:A,TipsyOutputs!B:B)</f>
        <v>MSxv.CC.BidwellLava.C.NoMgmt.N</v>
      </c>
      <c r="D1369">
        <v>0</v>
      </c>
      <c r="E1369">
        <v>80</v>
      </c>
      <c r="F1369">
        <v>14</v>
      </c>
      <c r="G1369">
        <v>9.8000000000000007</v>
      </c>
      <c r="H1369">
        <v>0.05</v>
      </c>
      <c r="I1369">
        <v>63.6</v>
      </c>
      <c r="J1369">
        <v>0.18</v>
      </c>
      <c r="K1369">
        <v>13</v>
      </c>
      <c r="L1369">
        <v>14.6</v>
      </c>
    </row>
    <row r="1370" spans="1:12">
      <c r="A1370" t="str">
        <f t="shared" si="21"/>
        <v>MSxv.CC.BidwellLava.C.NoMgmt.N.90</v>
      </c>
      <c r="B1370">
        <v>24</v>
      </c>
      <c r="C1370" t="str">
        <f>LOOKUP(B1370,TipsyOutputs!A:A,TipsyOutputs!B:B)</f>
        <v>MSxv.CC.BidwellLava.C.NoMgmt.N</v>
      </c>
      <c r="D1370">
        <v>0</v>
      </c>
      <c r="E1370">
        <v>90</v>
      </c>
      <c r="F1370">
        <v>28</v>
      </c>
      <c r="G1370">
        <v>10.9</v>
      </c>
      <c r="H1370">
        <v>6.2E-2</v>
      </c>
      <c r="I1370">
        <v>98.4</v>
      </c>
      <c r="J1370">
        <v>0.31</v>
      </c>
      <c r="K1370">
        <v>18</v>
      </c>
      <c r="L1370">
        <v>15.8</v>
      </c>
    </row>
    <row r="1371" spans="1:12">
      <c r="A1371" t="str">
        <f t="shared" si="21"/>
        <v>MSxv.CC.BidwellLava.C.Reg.N.100</v>
      </c>
      <c r="B1371">
        <v>154</v>
      </c>
      <c r="C1371" t="str">
        <f>LOOKUP(B1371,TipsyOutputs!A:A,TipsyOutputs!B:B)</f>
        <v>MSxv.CC.BidwellLava.C.Reg.N</v>
      </c>
      <c r="D1371">
        <v>0</v>
      </c>
      <c r="E1371">
        <v>100</v>
      </c>
      <c r="F1371">
        <v>311</v>
      </c>
      <c r="G1371">
        <v>22.8</v>
      </c>
      <c r="H1371">
        <v>0.28499999999999998</v>
      </c>
      <c r="I1371">
        <v>215.9</v>
      </c>
      <c r="J1371">
        <v>3.11</v>
      </c>
      <c r="K1371">
        <v>144</v>
      </c>
      <c r="L1371">
        <v>28.5</v>
      </c>
    </row>
    <row r="1372" spans="1:12">
      <c r="A1372" t="str">
        <f t="shared" si="21"/>
        <v>MSxv.CC.BidwellLava.C.Reg.N.60</v>
      </c>
      <c r="B1372">
        <v>154</v>
      </c>
      <c r="C1372" t="str">
        <f>LOOKUP(B1372,TipsyOutputs!A:A,TipsyOutputs!B:B)</f>
        <v>MSxv.CC.BidwellLava.C.Reg.N</v>
      </c>
      <c r="D1372">
        <v>0</v>
      </c>
      <c r="E1372">
        <v>60</v>
      </c>
      <c r="F1372">
        <v>169</v>
      </c>
      <c r="G1372">
        <v>17.3</v>
      </c>
      <c r="H1372">
        <v>0.15</v>
      </c>
      <c r="I1372">
        <v>173.7</v>
      </c>
      <c r="J1372">
        <v>2.82</v>
      </c>
      <c r="K1372">
        <v>69</v>
      </c>
      <c r="L1372">
        <v>23.1</v>
      </c>
    </row>
    <row r="1373" spans="1:12">
      <c r="A1373" t="str">
        <f t="shared" si="21"/>
        <v>MSxv.CC.BidwellLava.C.Reg.N.70</v>
      </c>
      <c r="B1373">
        <v>154</v>
      </c>
      <c r="C1373" t="str">
        <f>LOOKUP(B1373,TipsyOutputs!A:A,TipsyOutputs!B:B)</f>
        <v>MSxv.CC.BidwellLava.C.Reg.N</v>
      </c>
      <c r="D1373">
        <v>0</v>
      </c>
      <c r="E1373">
        <v>70</v>
      </c>
      <c r="F1373">
        <v>215</v>
      </c>
      <c r="G1373">
        <v>19.100000000000001</v>
      </c>
      <c r="H1373">
        <v>0.187</v>
      </c>
      <c r="I1373">
        <v>189.8</v>
      </c>
      <c r="J1373">
        <v>3.07</v>
      </c>
      <c r="K1373">
        <v>90</v>
      </c>
      <c r="L1373">
        <v>24.9</v>
      </c>
    </row>
    <row r="1374" spans="1:12">
      <c r="A1374" t="str">
        <f t="shared" si="21"/>
        <v>MSxv.CC.BidwellLava.C.Reg.N.80</v>
      </c>
      <c r="B1374">
        <v>154</v>
      </c>
      <c r="C1374" t="str">
        <f>LOOKUP(B1374,TipsyOutputs!A:A,TipsyOutputs!B:B)</f>
        <v>MSxv.CC.BidwellLava.C.Reg.N</v>
      </c>
      <c r="D1374">
        <v>0</v>
      </c>
      <c r="E1374">
        <v>80</v>
      </c>
      <c r="F1374">
        <v>254</v>
      </c>
      <c r="G1374">
        <v>20.6</v>
      </c>
      <c r="H1374">
        <v>0.22</v>
      </c>
      <c r="I1374">
        <v>201.3</v>
      </c>
      <c r="J1374">
        <v>3.18</v>
      </c>
      <c r="K1374">
        <v>109</v>
      </c>
      <c r="L1374">
        <v>26.4</v>
      </c>
    </row>
    <row r="1375" spans="1:12">
      <c r="A1375" t="str">
        <f t="shared" si="21"/>
        <v>MSxv.CC.BidwellLava.C.Reg.N.90</v>
      </c>
      <c r="B1375">
        <v>154</v>
      </c>
      <c r="C1375" t="str">
        <f>LOOKUP(B1375,TipsyOutputs!A:A,TipsyOutputs!B:B)</f>
        <v>MSxv.CC.BidwellLava.C.Reg.N</v>
      </c>
      <c r="D1375">
        <v>0</v>
      </c>
      <c r="E1375">
        <v>90</v>
      </c>
      <c r="F1375">
        <v>288</v>
      </c>
      <c r="G1375">
        <v>21.8</v>
      </c>
      <c r="H1375">
        <v>0.253</v>
      </c>
      <c r="I1375">
        <v>209.3</v>
      </c>
      <c r="J1375">
        <v>3.2</v>
      </c>
      <c r="K1375">
        <v>128</v>
      </c>
      <c r="L1375">
        <v>27.6</v>
      </c>
    </row>
    <row r="1376" spans="1:12">
      <c r="A1376" t="str">
        <f t="shared" si="21"/>
        <v>MSxv.CC.BidwellLava.C.Reg.P.100</v>
      </c>
      <c r="B1376">
        <v>155</v>
      </c>
      <c r="C1376" t="str">
        <f>LOOKUP(B1376,TipsyOutputs!A:A,TipsyOutputs!B:B)</f>
        <v>MSxv.CC.BidwellLava.C.Reg.P</v>
      </c>
      <c r="D1376">
        <v>0</v>
      </c>
      <c r="E1376">
        <v>100</v>
      </c>
      <c r="F1376">
        <v>334</v>
      </c>
      <c r="G1376">
        <v>23.7</v>
      </c>
      <c r="H1376">
        <v>0.30499999999999999</v>
      </c>
      <c r="I1376">
        <v>220.5</v>
      </c>
      <c r="J1376">
        <v>3.34</v>
      </c>
      <c r="K1376">
        <v>156</v>
      </c>
      <c r="L1376">
        <v>29.1</v>
      </c>
    </row>
    <row r="1377" spans="1:12">
      <c r="A1377" t="str">
        <f t="shared" si="21"/>
        <v>MSxv.CC.BidwellLava.C.Reg.P.60</v>
      </c>
      <c r="B1377">
        <v>155</v>
      </c>
      <c r="C1377" t="str">
        <f>LOOKUP(B1377,TipsyOutputs!A:A,TipsyOutputs!B:B)</f>
        <v>MSxv.CC.BidwellLava.C.Reg.P</v>
      </c>
      <c r="D1377">
        <v>0</v>
      </c>
      <c r="E1377">
        <v>60</v>
      </c>
      <c r="F1377">
        <v>198</v>
      </c>
      <c r="G1377">
        <v>18</v>
      </c>
      <c r="H1377">
        <v>0.16500000000000001</v>
      </c>
      <c r="I1377">
        <v>181</v>
      </c>
      <c r="J1377">
        <v>3.3</v>
      </c>
      <c r="K1377">
        <v>79</v>
      </c>
      <c r="L1377">
        <v>23.7</v>
      </c>
    </row>
    <row r="1378" spans="1:12">
      <c r="A1378" t="str">
        <f t="shared" si="21"/>
        <v>MSxv.CC.BidwellLava.C.Reg.P.70</v>
      </c>
      <c r="B1378">
        <v>155</v>
      </c>
      <c r="C1378" t="str">
        <f>LOOKUP(B1378,TipsyOutputs!A:A,TipsyOutputs!B:B)</f>
        <v>MSxv.CC.BidwellLava.C.Reg.P</v>
      </c>
      <c r="D1378">
        <v>0</v>
      </c>
      <c r="E1378">
        <v>70</v>
      </c>
      <c r="F1378">
        <v>244</v>
      </c>
      <c r="G1378">
        <v>19.8</v>
      </c>
      <c r="H1378">
        <v>0.20100000000000001</v>
      </c>
      <c r="I1378">
        <v>195.5</v>
      </c>
      <c r="J1378">
        <v>3.48</v>
      </c>
      <c r="K1378">
        <v>100</v>
      </c>
      <c r="L1378">
        <v>25.5</v>
      </c>
    </row>
    <row r="1379" spans="1:12">
      <c r="A1379" t="str">
        <f t="shared" si="21"/>
        <v>MSxv.CC.BidwellLava.C.Reg.P.80</v>
      </c>
      <c r="B1379">
        <v>155</v>
      </c>
      <c r="C1379" t="str">
        <f>LOOKUP(B1379,TipsyOutputs!A:A,TipsyOutputs!B:B)</f>
        <v>MSxv.CC.BidwellLava.C.Reg.P</v>
      </c>
      <c r="D1379">
        <v>0</v>
      </c>
      <c r="E1379">
        <v>80</v>
      </c>
      <c r="F1379">
        <v>283</v>
      </c>
      <c r="G1379">
        <v>21.3</v>
      </c>
      <c r="H1379">
        <v>0.23699999999999999</v>
      </c>
      <c r="I1379">
        <v>205.6</v>
      </c>
      <c r="J1379">
        <v>3.53</v>
      </c>
      <c r="K1379">
        <v>122</v>
      </c>
      <c r="L1379">
        <v>27</v>
      </c>
    </row>
    <row r="1380" spans="1:12">
      <c r="A1380" t="str">
        <f t="shared" si="21"/>
        <v>MSxv.CC.BidwellLava.C.Reg.P.90</v>
      </c>
      <c r="B1380">
        <v>155</v>
      </c>
      <c r="C1380" t="str">
        <f>LOOKUP(B1380,TipsyOutputs!A:A,TipsyOutputs!B:B)</f>
        <v>MSxv.CC.BidwellLava.C.Reg.P</v>
      </c>
      <c r="D1380">
        <v>0</v>
      </c>
      <c r="E1380">
        <v>90</v>
      </c>
      <c r="F1380">
        <v>314</v>
      </c>
      <c r="G1380">
        <v>22.6</v>
      </c>
      <c r="H1380">
        <v>0.27200000000000002</v>
      </c>
      <c r="I1380">
        <v>213.8</v>
      </c>
      <c r="J1380">
        <v>3.49</v>
      </c>
      <c r="K1380">
        <v>141</v>
      </c>
      <c r="L1380">
        <v>28.2</v>
      </c>
    </row>
    <row r="1381" spans="1:12">
      <c r="A1381" t="str">
        <f t="shared" si="21"/>
        <v>SBPSmk.CC.BlackCreek.B.FFEP.P.100</v>
      </c>
      <c r="B1381">
        <v>331</v>
      </c>
      <c r="C1381" t="str">
        <f>LOOKUP(B1381,TipsyOutputs!A:A,TipsyOutputs!B:B)</f>
        <v>SBPSmk.CC.BlackCreek.B.FFEP.P</v>
      </c>
      <c r="D1381">
        <v>0</v>
      </c>
      <c r="E1381">
        <v>100</v>
      </c>
      <c r="F1381">
        <v>379</v>
      </c>
      <c r="G1381">
        <v>25.7</v>
      </c>
      <c r="H1381">
        <v>0.38400000000000001</v>
      </c>
      <c r="I1381">
        <v>232.5</v>
      </c>
      <c r="J1381">
        <v>3.79</v>
      </c>
      <c r="K1381">
        <v>188</v>
      </c>
      <c r="L1381">
        <v>31.1</v>
      </c>
    </row>
    <row r="1382" spans="1:12">
      <c r="A1382" t="str">
        <f t="shared" si="21"/>
        <v>SBPSmk.CC.BlackCreek.B.FFEP.P.60</v>
      </c>
      <c r="B1382">
        <v>331</v>
      </c>
      <c r="C1382" t="str">
        <f>LOOKUP(B1382,TipsyOutputs!A:A,TipsyOutputs!B:B)</f>
        <v>SBPSmk.CC.BlackCreek.B.FFEP.P</v>
      </c>
      <c r="D1382">
        <v>0</v>
      </c>
      <c r="E1382">
        <v>60</v>
      </c>
      <c r="F1382">
        <v>245</v>
      </c>
      <c r="G1382">
        <v>19.7</v>
      </c>
      <c r="H1382">
        <v>0.2</v>
      </c>
      <c r="I1382">
        <v>194.8</v>
      </c>
      <c r="J1382">
        <v>4.09</v>
      </c>
      <c r="K1382">
        <v>100</v>
      </c>
      <c r="L1382">
        <v>25.7</v>
      </c>
    </row>
    <row r="1383" spans="1:12">
      <c r="A1383" t="str">
        <f t="shared" si="21"/>
        <v>SBPSmk.CC.BlackCreek.B.FFEP.P.70</v>
      </c>
      <c r="B1383">
        <v>331</v>
      </c>
      <c r="C1383" t="str">
        <f>LOOKUP(B1383,TipsyOutputs!A:A,TipsyOutputs!B:B)</f>
        <v>SBPSmk.CC.BlackCreek.B.FFEP.P</v>
      </c>
      <c r="D1383">
        <v>0</v>
      </c>
      <c r="E1383">
        <v>70</v>
      </c>
      <c r="F1383">
        <v>296</v>
      </c>
      <c r="G1383">
        <v>21.7</v>
      </c>
      <c r="H1383">
        <v>0.245</v>
      </c>
      <c r="I1383">
        <v>206.8</v>
      </c>
      <c r="J1383">
        <v>4.22</v>
      </c>
      <c r="K1383">
        <v>127</v>
      </c>
      <c r="L1383">
        <v>27.5</v>
      </c>
    </row>
    <row r="1384" spans="1:12">
      <c r="A1384" t="str">
        <f t="shared" si="21"/>
        <v>SBPSmk.CC.BlackCreek.B.FFEP.P.80</v>
      </c>
      <c r="B1384">
        <v>331</v>
      </c>
      <c r="C1384" t="str">
        <f>LOOKUP(B1384,TipsyOutputs!A:A,TipsyOutputs!B:B)</f>
        <v>SBPSmk.CC.BlackCreek.B.FFEP.P</v>
      </c>
      <c r="D1384">
        <v>0</v>
      </c>
      <c r="E1384">
        <v>80</v>
      </c>
      <c r="F1384">
        <v>332</v>
      </c>
      <c r="G1384">
        <v>23.3</v>
      </c>
      <c r="H1384">
        <v>0.29199999999999998</v>
      </c>
      <c r="I1384">
        <v>217.3</v>
      </c>
      <c r="J1384">
        <v>4.1500000000000004</v>
      </c>
      <c r="K1384">
        <v>150</v>
      </c>
      <c r="L1384">
        <v>29</v>
      </c>
    </row>
    <row r="1385" spans="1:12">
      <c r="A1385" t="str">
        <f t="shared" si="21"/>
        <v>SBPSmk.CC.BlackCreek.B.FFEP.P.90</v>
      </c>
      <c r="B1385">
        <v>331</v>
      </c>
      <c r="C1385" t="str">
        <f>LOOKUP(B1385,TipsyOutputs!A:A,TipsyOutputs!B:B)</f>
        <v>SBPSmk.CC.BlackCreek.B.FFEP.P</v>
      </c>
      <c r="D1385">
        <v>0</v>
      </c>
      <c r="E1385">
        <v>90</v>
      </c>
      <c r="F1385">
        <v>358</v>
      </c>
      <c r="G1385">
        <v>24.6</v>
      </c>
      <c r="H1385">
        <v>0.33700000000000002</v>
      </c>
      <c r="I1385">
        <v>225.2</v>
      </c>
      <c r="J1385">
        <v>3.98</v>
      </c>
      <c r="K1385">
        <v>170</v>
      </c>
      <c r="L1385">
        <v>30.1</v>
      </c>
    </row>
    <row r="1386" spans="1:12">
      <c r="A1386" t="str">
        <f t="shared" si="21"/>
        <v>SBPSmk.CC.BlackCreek.B.NoMgmt.N.100</v>
      </c>
      <c r="B1386">
        <v>43</v>
      </c>
      <c r="C1386" t="str">
        <f>LOOKUP(B1386,TipsyOutputs!A:A,TipsyOutputs!B:B)</f>
        <v>SBPSmk.CC.BlackCreek.B.NoMgmt.N</v>
      </c>
      <c r="D1386">
        <v>0</v>
      </c>
      <c r="E1386">
        <v>100</v>
      </c>
      <c r="F1386">
        <v>304</v>
      </c>
      <c r="G1386">
        <v>22.4</v>
      </c>
      <c r="H1386">
        <v>0.27100000000000002</v>
      </c>
      <c r="I1386">
        <v>213.3</v>
      </c>
      <c r="J1386">
        <v>3.04</v>
      </c>
      <c r="K1386">
        <v>139</v>
      </c>
      <c r="L1386">
        <v>28.7</v>
      </c>
    </row>
    <row r="1387" spans="1:12">
      <c r="A1387" t="str">
        <f t="shared" si="21"/>
        <v>SBPSmk.CC.BlackCreek.B.NoMgmt.N.60</v>
      </c>
      <c r="B1387">
        <v>43</v>
      </c>
      <c r="C1387" t="str">
        <f>LOOKUP(B1387,TipsyOutputs!A:A,TipsyOutputs!B:B)</f>
        <v>SBPSmk.CC.BlackCreek.B.NoMgmt.N</v>
      </c>
      <c r="D1387">
        <v>0</v>
      </c>
      <c r="E1387">
        <v>60</v>
      </c>
      <c r="F1387">
        <v>121</v>
      </c>
      <c r="G1387">
        <v>15.3</v>
      </c>
      <c r="H1387">
        <v>0.121</v>
      </c>
      <c r="I1387">
        <v>158.1</v>
      </c>
      <c r="J1387">
        <v>2.0099999999999998</v>
      </c>
      <c r="K1387">
        <v>51</v>
      </c>
      <c r="L1387">
        <v>21.3</v>
      </c>
    </row>
    <row r="1388" spans="1:12">
      <c r="A1388" t="str">
        <f t="shared" si="21"/>
        <v>SBPSmk.CC.BlackCreek.B.NoMgmt.N.70</v>
      </c>
      <c r="B1388">
        <v>43</v>
      </c>
      <c r="C1388" t="str">
        <f>LOOKUP(B1388,TipsyOutputs!A:A,TipsyOutputs!B:B)</f>
        <v>SBPSmk.CC.BlackCreek.B.NoMgmt.N</v>
      </c>
      <c r="D1388">
        <v>0</v>
      </c>
      <c r="E1388">
        <v>70</v>
      </c>
      <c r="F1388">
        <v>177</v>
      </c>
      <c r="G1388">
        <v>17.600000000000001</v>
      </c>
      <c r="H1388">
        <v>0.158</v>
      </c>
      <c r="I1388">
        <v>177.1</v>
      </c>
      <c r="J1388">
        <v>2.5299999999999998</v>
      </c>
      <c r="K1388">
        <v>74</v>
      </c>
      <c r="L1388">
        <v>23.9</v>
      </c>
    </row>
    <row r="1389" spans="1:12">
      <c r="A1389" t="str">
        <f t="shared" si="21"/>
        <v>SBPSmk.CC.BlackCreek.B.NoMgmt.N.80</v>
      </c>
      <c r="B1389">
        <v>43</v>
      </c>
      <c r="C1389" t="str">
        <f>LOOKUP(B1389,TipsyOutputs!A:A,TipsyOutputs!B:B)</f>
        <v>SBPSmk.CC.BlackCreek.B.NoMgmt.N</v>
      </c>
      <c r="D1389">
        <v>0</v>
      </c>
      <c r="E1389">
        <v>80</v>
      </c>
      <c r="F1389">
        <v>227</v>
      </c>
      <c r="G1389">
        <v>19.5</v>
      </c>
      <c r="H1389">
        <v>0.19500000000000001</v>
      </c>
      <c r="I1389">
        <v>193.2</v>
      </c>
      <c r="J1389">
        <v>2.83</v>
      </c>
      <c r="K1389">
        <v>96</v>
      </c>
      <c r="L1389">
        <v>25.8</v>
      </c>
    </row>
    <row r="1390" spans="1:12">
      <c r="A1390" t="str">
        <f t="shared" si="21"/>
        <v>SBPSmk.CC.BlackCreek.B.NoMgmt.N.90</v>
      </c>
      <c r="B1390">
        <v>43</v>
      </c>
      <c r="C1390" t="str">
        <f>LOOKUP(B1390,TipsyOutputs!A:A,TipsyOutputs!B:B)</f>
        <v>SBPSmk.CC.BlackCreek.B.NoMgmt.N</v>
      </c>
      <c r="D1390">
        <v>0</v>
      </c>
      <c r="E1390">
        <v>90</v>
      </c>
      <c r="F1390">
        <v>269</v>
      </c>
      <c r="G1390">
        <v>21.1</v>
      </c>
      <c r="H1390">
        <v>0.23400000000000001</v>
      </c>
      <c r="I1390">
        <v>204.7</v>
      </c>
      <c r="J1390">
        <v>2.99</v>
      </c>
      <c r="K1390">
        <v>118</v>
      </c>
      <c r="L1390">
        <v>27.4</v>
      </c>
    </row>
    <row r="1391" spans="1:12">
      <c r="A1391" t="str">
        <f t="shared" si="21"/>
        <v>SBPSmk.CC.BlackCreek.B.Reg.N.100</v>
      </c>
      <c r="B1391">
        <v>178</v>
      </c>
      <c r="C1391" t="str">
        <f>LOOKUP(B1391,TipsyOutputs!A:A,TipsyOutputs!B:B)</f>
        <v>SBPSmk.CC.BlackCreek.B.Reg.N</v>
      </c>
      <c r="D1391">
        <v>0</v>
      </c>
      <c r="E1391">
        <v>100</v>
      </c>
      <c r="F1391">
        <v>365</v>
      </c>
      <c r="G1391">
        <v>24.9</v>
      </c>
      <c r="H1391">
        <v>0.371</v>
      </c>
      <c r="I1391">
        <v>230.2</v>
      </c>
      <c r="J1391">
        <v>3.65</v>
      </c>
      <c r="K1391">
        <v>181</v>
      </c>
      <c r="L1391">
        <v>31</v>
      </c>
    </row>
    <row r="1392" spans="1:12">
      <c r="A1392" t="str">
        <f t="shared" si="21"/>
        <v>SBPSmk.CC.BlackCreek.B.Reg.N.60</v>
      </c>
      <c r="B1392">
        <v>178</v>
      </c>
      <c r="C1392" t="str">
        <f>LOOKUP(B1392,TipsyOutputs!A:A,TipsyOutputs!B:B)</f>
        <v>SBPSmk.CC.BlackCreek.B.Reg.N</v>
      </c>
      <c r="D1392">
        <v>0</v>
      </c>
      <c r="E1392">
        <v>60</v>
      </c>
      <c r="F1392">
        <v>204</v>
      </c>
      <c r="G1392">
        <v>18.600000000000001</v>
      </c>
      <c r="H1392">
        <v>0.17799999999999999</v>
      </c>
      <c r="I1392">
        <v>186.7</v>
      </c>
      <c r="J1392">
        <v>3.4</v>
      </c>
      <c r="K1392">
        <v>85</v>
      </c>
      <c r="L1392">
        <v>24.9</v>
      </c>
    </row>
    <row r="1393" spans="1:12">
      <c r="A1393" t="str">
        <f t="shared" si="21"/>
        <v>SBPSmk.CC.BlackCreek.B.Reg.N.70</v>
      </c>
      <c r="B1393">
        <v>178</v>
      </c>
      <c r="C1393" t="str">
        <f>LOOKUP(B1393,TipsyOutputs!A:A,TipsyOutputs!B:B)</f>
        <v>SBPSmk.CC.BlackCreek.B.Reg.N</v>
      </c>
      <c r="D1393">
        <v>0</v>
      </c>
      <c r="E1393">
        <v>70</v>
      </c>
      <c r="F1393">
        <v>260</v>
      </c>
      <c r="G1393">
        <v>20.7</v>
      </c>
      <c r="H1393">
        <v>0.22500000000000001</v>
      </c>
      <c r="I1393">
        <v>202.5</v>
      </c>
      <c r="J1393">
        <v>3.72</v>
      </c>
      <c r="K1393">
        <v>113</v>
      </c>
      <c r="L1393">
        <v>27</v>
      </c>
    </row>
    <row r="1394" spans="1:12">
      <c r="A1394" t="str">
        <f t="shared" si="21"/>
        <v>SBPSmk.CC.BlackCreek.B.Reg.N.80</v>
      </c>
      <c r="B1394">
        <v>178</v>
      </c>
      <c r="C1394" t="str">
        <f>LOOKUP(B1394,TipsyOutputs!A:A,TipsyOutputs!B:B)</f>
        <v>SBPSmk.CC.BlackCreek.B.Reg.N</v>
      </c>
      <c r="D1394">
        <v>0</v>
      </c>
      <c r="E1394">
        <v>80</v>
      </c>
      <c r="F1394">
        <v>305</v>
      </c>
      <c r="G1394">
        <v>22.4</v>
      </c>
      <c r="H1394">
        <v>0.27200000000000002</v>
      </c>
      <c r="I1394">
        <v>213.3</v>
      </c>
      <c r="J1394">
        <v>3.81</v>
      </c>
      <c r="K1394">
        <v>138</v>
      </c>
      <c r="L1394">
        <v>28.6</v>
      </c>
    </row>
    <row r="1395" spans="1:12">
      <c r="A1395" t="str">
        <f t="shared" si="21"/>
        <v>SBPSmk.CC.BlackCreek.B.Reg.N.90</v>
      </c>
      <c r="B1395">
        <v>178</v>
      </c>
      <c r="C1395" t="str">
        <f>LOOKUP(B1395,TipsyOutputs!A:A,TipsyOutputs!B:B)</f>
        <v>SBPSmk.CC.BlackCreek.B.Reg.N</v>
      </c>
      <c r="D1395">
        <v>0</v>
      </c>
      <c r="E1395">
        <v>90</v>
      </c>
      <c r="F1395">
        <v>338</v>
      </c>
      <c r="G1395">
        <v>23.8</v>
      </c>
      <c r="H1395">
        <v>0.32200000000000001</v>
      </c>
      <c r="I1395">
        <v>222.4</v>
      </c>
      <c r="J1395">
        <v>3.76</v>
      </c>
      <c r="K1395">
        <v>161</v>
      </c>
      <c r="L1395">
        <v>29.9</v>
      </c>
    </row>
    <row r="1396" spans="1:12">
      <c r="A1396" t="str">
        <f t="shared" si="21"/>
        <v>SBPSmk.CC.BlackCreek.B.Reg.P.100</v>
      </c>
      <c r="B1396">
        <v>179</v>
      </c>
      <c r="C1396" t="str">
        <f>LOOKUP(B1396,TipsyOutputs!A:A,TipsyOutputs!B:B)</f>
        <v>SBPSmk.CC.BlackCreek.B.Reg.P</v>
      </c>
      <c r="D1396">
        <v>0</v>
      </c>
      <c r="E1396">
        <v>100</v>
      </c>
      <c r="F1396">
        <v>383</v>
      </c>
      <c r="G1396">
        <v>26.1</v>
      </c>
      <c r="H1396">
        <v>0.39100000000000001</v>
      </c>
      <c r="I1396">
        <v>234.3</v>
      </c>
      <c r="J1396">
        <v>3.83</v>
      </c>
      <c r="K1396">
        <v>194</v>
      </c>
      <c r="L1396">
        <v>31.4</v>
      </c>
    </row>
    <row r="1397" spans="1:12">
      <c r="A1397" t="str">
        <f t="shared" si="21"/>
        <v>SBPSmk.CC.BlackCreek.B.Reg.P.60</v>
      </c>
      <c r="B1397">
        <v>179</v>
      </c>
      <c r="C1397" t="str">
        <f>LOOKUP(B1397,TipsyOutputs!A:A,TipsyOutputs!B:B)</f>
        <v>SBPSmk.CC.BlackCreek.B.Reg.P</v>
      </c>
      <c r="D1397">
        <v>0</v>
      </c>
      <c r="E1397">
        <v>60</v>
      </c>
      <c r="F1397">
        <v>241</v>
      </c>
      <c r="G1397">
        <v>19.600000000000001</v>
      </c>
      <c r="H1397">
        <v>0.19400000000000001</v>
      </c>
      <c r="I1397">
        <v>192.3</v>
      </c>
      <c r="J1397">
        <v>4.01</v>
      </c>
      <c r="K1397">
        <v>98</v>
      </c>
      <c r="L1397">
        <v>25.5</v>
      </c>
    </row>
    <row r="1398" spans="1:12">
      <c r="A1398" t="str">
        <f t="shared" si="21"/>
        <v>SBPSmk.CC.BlackCreek.B.Reg.P.70</v>
      </c>
      <c r="B1398">
        <v>179</v>
      </c>
      <c r="C1398" t="str">
        <f>LOOKUP(B1398,TipsyOutputs!A:A,TipsyOutputs!B:B)</f>
        <v>SBPSmk.CC.BlackCreek.B.Reg.P</v>
      </c>
      <c r="D1398">
        <v>0</v>
      </c>
      <c r="E1398">
        <v>70</v>
      </c>
      <c r="F1398">
        <v>293</v>
      </c>
      <c r="G1398">
        <v>21.7</v>
      </c>
      <c r="H1398">
        <v>0.24</v>
      </c>
      <c r="I1398">
        <v>205.4</v>
      </c>
      <c r="J1398">
        <v>4.1900000000000004</v>
      </c>
      <c r="K1398">
        <v>126</v>
      </c>
      <c r="L1398">
        <v>27.4</v>
      </c>
    </row>
    <row r="1399" spans="1:12">
      <c r="A1399" t="str">
        <f t="shared" si="21"/>
        <v>SBPSmk.CC.BlackCreek.B.Reg.P.80</v>
      </c>
      <c r="B1399">
        <v>179</v>
      </c>
      <c r="C1399" t="str">
        <f>LOOKUP(B1399,TipsyOutputs!A:A,TipsyOutputs!B:B)</f>
        <v>SBPSmk.CC.BlackCreek.B.Reg.P</v>
      </c>
      <c r="D1399">
        <v>0</v>
      </c>
      <c r="E1399">
        <v>80</v>
      </c>
      <c r="F1399">
        <v>334</v>
      </c>
      <c r="G1399">
        <v>23.4</v>
      </c>
      <c r="H1399">
        <v>0.29199999999999998</v>
      </c>
      <c r="I1399">
        <v>217.7</v>
      </c>
      <c r="J1399">
        <v>4.17</v>
      </c>
      <c r="K1399">
        <v>153</v>
      </c>
      <c r="L1399">
        <v>29.1</v>
      </c>
    </row>
    <row r="1400" spans="1:12">
      <c r="A1400" t="str">
        <f t="shared" si="21"/>
        <v>SBPSmk.CC.BlackCreek.B.Reg.P.90</v>
      </c>
      <c r="B1400">
        <v>179</v>
      </c>
      <c r="C1400" t="str">
        <f>LOOKUP(B1400,TipsyOutputs!A:A,TipsyOutputs!B:B)</f>
        <v>SBPSmk.CC.BlackCreek.B.Reg.P</v>
      </c>
      <c r="D1400">
        <v>0</v>
      </c>
      <c r="E1400">
        <v>90</v>
      </c>
      <c r="F1400">
        <v>362</v>
      </c>
      <c r="G1400">
        <v>24.9</v>
      </c>
      <c r="H1400">
        <v>0.34100000000000003</v>
      </c>
      <c r="I1400">
        <v>226.3</v>
      </c>
      <c r="J1400">
        <v>4.0199999999999996</v>
      </c>
      <c r="K1400">
        <v>174</v>
      </c>
      <c r="L1400">
        <v>30.3</v>
      </c>
    </row>
    <row r="1401" spans="1:12">
      <c r="A1401" t="str">
        <f t="shared" si="21"/>
        <v>SBPSxc.CC.Bambrick.B.FFEP.N.100</v>
      </c>
      <c r="B1401">
        <v>297</v>
      </c>
      <c r="C1401" t="str">
        <f>LOOKUP(B1401,TipsyOutputs!A:A,TipsyOutputs!B:B)</f>
        <v>SBPSxc.CC.Bambrick.B.FFEP.N</v>
      </c>
      <c r="D1401">
        <v>0</v>
      </c>
      <c r="E1401">
        <v>100</v>
      </c>
      <c r="F1401">
        <v>200</v>
      </c>
      <c r="G1401">
        <v>18.600000000000001</v>
      </c>
      <c r="H1401">
        <v>0.183</v>
      </c>
      <c r="I1401">
        <v>187.2</v>
      </c>
      <c r="J1401">
        <v>2</v>
      </c>
      <c r="K1401">
        <v>87</v>
      </c>
      <c r="L1401">
        <v>25.7</v>
      </c>
    </row>
    <row r="1402" spans="1:12">
      <c r="A1402" t="str">
        <f t="shared" si="21"/>
        <v>SBPSxc.CC.Bambrick.B.FFEP.N.60</v>
      </c>
      <c r="B1402">
        <v>297</v>
      </c>
      <c r="C1402" t="str">
        <f>LOOKUP(B1402,TipsyOutputs!A:A,TipsyOutputs!B:B)</f>
        <v>SBPSxc.CC.Bambrick.B.FFEP.N</v>
      </c>
      <c r="D1402">
        <v>0</v>
      </c>
      <c r="E1402">
        <v>60</v>
      </c>
      <c r="F1402">
        <v>83</v>
      </c>
      <c r="G1402">
        <v>13.7</v>
      </c>
      <c r="H1402">
        <v>9.0999999999999998E-2</v>
      </c>
      <c r="I1402">
        <v>141.9</v>
      </c>
      <c r="J1402">
        <v>1.38</v>
      </c>
      <c r="K1402">
        <v>37</v>
      </c>
      <c r="L1402">
        <v>20.3</v>
      </c>
    </row>
    <row r="1403" spans="1:12">
      <c r="A1403" t="str">
        <f t="shared" si="21"/>
        <v>SBPSxc.CC.Bambrick.B.FFEP.N.70</v>
      </c>
      <c r="B1403">
        <v>297</v>
      </c>
      <c r="C1403" t="str">
        <f>LOOKUP(B1403,TipsyOutputs!A:A,TipsyOutputs!B:B)</f>
        <v>SBPSxc.CC.Bambrick.B.FFEP.N</v>
      </c>
      <c r="D1403">
        <v>0</v>
      </c>
      <c r="E1403">
        <v>70</v>
      </c>
      <c r="F1403">
        <v>120</v>
      </c>
      <c r="G1403">
        <v>15.2</v>
      </c>
      <c r="H1403">
        <v>0.11700000000000001</v>
      </c>
      <c r="I1403">
        <v>157.80000000000001</v>
      </c>
      <c r="J1403">
        <v>1.71</v>
      </c>
      <c r="K1403">
        <v>51</v>
      </c>
      <c r="L1403">
        <v>22.2</v>
      </c>
    </row>
    <row r="1404" spans="1:12">
      <c r="A1404" t="str">
        <f t="shared" si="21"/>
        <v>SBPSxc.CC.Bambrick.B.FFEP.N.80</v>
      </c>
      <c r="B1404">
        <v>297</v>
      </c>
      <c r="C1404" t="str">
        <f>LOOKUP(B1404,TipsyOutputs!A:A,TipsyOutputs!B:B)</f>
        <v>SBPSxc.CC.Bambrick.B.FFEP.N</v>
      </c>
      <c r="D1404">
        <v>0</v>
      </c>
      <c r="E1404">
        <v>80</v>
      </c>
      <c r="F1404">
        <v>151</v>
      </c>
      <c r="G1404">
        <v>16.600000000000001</v>
      </c>
      <c r="H1404">
        <v>0.14099999999999999</v>
      </c>
      <c r="I1404">
        <v>169.2</v>
      </c>
      <c r="J1404">
        <v>1.89</v>
      </c>
      <c r="K1404">
        <v>64</v>
      </c>
      <c r="L1404">
        <v>23.7</v>
      </c>
    </row>
    <row r="1405" spans="1:12">
      <c r="A1405" t="str">
        <f t="shared" si="21"/>
        <v>SBPSxc.CC.Bambrick.B.FFEP.N.90</v>
      </c>
      <c r="B1405">
        <v>297</v>
      </c>
      <c r="C1405" t="str">
        <f>LOOKUP(B1405,TipsyOutputs!A:A,TipsyOutputs!B:B)</f>
        <v>SBPSxc.CC.Bambrick.B.FFEP.N</v>
      </c>
      <c r="D1405">
        <v>0</v>
      </c>
      <c r="E1405">
        <v>90</v>
      </c>
      <c r="F1405">
        <v>178</v>
      </c>
      <c r="G1405">
        <v>17.600000000000001</v>
      </c>
      <c r="H1405">
        <v>0.16300000000000001</v>
      </c>
      <c r="I1405">
        <v>178.8</v>
      </c>
      <c r="J1405">
        <v>1.98</v>
      </c>
      <c r="K1405">
        <v>76</v>
      </c>
      <c r="L1405">
        <v>24.8</v>
      </c>
    </row>
    <row r="1406" spans="1:12">
      <c r="A1406" t="str">
        <f t="shared" si="21"/>
        <v>SBPSxc.CC.Bambrick.B.NoMgmt.N.100</v>
      </c>
      <c r="B1406">
        <v>10</v>
      </c>
      <c r="C1406" t="str">
        <f>LOOKUP(B1406,TipsyOutputs!A:A,TipsyOutputs!B:B)</f>
        <v>SBPSxc.CC.Bambrick.B.NoMgmt.N</v>
      </c>
      <c r="D1406">
        <v>0</v>
      </c>
      <c r="E1406">
        <v>100</v>
      </c>
      <c r="F1406">
        <v>73</v>
      </c>
      <c r="G1406">
        <v>13.4</v>
      </c>
      <c r="H1406">
        <v>8.7999999999999995E-2</v>
      </c>
      <c r="I1406">
        <v>136</v>
      </c>
      <c r="J1406">
        <v>0.73</v>
      </c>
      <c r="K1406">
        <v>33</v>
      </c>
      <c r="L1406">
        <v>18.7</v>
      </c>
    </row>
    <row r="1407" spans="1:12">
      <c r="A1407" t="str">
        <f t="shared" si="21"/>
        <v>SBPSxc.CC.Bambrick.B.NoMgmt.N.60</v>
      </c>
      <c r="B1407">
        <v>10</v>
      </c>
      <c r="C1407" t="str">
        <f>LOOKUP(B1407,TipsyOutputs!A:A,TipsyOutputs!B:B)</f>
        <v>SBPSxc.CC.Bambrick.B.NoMgmt.N</v>
      </c>
      <c r="D1407">
        <v>0</v>
      </c>
      <c r="E1407">
        <v>60</v>
      </c>
      <c r="F1407">
        <v>5</v>
      </c>
      <c r="G1407">
        <v>8.5</v>
      </c>
      <c r="H1407">
        <v>4.4999999999999998E-2</v>
      </c>
      <c r="I1407">
        <v>50.1</v>
      </c>
      <c r="J1407">
        <v>0.09</v>
      </c>
      <c r="K1407">
        <v>5</v>
      </c>
      <c r="L1407">
        <v>13.8</v>
      </c>
    </row>
    <row r="1408" spans="1:12">
      <c r="A1408" t="str">
        <f t="shared" si="21"/>
        <v>SBPSxc.CC.Bambrick.B.NoMgmt.N.70</v>
      </c>
      <c r="B1408">
        <v>10</v>
      </c>
      <c r="C1408" t="str">
        <f>LOOKUP(B1408,TipsyOutputs!A:A,TipsyOutputs!B:B)</f>
        <v>SBPSxc.CC.Bambrick.B.NoMgmt.N</v>
      </c>
      <c r="D1408">
        <v>0</v>
      </c>
      <c r="E1408">
        <v>70</v>
      </c>
      <c r="F1408">
        <v>16</v>
      </c>
      <c r="G1408">
        <v>10</v>
      </c>
      <c r="H1408">
        <v>5.0999999999999997E-2</v>
      </c>
      <c r="I1408">
        <v>65.3</v>
      </c>
      <c r="J1408">
        <v>0.22</v>
      </c>
      <c r="K1408">
        <v>14</v>
      </c>
      <c r="L1408">
        <v>14.7</v>
      </c>
    </row>
    <row r="1409" spans="1:12">
      <c r="A1409" t="str">
        <f t="shared" ref="A1409:A1472" si="22">C1409&amp;"."&amp;E1409</f>
        <v>SBPSxc.CC.Bambrick.B.NoMgmt.N.80</v>
      </c>
      <c r="B1409">
        <v>10</v>
      </c>
      <c r="C1409" t="str">
        <f>LOOKUP(B1409,TipsyOutputs!A:A,TipsyOutputs!B:B)</f>
        <v>SBPSxc.CC.Bambrick.B.NoMgmt.N</v>
      </c>
      <c r="D1409">
        <v>0</v>
      </c>
      <c r="E1409">
        <v>80</v>
      </c>
      <c r="F1409">
        <v>34</v>
      </c>
      <c r="G1409">
        <v>11.3</v>
      </c>
      <c r="H1409">
        <v>6.4000000000000001E-2</v>
      </c>
      <c r="I1409">
        <v>102.7</v>
      </c>
      <c r="J1409">
        <v>0.43</v>
      </c>
      <c r="K1409">
        <v>20</v>
      </c>
      <c r="L1409">
        <v>16.2</v>
      </c>
    </row>
    <row r="1410" spans="1:12">
      <c r="A1410" t="str">
        <f t="shared" si="22"/>
        <v>SBPSxc.CC.Bambrick.B.NoMgmt.N.90</v>
      </c>
      <c r="B1410">
        <v>10</v>
      </c>
      <c r="C1410" t="str">
        <f>LOOKUP(B1410,TipsyOutputs!A:A,TipsyOutputs!B:B)</f>
        <v>SBPSxc.CC.Bambrick.B.NoMgmt.N</v>
      </c>
      <c r="D1410">
        <v>0</v>
      </c>
      <c r="E1410">
        <v>90</v>
      </c>
      <c r="F1410">
        <v>53</v>
      </c>
      <c r="G1410">
        <v>12.5</v>
      </c>
      <c r="H1410">
        <v>7.4999999999999997E-2</v>
      </c>
      <c r="I1410">
        <v>121.3</v>
      </c>
      <c r="J1410">
        <v>0.59</v>
      </c>
      <c r="K1410">
        <v>26</v>
      </c>
      <c r="L1410">
        <v>17.600000000000001</v>
      </c>
    </row>
    <row r="1411" spans="1:12">
      <c r="A1411" t="str">
        <f t="shared" si="22"/>
        <v>SBPSxc.CC.Bambrick.B.Reg.N.100</v>
      </c>
      <c r="B1411">
        <v>134</v>
      </c>
      <c r="C1411" t="str">
        <f>LOOKUP(B1411,TipsyOutputs!A:A,TipsyOutputs!B:B)</f>
        <v>SBPSxc.CC.Bambrick.B.Reg.N</v>
      </c>
      <c r="D1411">
        <v>0</v>
      </c>
      <c r="E1411">
        <v>100</v>
      </c>
      <c r="F1411">
        <v>194</v>
      </c>
      <c r="G1411">
        <v>18.399999999999999</v>
      </c>
      <c r="H1411">
        <v>0.17100000000000001</v>
      </c>
      <c r="I1411">
        <v>183.2</v>
      </c>
      <c r="J1411">
        <v>1.94</v>
      </c>
      <c r="K1411">
        <v>82</v>
      </c>
      <c r="L1411">
        <v>24.2</v>
      </c>
    </row>
    <row r="1412" spans="1:12">
      <c r="A1412" t="str">
        <f t="shared" si="22"/>
        <v>SBPSxc.CC.Bambrick.B.Reg.N.60</v>
      </c>
      <c r="B1412">
        <v>134</v>
      </c>
      <c r="C1412" t="str">
        <f>LOOKUP(B1412,TipsyOutputs!A:A,TipsyOutputs!B:B)</f>
        <v>SBPSxc.CC.Bambrick.B.Reg.N</v>
      </c>
      <c r="D1412">
        <v>0</v>
      </c>
      <c r="E1412">
        <v>60</v>
      </c>
      <c r="F1412">
        <v>69</v>
      </c>
      <c r="G1412">
        <v>13.2</v>
      </c>
      <c r="H1412">
        <v>8.5999999999999993E-2</v>
      </c>
      <c r="I1412">
        <v>134.4</v>
      </c>
      <c r="J1412">
        <v>1.1599999999999999</v>
      </c>
      <c r="K1412">
        <v>31</v>
      </c>
      <c r="L1412">
        <v>18.399999999999999</v>
      </c>
    </row>
    <row r="1413" spans="1:12">
      <c r="A1413" t="str">
        <f t="shared" si="22"/>
        <v>SBPSxc.CC.Bambrick.B.Reg.N.70</v>
      </c>
      <c r="B1413">
        <v>134</v>
      </c>
      <c r="C1413" t="str">
        <f>LOOKUP(B1413,TipsyOutputs!A:A,TipsyOutputs!B:B)</f>
        <v>SBPSxc.CC.Bambrick.B.Reg.N</v>
      </c>
      <c r="D1413">
        <v>0</v>
      </c>
      <c r="E1413">
        <v>70</v>
      </c>
      <c r="F1413">
        <v>107</v>
      </c>
      <c r="G1413">
        <v>14.8</v>
      </c>
      <c r="H1413">
        <v>0.109</v>
      </c>
      <c r="I1413">
        <v>151.9</v>
      </c>
      <c r="J1413">
        <v>1.53</v>
      </c>
      <c r="K1413">
        <v>45</v>
      </c>
      <c r="L1413">
        <v>20.399999999999999</v>
      </c>
    </row>
    <row r="1414" spans="1:12">
      <c r="A1414" t="str">
        <f t="shared" si="22"/>
        <v>SBPSxc.CC.Bambrick.B.Reg.N.80</v>
      </c>
      <c r="B1414">
        <v>134</v>
      </c>
      <c r="C1414" t="str">
        <f>LOOKUP(B1414,TipsyOutputs!A:A,TipsyOutputs!B:B)</f>
        <v>SBPSxc.CC.Bambrick.B.Reg.N</v>
      </c>
      <c r="D1414">
        <v>0</v>
      </c>
      <c r="E1414">
        <v>80</v>
      </c>
      <c r="F1414">
        <v>141</v>
      </c>
      <c r="G1414">
        <v>16.2</v>
      </c>
      <c r="H1414">
        <v>0.13100000000000001</v>
      </c>
      <c r="I1414">
        <v>163.4</v>
      </c>
      <c r="J1414">
        <v>1.76</v>
      </c>
      <c r="K1414">
        <v>58</v>
      </c>
      <c r="L1414">
        <v>22</v>
      </c>
    </row>
    <row r="1415" spans="1:12">
      <c r="A1415" t="str">
        <f t="shared" si="22"/>
        <v>SBPSxc.CC.Bambrick.B.Reg.N.90</v>
      </c>
      <c r="B1415">
        <v>134</v>
      </c>
      <c r="C1415" t="str">
        <f>LOOKUP(B1415,TipsyOutputs!A:A,TipsyOutputs!B:B)</f>
        <v>SBPSxc.CC.Bambrick.B.Reg.N</v>
      </c>
      <c r="D1415">
        <v>0</v>
      </c>
      <c r="E1415">
        <v>90</v>
      </c>
      <c r="F1415">
        <v>170</v>
      </c>
      <c r="G1415">
        <v>17.399999999999999</v>
      </c>
      <c r="H1415">
        <v>0.152</v>
      </c>
      <c r="I1415">
        <v>174.5</v>
      </c>
      <c r="J1415">
        <v>1.89</v>
      </c>
      <c r="K1415">
        <v>71</v>
      </c>
      <c r="L1415">
        <v>23.2</v>
      </c>
    </row>
    <row r="1416" spans="1:12">
      <c r="A1416" t="str">
        <f t="shared" si="22"/>
        <v>SBPSxc.CC.Bambrick.B.Reg.P.100</v>
      </c>
      <c r="B1416">
        <v>135</v>
      </c>
      <c r="C1416" t="str">
        <f>LOOKUP(B1416,TipsyOutputs!A:A,TipsyOutputs!B:B)</f>
        <v>SBPSxc.CC.Bambrick.B.Reg.P</v>
      </c>
      <c r="D1416">
        <v>0</v>
      </c>
      <c r="E1416">
        <v>100</v>
      </c>
      <c r="F1416">
        <v>222</v>
      </c>
      <c r="G1416">
        <v>19.100000000000001</v>
      </c>
      <c r="H1416">
        <v>0.187</v>
      </c>
      <c r="I1416">
        <v>190.4</v>
      </c>
      <c r="J1416">
        <v>2.2200000000000002</v>
      </c>
      <c r="K1416">
        <v>92</v>
      </c>
      <c r="L1416">
        <v>24.8</v>
      </c>
    </row>
    <row r="1417" spans="1:12">
      <c r="A1417" t="str">
        <f t="shared" si="22"/>
        <v>SBPSxc.CC.Bambrick.B.Reg.P.60</v>
      </c>
      <c r="B1417">
        <v>135</v>
      </c>
      <c r="C1417" t="str">
        <f>LOOKUP(B1417,TipsyOutputs!A:A,TipsyOutputs!B:B)</f>
        <v>SBPSxc.CC.Bambrick.B.Reg.P</v>
      </c>
      <c r="D1417">
        <v>0</v>
      </c>
      <c r="E1417">
        <v>60</v>
      </c>
      <c r="F1417">
        <v>90</v>
      </c>
      <c r="G1417">
        <v>13.9</v>
      </c>
      <c r="H1417">
        <v>9.6000000000000002E-2</v>
      </c>
      <c r="I1417">
        <v>141</v>
      </c>
      <c r="J1417">
        <v>1.5</v>
      </c>
      <c r="K1417">
        <v>38</v>
      </c>
      <c r="L1417">
        <v>19.100000000000001</v>
      </c>
    </row>
    <row r="1418" spans="1:12">
      <c r="A1418" t="str">
        <f t="shared" si="22"/>
        <v>SBPSxc.CC.Bambrick.B.Reg.P.70</v>
      </c>
      <c r="B1418">
        <v>135</v>
      </c>
      <c r="C1418" t="str">
        <f>LOOKUP(B1418,TipsyOutputs!A:A,TipsyOutputs!B:B)</f>
        <v>SBPSxc.CC.Bambrick.B.Reg.P</v>
      </c>
      <c r="D1418">
        <v>0</v>
      </c>
      <c r="E1418">
        <v>70</v>
      </c>
      <c r="F1418">
        <v>132</v>
      </c>
      <c r="G1418">
        <v>15.5</v>
      </c>
      <c r="H1418">
        <v>0.122</v>
      </c>
      <c r="I1418">
        <v>158.1</v>
      </c>
      <c r="J1418">
        <v>1.88</v>
      </c>
      <c r="K1418">
        <v>52</v>
      </c>
      <c r="L1418">
        <v>21</v>
      </c>
    </row>
    <row r="1419" spans="1:12">
      <c r="A1419" t="str">
        <f t="shared" si="22"/>
        <v>SBPSxc.CC.Bambrick.B.Reg.P.80</v>
      </c>
      <c r="B1419">
        <v>135</v>
      </c>
      <c r="C1419" t="str">
        <f>LOOKUP(B1419,TipsyOutputs!A:A,TipsyOutputs!B:B)</f>
        <v>SBPSxc.CC.Bambrick.B.Reg.P</v>
      </c>
      <c r="D1419">
        <v>0</v>
      </c>
      <c r="E1419">
        <v>80</v>
      </c>
      <c r="F1419">
        <v>168</v>
      </c>
      <c r="G1419">
        <v>16.899999999999999</v>
      </c>
      <c r="H1419">
        <v>0.14599999999999999</v>
      </c>
      <c r="I1419">
        <v>171.6</v>
      </c>
      <c r="J1419">
        <v>2.09</v>
      </c>
      <c r="K1419">
        <v>67</v>
      </c>
      <c r="L1419">
        <v>22.6</v>
      </c>
    </row>
    <row r="1420" spans="1:12">
      <c r="A1420" t="str">
        <f t="shared" si="22"/>
        <v>SBPSxc.CC.Bambrick.B.Reg.P.90</v>
      </c>
      <c r="B1420">
        <v>135</v>
      </c>
      <c r="C1420" t="str">
        <f>LOOKUP(B1420,TipsyOutputs!A:A,TipsyOutputs!B:B)</f>
        <v>SBPSxc.CC.Bambrick.B.Reg.P</v>
      </c>
      <c r="D1420">
        <v>0</v>
      </c>
      <c r="E1420">
        <v>90</v>
      </c>
      <c r="F1420">
        <v>198</v>
      </c>
      <c r="G1420">
        <v>18.100000000000001</v>
      </c>
      <c r="H1420">
        <v>0.16700000000000001</v>
      </c>
      <c r="I1420">
        <v>181.6</v>
      </c>
      <c r="J1420">
        <v>2.2000000000000002</v>
      </c>
      <c r="K1420">
        <v>80</v>
      </c>
      <c r="L1420">
        <v>23.8</v>
      </c>
    </row>
    <row r="1421" spans="1:12">
      <c r="A1421" t="str">
        <f t="shared" si="22"/>
        <v>SBPSxc.CC.Bambrick.C.FFEP.N.100</v>
      </c>
      <c r="B1421">
        <v>298</v>
      </c>
      <c r="C1421" t="str">
        <f>LOOKUP(B1421,TipsyOutputs!A:A,TipsyOutputs!B:B)</f>
        <v>SBPSxc.CC.Bambrick.C.FFEP.N</v>
      </c>
      <c r="D1421">
        <v>0</v>
      </c>
      <c r="E1421">
        <v>100</v>
      </c>
      <c r="F1421">
        <v>200</v>
      </c>
      <c r="G1421">
        <v>18.600000000000001</v>
      </c>
      <c r="H1421">
        <v>0.183</v>
      </c>
      <c r="I1421">
        <v>187.2</v>
      </c>
      <c r="J1421">
        <v>2</v>
      </c>
      <c r="K1421">
        <v>87</v>
      </c>
      <c r="L1421">
        <v>25.7</v>
      </c>
    </row>
    <row r="1422" spans="1:12">
      <c r="A1422" t="str">
        <f t="shared" si="22"/>
        <v>SBPSxc.CC.Bambrick.C.FFEP.N.60</v>
      </c>
      <c r="B1422">
        <v>298</v>
      </c>
      <c r="C1422" t="str">
        <f>LOOKUP(B1422,TipsyOutputs!A:A,TipsyOutputs!B:B)</f>
        <v>SBPSxc.CC.Bambrick.C.FFEP.N</v>
      </c>
      <c r="D1422">
        <v>0</v>
      </c>
      <c r="E1422">
        <v>60</v>
      </c>
      <c r="F1422">
        <v>83</v>
      </c>
      <c r="G1422">
        <v>13.7</v>
      </c>
      <c r="H1422">
        <v>9.0999999999999998E-2</v>
      </c>
      <c r="I1422">
        <v>141.9</v>
      </c>
      <c r="J1422">
        <v>1.38</v>
      </c>
      <c r="K1422">
        <v>37</v>
      </c>
      <c r="L1422">
        <v>20.3</v>
      </c>
    </row>
    <row r="1423" spans="1:12">
      <c r="A1423" t="str">
        <f t="shared" si="22"/>
        <v>SBPSxc.CC.Bambrick.C.FFEP.N.70</v>
      </c>
      <c r="B1423">
        <v>298</v>
      </c>
      <c r="C1423" t="str">
        <f>LOOKUP(B1423,TipsyOutputs!A:A,TipsyOutputs!B:B)</f>
        <v>SBPSxc.CC.Bambrick.C.FFEP.N</v>
      </c>
      <c r="D1423">
        <v>0</v>
      </c>
      <c r="E1423">
        <v>70</v>
      </c>
      <c r="F1423">
        <v>120</v>
      </c>
      <c r="G1423">
        <v>15.2</v>
      </c>
      <c r="H1423">
        <v>0.11700000000000001</v>
      </c>
      <c r="I1423">
        <v>157.80000000000001</v>
      </c>
      <c r="J1423">
        <v>1.71</v>
      </c>
      <c r="K1423">
        <v>51</v>
      </c>
      <c r="L1423">
        <v>22.2</v>
      </c>
    </row>
    <row r="1424" spans="1:12">
      <c r="A1424" t="str">
        <f t="shared" si="22"/>
        <v>SBPSxc.CC.Bambrick.C.FFEP.N.80</v>
      </c>
      <c r="B1424">
        <v>298</v>
      </c>
      <c r="C1424" t="str">
        <f>LOOKUP(B1424,TipsyOutputs!A:A,TipsyOutputs!B:B)</f>
        <v>SBPSxc.CC.Bambrick.C.FFEP.N</v>
      </c>
      <c r="D1424">
        <v>0</v>
      </c>
      <c r="E1424">
        <v>80</v>
      </c>
      <c r="F1424">
        <v>151</v>
      </c>
      <c r="G1424">
        <v>16.600000000000001</v>
      </c>
      <c r="H1424">
        <v>0.14099999999999999</v>
      </c>
      <c r="I1424">
        <v>169.2</v>
      </c>
      <c r="J1424">
        <v>1.89</v>
      </c>
      <c r="K1424">
        <v>64</v>
      </c>
      <c r="L1424">
        <v>23.7</v>
      </c>
    </row>
    <row r="1425" spans="1:12">
      <c r="A1425" t="str">
        <f t="shared" si="22"/>
        <v>SBPSxc.CC.Bambrick.C.FFEP.N.90</v>
      </c>
      <c r="B1425">
        <v>298</v>
      </c>
      <c r="C1425" t="str">
        <f>LOOKUP(B1425,TipsyOutputs!A:A,TipsyOutputs!B:B)</f>
        <v>SBPSxc.CC.Bambrick.C.FFEP.N</v>
      </c>
      <c r="D1425">
        <v>0</v>
      </c>
      <c r="E1425">
        <v>90</v>
      </c>
      <c r="F1425">
        <v>178</v>
      </c>
      <c r="G1425">
        <v>17.600000000000001</v>
      </c>
      <c r="H1425">
        <v>0.16300000000000001</v>
      </c>
      <c r="I1425">
        <v>178.8</v>
      </c>
      <c r="J1425">
        <v>1.98</v>
      </c>
      <c r="K1425">
        <v>76</v>
      </c>
      <c r="L1425">
        <v>24.8</v>
      </c>
    </row>
    <row r="1426" spans="1:12">
      <c r="A1426" t="str">
        <f t="shared" si="22"/>
        <v>SBPSxc.CC.Bambrick.C.NoMgmt.N.100</v>
      </c>
      <c r="B1426">
        <v>11</v>
      </c>
      <c r="C1426" t="str">
        <f>LOOKUP(B1426,TipsyOutputs!A:A,TipsyOutputs!B:B)</f>
        <v>SBPSxc.CC.Bambrick.C.NoMgmt.N</v>
      </c>
      <c r="D1426">
        <v>0</v>
      </c>
      <c r="E1426">
        <v>100</v>
      </c>
      <c r="F1426">
        <v>63</v>
      </c>
      <c r="G1426">
        <v>12.9</v>
      </c>
      <c r="H1426">
        <v>8.2000000000000003E-2</v>
      </c>
      <c r="I1426">
        <v>129.80000000000001</v>
      </c>
      <c r="J1426">
        <v>0.63</v>
      </c>
      <c r="K1426">
        <v>30</v>
      </c>
      <c r="L1426">
        <v>18.2</v>
      </c>
    </row>
    <row r="1427" spans="1:12">
      <c r="A1427" t="str">
        <f t="shared" si="22"/>
        <v>SBPSxc.CC.Bambrick.C.NoMgmt.N.60</v>
      </c>
      <c r="B1427">
        <v>11</v>
      </c>
      <c r="C1427" t="str">
        <f>LOOKUP(B1427,TipsyOutputs!A:A,TipsyOutputs!B:B)</f>
        <v>SBPSxc.CC.Bambrick.C.NoMgmt.N</v>
      </c>
      <c r="D1427">
        <v>0</v>
      </c>
      <c r="E1427">
        <v>60</v>
      </c>
      <c r="F1427">
        <v>3</v>
      </c>
      <c r="G1427">
        <v>8.1999999999999993</v>
      </c>
      <c r="H1427">
        <v>0.04</v>
      </c>
      <c r="I1427">
        <v>34.799999999999997</v>
      </c>
      <c r="J1427">
        <v>0.05</v>
      </c>
      <c r="K1427">
        <v>3</v>
      </c>
      <c r="L1427">
        <v>13.5</v>
      </c>
    </row>
    <row r="1428" spans="1:12">
      <c r="A1428" t="str">
        <f t="shared" si="22"/>
        <v>SBPSxc.CC.Bambrick.C.NoMgmt.N.70</v>
      </c>
      <c r="B1428">
        <v>11</v>
      </c>
      <c r="C1428" t="str">
        <f>LOOKUP(B1428,TipsyOutputs!A:A,TipsyOutputs!B:B)</f>
        <v>SBPSxc.CC.Bambrick.C.NoMgmt.N</v>
      </c>
      <c r="D1428">
        <v>0</v>
      </c>
      <c r="E1428">
        <v>70</v>
      </c>
      <c r="F1428">
        <v>13</v>
      </c>
      <c r="G1428">
        <v>9.6</v>
      </c>
      <c r="H1428">
        <v>4.9000000000000002E-2</v>
      </c>
      <c r="I1428">
        <v>61.3</v>
      </c>
      <c r="J1428">
        <v>0.18</v>
      </c>
      <c r="K1428">
        <v>12</v>
      </c>
      <c r="L1428">
        <v>14.4</v>
      </c>
    </row>
    <row r="1429" spans="1:12">
      <c r="A1429" t="str">
        <f t="shared" si="22"/>
        <v>SBPSxc.CC.Bambrick.C.NoMgmt.N.80</v>
      </c>
      <c r="B1429">
        <v>11</v>
      </c>
      <c r="C1429" t="str">
        <f>LOOKUP(B1429,TipsyOutputs!A:A,TipsyOutputs!B:B)</f>
        <v>SBPSxc.CC.Bambrick.C.NoMgmt.N</v>
      </c>
      <c r="D1429">
        <v>0</v>
      </c>
      <c r="E1429">
        <v>80</v>
      </c>
      <c r="F1429">
        <v>28</v>
      </c>
      <c r="G1429">
        <v>10.9</v>
      </c>
      <c r="H1429">
        <v>6.0999999999999999E-2</v>
      </c>
      <c r="I1429">
        <v>95.6</v>
      </c>
      <c r="J1429">
        <v>0.35</v>
      </c>
      <c r="K1429">
        <v>18</v>
      </c>
      <c r="L1429">
        <v>15.7</v>
      </c>
    </row>
    <row r="1430" spans="1:12">
      <c r="A1430" t="str">
        <f t="shared" si="22"/>
        <v>SBPSxc.CC.Bambrick.C.NoMgmt.N.90</v>
      </c>
      <c r="B1430">
        <v>11</v>
      </c>
      <c r="C1430" t="str">
        <f>LOOKUP(B1430,TipsyOutputs!A:A,TipsyOutputs!B:B)</f>
        <v>SBPSxc.CC.Bambrick.C.NoMgmt.N</v>
      </c>
      <c r="D1430">
        <v>0</v>
      </c>
      <c r="E1430">
        <v>90</v>
      </c>
      <c r="F1430">
        <v>43</v>
      </c>
      <c r="G1430">
        <v>12</v>
      </c>
      <c r="H1430">
        <v>6.7000000000000004E-2</v>
      </c>
      <c r="I1430">
        <v>109.4</v>
      </c>
      <c r="J1430">
        <v>0.48</v>
      </c>
      <c r="K1430">
        <v>23</v>
      </c>
      <c r="L1430">
        <v>17</v>
      </c>
    </row>
    <row r="1431" spans="1:12">
      <c r="A1431" t="str">
        <f t="shared" si="22"/>
        <v>SBPSxc.CC.Bambrick.C.Reg.N.100</v>
      </c>
      <c r="B1431">
        <v>136</v>
      </c>
      <c r="C1431" t="str">
        <f>LOOKUP(B1431,TipsyOutputs!A:A,TipsyOutputs!B:B)</f>
        <v>SBPSxc.CC.Bambrick.C.Reg.N</v>
      </c>
      <c r="D1431">
        <v>0</v>
      </c>
      <c r="E1431">
        <v>100</v>
      </c>
      <c r="F1431">
        <v>194</v>
      </c>
      <c r="G1431">
        <v>18.399999999999999</v>
      </c>
      <c r="H1431">
        <v>0.17100000000000001</v>
      </c>
      <c r="I1431">
        <v>183.2</v>
      </c>
      <c r="J1431">
        <v>1.94</v>
      </c>
      <c r="K1431">
        <v>82</v>
      </c>
      <c r="L1431">
        <v>24.2</v>
      </c>
    </row>
    <row r="1432" spans="1:12">
      <c r="A1432" t="str">
        <f t="shared" si="22"/>
        <v>SBPSxc.CC.Bambrick.C.Reg.N.60</v>
      </c>
      <c r="B1432">
        <v>136</v>
      </c>
      <c r="C1432" t="str">
        <f>LOOKUP(B1432,TipsyOutputs!A:A,TipsyOutputs!B:B)</f>
        <v>SBPSxc.CC.Bambrick.C.Reg.N</v>
      </c>
      <c r="D1432">
        <v>0</v>
      </c>
      <c r="E1432">
        <v>60</v>
      </c>
      <c r="F1432">
        <v>69</v>
      </c>
      <c r="G1432">
        <v>13.2</v>
      </c>
      <c r="H1432">
        <v>8.5999999999999993E-2</v>
      </c>
      <c r="I1432">
        <v>134.4</v>
      </c>
      <c r="J1432">
        <v>1.1599999999999999</v>
      </c>
      <c r="K1432">
        <v>31</v>
      </c>
      <c r="L1432">
        <v>18.399999999999999</v>
      </c>
    </row>
    <row r="1433" spans="1:12">
      <c r="A1433" t="str">
        <f t="shared" si="22"/>
        <v>SBPSxc.CC.Bambrick.C.Reg.N.70</v>
      </c>
      <c r="B1433">
        <v>136</v>
      </c>
      <c r="C1433" t="str">
        <f>LOOKUP(B1433,TipsyOutputs!A:A,TipsyOutputs!B:B)</f>
        <v>SBPSxc.CC.Bambrick.C.Reg.N</v>
      </c>
      <c r="D1433">
        <v>0</v>
      </c>
      <c r="E1433">
        <v>70</v>
      </c>
      <c r="F1433">
        <v>107</v>
      </c>
      <c r="G1433">
        <v>14.8</v>
      </c>
      <c r="H1433">
        <v>0.109</v>
      </c>
      <c r="I1433">
        <v>151.9</v>
      </c>
      <c r="J1433">
        <v>1.53</v>
      </c>
      <c r="K1433">
        <v>45</v>
      </c>
      <c r="L1433">
        <v>20.399999999999999</v>
      </c>
    </row>
    <row r="1434" spans="1:12">
      <c r="A1434" t="str">
        <f t="shared" si="22"/>
        <v>SBPSxc.CC.Bambrick.C.Reg.N.80</v>
      </c>
      <c r="B1434">
        <v>136</v>
      </c>
      <c r="C1434" t="str">
        <f>LOOKUP(B1434,TipsyOutputs!A:A,TipsyOutputs!B:B)</f>
        <v>SBPSxc.CC.Bambrick.C.Reg.N</v>
      </c>
      <c r="D1434">
        <v>0</v>
      </c>
      <c r="E1434">
        <v>80</v>
      </c>
      <c r="F1434">
        <v>141</v>
      </c>
      <c r="G1434">
        <v>16.2</v>
      </c>
      <c r="H1434">
        <v>0.13100000000000001</v>
      </c>
      <c r="I1434">
        <v>163.4</v>
      </c>
      <c r="J1434">
        <v>1.76</v>
      </c>
      <c r="K1434">
        <v>58</v>
      </c>
      <c r="L1434">
        <v>22</v>
      </c>
    </row>
    <row r="1435" spans="1:12">
      <c r="A1435" t="str">
        <f t="shared" si="22"/>
        <v>SBPSxc.CC.Bambrick.C.Reg.N.90</v>
      </c>
      <c r="B1435">
        <v>136</v>
      </c>
      <c r="C1435" t="str">
        <f>LOOKUP(B1435,TipsyOutputs!A:A,TipsyOutputs!B:B)</f>
        <v>SBPSxc.CC.Bambrick.C.Reg.N</v>
      </c>
      <c r="D1435">
        <v>0</v>
      </c>
      <c r="E1435">
        <v>90</v>
      </c>
      <c r="F1435">
        <v>170</v>
      </c>
      <c r="G1435">
        <v>17.399999999999999</v>
      </c>
      <c r="H1435">
        <v>0.152</v>
      </c>
      <c r="I1435">
        <v>174.5</v>
      </c>
      <c r="J1435">
        <v>1.89</v>
      </c>
      <c r="K1435">
        <v>71</v>
      </c>
      <c r="L1435">
        <v>23.2</v>
      </c>
    </row>
    <row r="1436" spans="1:12">
      <c r="A1436" t="str">
        <f t="shared" si="22"/>
        <v>SBPSxc.CC.Bambrick.C.Reg.P.100</v>
      </c>
      <c r="B1436">
        <v>137</v>
      </c>
      <c r="C1436" t="str">
        <f>LOOKUP(B1436,TipsyOutputs!A:A,TipsyOutputs!B:B)</f>
        <v>SBPSxc.CC.Bambrick.C.Reg.P</v>
      </c>
      <c r="D1436">
        <v>0</v>
      </c>
      <c r="E1436">
        <v>100</v>
      </c>
      <c r="F1436">
        <v>222</v>
      </c>
      <c r="G1436">
        <v>19.100000000000001</v>
      </c>
      <c r="H1436">
        <v>0.187</v>
      </c>
      <c r="I1436">
        <v>190.4</v>
      </c>
      <c r="J1436">
        <v>2.2200000000000002</v>
      </c>
      <c r="K1436">
        <v>92</v>
      </c>
      <c r="L1436">
        <v>24.8</v>
      </c>
    </row>
    <row r="1437" spans="1:12">
      <c r="A1437" t="str">
        <f t="shared" si="22"/>
        <v>SBPSxc.CC.Bambrick.C.Reg.P.60</v>
      </c>
      <c r="B1437">
        <v>137</v>
      </c>
      <c r="C1437" t="str">
        <f>LOOKUP(B1437,TipsyOutputs!A:A,TipsyOutputs!B:B)</f>
        <v>SBPSxc.CC.Bambrick.C.Reg.P</v>
      </c>
      <c r="D1437">
        <v>0</v>
      </c>
      <c r="E1437">
        <v>60</v>
      </c>
      <c r="F1437">
        <v>90</v>
      </c>
      <c r="G1437">
        <v>13.9</v>
      </c>
      <c r="H1437">
        <v>9.6000000000000002E-2</v>
      </c>
      <c r="I1437">
        <v>141</v>
      </c>
      <c r="J1437">
        <v>1.5</v>
      </c>
      <c r="K1437">
        <v>38</v>
      </c>
      <c r="L1437">
        <v>19.100000000000001</v>
      </c>
    </row>
    <row r="1438" spans="1:12">
      <c r="A1438" t="str">
        <f t="shared" si="22"/>
        <v>SBPSxc.CC.Bambrick.C.Reg.P.70</v>
      </c>
      <c r="B1438">
        <v>137</v>
      </c>
      <c r="C1438" t="str">
        <f>LOOKUP(B1438,TipsyOutputs!A:A,TipsyOutputs!B:B)</f>
        <v>SBPSxc.CC.Bambrick.C.Reg.P</v>
      </c>
      <c r="D1438">
        <v>0</v>
      </c>
      <c r="E1438">
        <v>70</v>
      </c>
      <c r="F1438">
        <v>132</v>
      </c>
      <c r="G1438">
        <v>15.5</v>
      </c>
      <c r="H1438">
        <v>0.122</v>
      </c>
      <c r="I1438">
        <v>158.1</v>
      </c>
      <c r="J1438">
        <v>1.88</v>
      </c>
      <c r="K1438">
        <v>52</v>
      </c>
      <c r="L1438">
        <v>21</v>
      </c>
    </row>
    <row r="1439" spans="1:12">
      <c r="A1439" t="str">
        <f t="shared" si="22"/>
        <v>SBPSxc.CC.Bambrick.C.Reg.P.80</v>
      </c>
      <c r="B1439">
        <v>137</v>
      </c>
      <c r="C1439" t="str">
        <f>LOOKUP(B1439,TipsyOutputs!A:A,TipsyOutputs!B:B)</f>
        <v>SBPSxc.CC.Bambrick.C.Reg.P</v>
      </c>
      <c r="D1439">
        <v>0</v>
      </c>
      <c r="E1439">
        <v>80</v>
      </c>
      <c r="F1439">
        <v>168</v>
      </c>
      <c r="G1439">
        <v>16.899999999999999</v>
      </c>
      <c r="H1439">
        <v>0.14599999999999999</v>
      </c>
      <c r="I1439">
        <v>171.6</v>
      </c>
      <c r="J1439">
        <v>2.09</v>
      </c>
      <c r="K1439">
        <v>67</v>
      </c>
      <c r="L1439">
        <v>22.6</v>
      </c>
    </row>
    <row r="1440" spans="1:12">
      <c r="A1440" t="str">
        <f t="shared" si="22"/>
        <v>SBPSxc.CC.Bambrick.C.Reg.P.90</v>
      </c>
      <c r="B1440">
        <v>137</v>
      </c>
      <c r="C1440" t="str">
        <f>LOOKUP(B1440,TipsyOutputs!A:A,TipsyOutputs!B:B)</f>
        <v>SBPSxc.CC.Bambrick.C.Reg.P</v>
      </c>
      <c r="D1440">
        <v>0</v>
      </c>
      <c r="E1440">
        <v>90</v>
      </c>
      <c r="F1440">
        <v>198</v>
      </c>
      <c r="G1440">
        <v>18.100000000000001</v>
      </c>
      <c r="H1440">
        <v>0.16700000000000001</v>
      </c>
      <c r="I1440">
        <v>181.6</v>
      </c>
      <c r="J1440">
        <v>2.2000000000000002</v>
      </c>
      <c r="K1440">
        <v>80</v>
      </c>
      <c r="L1440">
        <v>23.8</v>
      </c>
    </row>
    <row r="1441" spans="1:12">
      <c r="A1441" t="str">
        <f t="shared" si="22"/>
        <v>SBPSxc.CC.BidwellLava.A.FFEP.N.100</v>
      </c>
      <c r="B1441">
        <v>313</v>
      </c>
      <c r="C1441" t="str">
        <f>LOOKUP(B1441,TipsyOutputs!A:A,TipsyOutputs!B:B)</f>
        <v>SBPSxc.CC.BidwellLava.A.FFEP.N</v>
      </c>
      <c r="D1441">
        <v>0</v>
      </c>
      <c r="E1441">
        <v>100</v>
      </c>
      <c r="F1441">
        <v>200</v>
      </c>
      <c r="G1441">
        <v>18.600000000000001</v>
      </c>
      <c r="H1441">
        <v>0.183</v>
      </c>
      <c r="I1441">
        <v>187.2</v>
      </c>
      <c r="J1441">
        <v>2</v>
      </c>
      <c r="K1441">
        <v>87</v>
      </c>
      <c r="L1441">
        <v>25.7</v>
      </c>
    </row>
    <row r="1442" spans="1:12">
      <c r="A1442" t="str">
        <f t="shared" si="22"/>
        <v>SBPSxc.CC.BidwellLava.A.FFEP.N.60</v>
      </c>
      <c r="B1442">
        <v>313</v>
      </c>
      <c r="C1442" t="str">
        <f>LOOKUP(B1442,TipsyOutputs!A:A,TipsyOutputs!B:B)</f>
        <v>SBPSxc.CC.BidwellLava.A.FFEP.N</v>
      </c>
      <c r="D1442">
        <v>0</v>
      </c>
      <c r="E1442">
        <v>60</v>
      </c>
      <c r="F1442">
        <v>83</v>
      </c>
      <c r="G1442">
        <v>13.7</v>
      </c>
      <c r="H1442">
        <v>9.0999999999999998E-2</v>
      </c>
      <c r="I1442">
        <v>141.9</v>
      </c>
      <c r="J1442">
        <v>1.38</v>
      </c>
      <c r="K1442">
        <v>37</v>
      </c>
      <c r="L1442">
        <v>20.3</v>
      </c>
    </row>
    <row r="1443" spans="1:12">
      <c r="A1443" t="str">
        <f t="shared" si="22"/>
        <v>SBPSxc.CC.BidwellLava.A.FFEP.N.70</v>
      </c>
      <c r="B1443">
        <v>313</v>
      </c>
      <c r="C1443" t="str">
        <f>LOOKUP(B1443,TipsyOutputs!A:A,TipsyOutputs!B:B)</f>
        <v>SBPSxc.CC.BidwellLava.A.FFEP.N</v>
      </c>
      <c r="D1443">
        <v>0</v>
      </c>
      <c r="E1443">
        <v>70</v>
      </c>
      <c r="F1443">
        <v>120</v>
      </c>
      <c r="G1443">
        <v>15.2</v>
      </c>
      <c r="H1443">
        <v>0.11700000000000001</v>
      </c>
      <c r="I1443">
        <v>157.80000000000001</v>
      </c>
      <c r="J1443">
        <v>1.71</v>
      </c>
      <c r="K1443">
        <v>51</v>
      </c>
      <c r="L1443">
        <v>22.2</v>
      </c>
    </row>
    <row r="1444" spans="1:12">
      <c r="A1444" t="str">
        <f t="shared" si="22"/>
        <v>SBPSxc.CC.BidwellLava.A.FFEP.N.80</v>
      </c>
      <c r="B1444">
        <v>313</v>
      </c>
      <c r="C1444" t="str">
        <f>LOOKUP(B1444,TipsyOutputs!A:A,TipsyOutputs!B:B)</f>
        <v>SBPSxc.CC.BidwellLava.A.FFEP.N</v>
      </c>
      <c r="D1444">
        <v>0</v>
      </c>
      <c r="E1444">
        <v>80</v>
      </c>
      <c r="F1444">
        <v>151</v>
      </c>
      <c r="G1444">
        <v>16.600000000000001</v>
      </c>
      <c r="H1444">
        <v>0.14099999999999999</v>
      </c>
      <c r="I1444">
        <v>169.2</v>
      </c>
      <c r="J1444">
        <v>1.89</v>
      </c>
      <c r="K1444">
        <v>64</v>
      </c>
      <c r="L1444">
        <v>23.7</v>
      </c>
    </row>
    <row r="1445" spans="1:12">
      <c r="A1445" t="str">
        <f t="shared" si="22"/>
        <v>SBPSxc.CC.BidwellLava.A.FFEP.N.90</v>
      </c>
      <c r="B1445">
        <v>313</v>
      </c>
      <c r="C1445" t="str">
        <f>LOOKUP(B1445,TipsyOutputs!A:A,TipsyOutputs!B:B)</f>
        <v>SBPSxc.CC.BidwellLava.A.FFEP.N</v>
      </c>
      <c r="D1445">
        <v>0</v>
      </c>
      <c r="E1445">
        <v>90</v>
      </c>
      <c r="F1445">
        <v>178</v>
      </c>
      <c r="G1445">
        <v>17.600000000000001</v>
      </c>
      <c r="H1445">
        <v>0.16300000000000001</v>
      </c>
      <c r="I1445">
        <v>178.8</v>
      </c>
      <c r="J1445">
        <v>1.98</v>
      </c>
      <c r="K1445">
        <v>76</v>
      </c>
      <c r="L1445">
        <v>24.8</v>
      </c>
    </row>
    <row r="1446" spans="1:12">
      <c r="A1446" t="str">
        <f t="shared" si="22"/>
        <v>SBPSxc.CC.BidwellLava.A.NoMgmt.N.100</v>
      </c>
      <c r="B1446">
        <v>25</v>
      </c>
      <c r="C1446" t="str">
        <f>LOOKUP(B1446,TipsyOutputs!A:A,TipsyOutputs!B:B)</f>
        <v>SBPSxc.CC.BidwellLava.A.NoMgmt.N</v>
      </c>
      <c r="D1446">
        <v>0</v>
      </c>
      <c r="E1446">
        <v>100</v>
      </c>
      <c r="F1446">
        <v>89</v>
      </c>
      <c r="G1446">
        <v>14.1</v>
      </c>
      <c r="H1446">
        <v>9.6000000000000002E-2</v>
      </c>
      <c r="I1446">
        <v>143.5</v>
      </c>
      <c r="J1446">
        <v>0.89</v>
      </c>
      <c r="K1446">
        <v>39</v>
      </c>
      <c r="L1446">
        <v>19.600000000000001</v>
      </c>
    </row>
    <row r="1447" spans="1:12">
      <c r="A1447" t="str">
        <f t="shared" si="22"/>
        <v>SBPSxc.CC.BidwellLava.A.NoMgmt.N.60</v>
      </c>
      <c r="B1447">
        <v>25</v>
      </c>
      <c r="C1447" t="str">
        <f>LOOKUP(B1447,TipsyOutputs!A:A,TipsyOutputs!B:B)</f>
        <v>SBPSxc.CC.BidwellLava.A.NoMgmt.N</v>
      </c>
      <c r="D1447">
        <v>0</v>
      </c>
      <c r="E1447">
        <v>60</v>
      </c>
      <c r="F1447">
        <v>9</v>
      </c>
      <c r="G1447">
        <v>9.1</v>
      </c>
      <c r="H1447">
        <v>4.8000000000000001E-2</v>
      </c>
      <c r="I1447">
        <v>57.9</v>
      </c>
      <c r="J1447">
        <v>0.15</v>
      </c>
      <c r="K1447">
        <v>9</v>
      </c>
      <c r="L1447">
        <v>14.1</v>
      </c>
    </row>
    <row r="1448" spans="1:12">
      <c r="A1448" t="str">
        <f t="shared" si="22"/>
        <v>SBPSxc.CC.BidwellLava.A.NoMgmt.N.70</v>
      </c>
      <c r="B1448">
        <v>25</v>
      </c>
      <c r="C1448" t="str">
        <f>LOOKUP(B1448,TipsyOutputs!A:A,TipsyOutputs!B:B)</f>
        <v>SBPSxc.CC.BidwellLava.A.NoMgmt.N</v>
      </c>
      <c r="D1448">
        <v>0</v>
      </c>
      <c r="E1448">
        <v>70</v>
      </c>
      <c r="F1448">
        <v>24</v>
      </c>
      <c r="G1448">
        <v>10.6</v>
      </c>
      <c r="H1448">
        <v>5.8999999999999997E-2</v>
      </c>
      <c r="I1448">
        <v>89.8</v>
      </c>
      <c r="J1448">
        <v>0.35</v>
      </c>
      <c r="K1448">
        <v>17</v>
      </c>
      <c r="L1448">
        <v>15.4</v>
      </c>
    </row>
    <row r="1449" spans="1:12">
      <c r="A1449" t="str">
        <f t="shared" si="22"/>
        <v>SBPSxc.CC.BidwellLava.A.NoMgmt.N.80</v>
      </c>
      <c r="B1449">
        <v>25</v>
      </c>
      <c r="C1449" t="str">
        <f>LOOKUP(B1449,TipsyOutputs!A:A,TipsyOutputs!B:B)</f>
        <v>SBPSxc.CC.BidwellLava.A.NoMgmt.N</v>
      </c>
      <c r="D1449">
        <v>0</v>
      </c>
      <c r="E1449">
        <v>80</v>
      </c>
      <c r="F1449">
        <v>44</v>
      </c>
      <c r="G1449">
        <v>12</v>
      </c>
      <c r="H1449">
        <v>6.7000000000000004E-2</v>
      </c>
      <c r="I1449">
        <v>109.5</v>
      </c>
      <c r="J1449">
        <v>0.55000000000000004</v>
      </c>
      <c r="K1449">
        <v>23</v>
      </c>
      <c r="L1449">
        <v>17</v>
      </c>
    </row>
    <row r="1450" spans="1:12">
      <c r="A1450" t="str">
        <f t="shared" si="22"/>
        <v>SBPSxc.CC.BidwellLava.A.NoMgmt.N.90</v>
      </c>
      <c r="B1450">
        <v>25</v>
      </c>
      <c r="C1450" t="str">
        <f>LOOKUP(B1450,TipsyOutputs!A:A,TipsyOutputs!B:B)</f>
        <v>SBPSxc.CC.BidwellLava.A.NoMgmt.N</v>
      </c>
      <c r="D1450">
        <v>0</v>
      </c>
      <c r="E1450">
        <v>90</v>
      </c>
      <c r="F1450">
        <v>68</v>
      </c>
      <c r="G1450">
        <v>13.2</v>
      </c>
      <c r="H1450">
        <v>8.5000000000000006E-2</v>
      </c>
      <c r="I1450">
        <v>132.80000000000001</v>
      </c>
      <c r="J1450">
        <v>0.75</v>
      </c>
      <c r="K1450">
        <v>31</v>
      </c>
      <c r="L1450">
        <v>18.399999999999999</v>
      </c>
    </row>
    <row r="1451" spans="1:12">
      <c r="A1451" t="str">
        <f t="shared" si="22"/>
        <v>SBPSxc.CC.BidwellLava.A.Reg.N.100</v>
      </c>
      <c r="B1451">
        <v>156</v>
      </c>
      <c r="C1451" t="str">
        <f>LOOKUP(B1451,TipsyOutputs!A:A,TipsyOutputs!B:B)</f>
        <v>SBPSxc.CC.BidwellLava.A.Reg.N</v>
      </c>
      <c r="D1451">
        <v>0</v>
      </c>
      <c r="E1451">
        <v>100</v>
      </c>
      <c r="F1451">
        <v>194</v>
      </c>
      <c r="G1451">
        <v>18.399999999999999</v>
      </c>
      <c r="H1451">
        <v>0.17100000000000001</v>
      </c>
      <c r="I1451">
        <v>183.2</v>
      </c>
      <c r="J1451">
        <v>1.94</v>
      </c>
      <c r="K1451">
        <v>82</v>
      </c>
      <c r="L1451">
        <v>24.2</v>
      </c>
    </row>
    <row r="1452" spans="1:12">
      <c r="A1452" t="str">
        <f t="shared" si="22"/>
        <v>SBPSxc.CC.BidwellLava.A.Reg.N.60</v>
      </c>
      <c r="B1452">
        <v>156</v>
      </c>
      <c r="C1452" t="str">
        <f>LOOKUP(B1452,TipsyOutputs!A:A,TipsyOutputs!B:B)</f>
        <v>SBPSxc.CC.BidwellLava.A.Reg.N</v>
      </c>
      <c r="D1452">
        <v>0</v>
      </c>
      <c r="E1452">
        <v>60</v>
      </c>
      <c r="F1452">
        <v>69</v>
      </c>
      <c r="G1452">
        <v>13.2</v>
      </c>
      <c r="H1452">
        <v>8.5999999999999993E-2</v>
      </c>
      <c r="I1452">
        <v>134.4</v>
      </c>
      <c r="J1452">
        <v>1.1599999999999999</v>
      </c>
      <c r="K1452">
        <v>31</v>
      </c>
      <c r="L1452">
        <v>18.399999999999999</v>
      </c>
    </row>
    <row r="1453" spans="1:12">
      <c r="A1453" t="str">
        <f t="shared" si="22"/>
        <v>SBPSxc.CC.BidwellLava.A.Reg.N.70</v>
      </c>
      <c r="B1453">
        <v>156</v>
      </c>
      <c r="C1453" t="str">
        <f>LOOKUP(B1453,TipsyOutputs!A:A,TipsyOutputs!B:B)</f>
        <v>SBPSxc.CC.BidwellLava.A.Reg.N</v>
      </c>
      <c r="D1453">
        <v>0</v>
      </c>
      <c r="E1453">
        <v>70</v>
      </c>
      <c r="F1453">
        <v>107</v>
      </c>
      <c r="G1453">
        <v>14.8</v>
      </c>
      <c r="H1453">
        <v>0.109</v>
      </c>
      <c r="I1453">
        <v>151.9</v>
      </c>
      <c r="J1453">
        <v>1.53</v>
      </c>
      <c r="K1453">
        <v>45</v>
      </c>
      <c r="L1453">
        <v>20.399999999999999</v>
      </c>
    </row>
    <row r="1454" spans="1:12">
      <c r="A1454" t="str">
        <f t="shared" si="22"/>
        <v>SBPSxc.CC.BidwellLava.A.Reg.N.80</v>
      </c>
      <c r="B1454">
        <v>156</v>
      </c>
      <c r="C1454" t="str">
        <f>LOOKUP(B1454,TipsyOutputs!A:A,TipsyOutputs!B:B)</f>
        <v>SBPSxc.CC.BidwellLava.A.Reg.N</v>
      </c>
      <c r="D1454">
        <v>0</v>
      </c>
      <c r="E1454">
        <v>80</v>
      </c>
      <c r="F1454">
        <v>141</v>
      </c>
      <c r="G1454">
        <v>16.2</v>
      </c>
      <c r="H1454">
        <v>0.13100000000000001</v>
      </c>
      <c r="I1454">
        <v>163.4</v>
      </c>
      <c r="J1454">
        <v>1.76</v>
      </c>
      <c r="K1454">
        <v>58</v>
      </c>
      <c r="L1454">
        <v>22</v>
      </c>
    </row>
    <row r="1455" spans="1:12">
      <c r="A1455" t="str">
        <f t="shared" si="22"/>
        <v>SBPSxc.CC.BidwellLava.A.Reg.N.90</v>
      </c>
      <c r="B1455">
        <v>156</v>
      </c>
      <c r="C1455" t="str">
        <f>LOOKUP(B1455,TipsyOutputs!A:A,TipsyOutputs!B:B)</f>
        <v>SBPSxc.CC.BidwellLava.A.Reg.N</v>
      </c>
      <c r="D1455">
        <v>0</v>
      </c>
      <c r="E1455">
        <v>90</v>
      </c>
      <c r="F1455">
        <v>170</v>
      </c>
      <c r="G1455">
        <v>17.399999999999999</v>
      </c>
      <c r="H1455">
        <v>0.152</v>
      </c>
      <c r="I1455">
        <v>174.5</v>
      </c>
      <c r="J1455">
        <v>1.89</v>
      </c>
      <c r="K1455">
        <v>71</v>
      </c>
      <c r="L1455">
        <v>23.2</v>
      </c>
    </row>
    <row r="1456" spans="1:12">
      <c r="A1456" t="str">
        <f t="shared" si="22"/>
        <v>SBPSxc.CC.BidwellLava.A.Reg.P.100</v>
      </c>
      <c r="B1456">
        <v>157</v>
      </c>
      <c r="C1456" t="str">
        <f>LOOKUP(B1456,TipsyOutputs!A:A,TipsyOutputs!B:B)</f>
        <v>SBPSxc.CC.BidwellLava.A.Reg.P</v>
      </c>
      <c r="D1456">
        <v>0</v>
      </c>
      <c r="E1456">
        <v>100</v>
      </c>
      <c r="F1456">
        <v>222</v>
      </c>
      <c r="G1456">
        <v>19.100000000000001</v>
      </c>
      <c r="H1456">
        <v>0.187</v>
      </c>
      <c r="I1456">
        <v>190.4</v>
      </c>
      <c r="J1456">
        <v>2.2200000000000002</v>
      </c>
      <c r="K1456">
        <v>92</v>
      </c>
      <c r="L1456">
        <v>24.8</v>
      </c>
    </row>
    <row r="1457" spans="1:12">
      <c r="A1457" t="str">
        <f t="shared" si="22"/>
        <v>SBPSxc.CC.BidwellLava.A.Reg.P.60</v>
      </c>
      <c r="B1457">
        <v>157</v>
      </c>
      <c r="C1457" t="str">
        <f>LOOKUP(B1457,TipsyOutputs!A:A,TipsyOutputs!B:B)</f>
        <v>SBPSxc.CC.BidwellLava.A.Reg.P</v>
      </c>
      <c r="D1457">
        <v>0</v>
      </c>
      <c r="E1457">
        <v>60</v>
      </c>
      <c r="F1457">
        <v>90</v>
      </c>
      <c r="G1457">
        <v>13.9</v>
      </c>
      <c r="H1457">
        <v>9.6000000000000002E-2</v>
      </c>
      <c r="I1457">
        <v>141</v>
      </c>
      <c r="J1457">
        <v>1.5</v>
      </c>
      <c r="K1457">
        <v>38</v>
      </c>
      <c r="L1457">
        <v>19.100000000000001</v>
      </c>
    </row>
    <row r="1458" spans="1:12">
      <c r="A1458" t="str">
        <f t="shared" si="22"/>
        <v>SBPSxc.CC.BidwellLava.A.Reg.P.70</v>
      </c>
      <c r="B1458">
        <v>157</v>
      </c>
      <c r="C1458" t="str">
        <f>LOOKUP(B1458,TipsyOutputs!A:A,TipsyOutputs!B:B)</f>
        <v>SBPSxc.CC.BidwellLava.A.Reg.P</v>
      </c>
      <c r="D1458">
        <v>0</v>
      </c>
      <c r="E1458">
        <v>70</v>
      </c>
      <c r="F1458">
        <v>132</v>
      </c>
      <c r="G1458">
        <v>15.5</v>
      </c>
      <c r="H1458">
        <v>0.122</v>
      </c>
      <c r="I1458">
        <v>158.1</v>
      </c>
      <c r="J1458">
        <v>1.88</v>
      </c>
      <c r="K1458">
        <v>52</v>
      </c>
      <c r="L1458">
        <v>21</v>
      </c>
    </row>
    <row r="1459" spans="1:12">
      <c r="A1459" t="str">
        <f t="shared" si="22"/>
        <v>SBPSxc.CC.BidwellLava.A.Reg.P.80</v>
      </c>
      <c r="B1459">
        <v>157</v>
      </c>
      <c r="C1459" t="str">
        <f>LOOKUP(B1459,TipsyOutputs!A:A,TipsyOutputs!B:B)</f>
        <v>SBPSxc.CC.BidwellLava.A.Reg.P</v>
      </c>
      <c r="D1459">
        <v>0</v>
      </c>
      <c r="E1459">
        <v>80</v>
      </c>
      <c r="F1459">
        <v>168</v>
      </c>
      <c r="G1459">
        <v>16.899999999999999</v>
      </c>
      <c r="H1459">
        <v>0.14599999999999999</v>
      </c>
      <c r="I1459">
        <v>171.6</v>
      </c>
      <c r="J1459">
        <v>2.09</v>
      </c>
      <c r="K1459">
        <v>67</v>
      </c>
      <c r="L1459">
        <v>22.6</v>
      </c>
    </row>
    <row r="1460" spans="1:12">
      <c r="A1460" t="str">
        <f t="shared" si="22"/>
        <v>SBPSxc.CC.BidwellLava.A.Reg.P.90</v>
      </c>
      <c r="B1460">
        <v>157</v>
      </c>
      <c r="C1460" t="str">
        <f>LOOKUP(B1460,TipsyOutputs!A:A,TipsyOutputs!B:B)</f>
        <v>SBPSxc.CC.BidwellLava.A.Reg.P</v>
      </c>
      <c r="D1460">
        <v>0</v>
      </c>
      <c r="E1460">
        <v>90</v>
      </c>
      <c r="F1460">
        <v>198</v>
      </c>
      <c r="G1460">
        <v>18.100000000000001</v>
      </c>
      <c r="H1460">
        <v>0.16700000000000001</v>
      </c>
      <c r="I1460">
        <v>181.6</v>
      </c>
      <c r="J1460">
        <v>2.2000000000000002</v>
      </c>
      <c r="K1460">
        <v>80</v>
      </c>
      <c r="L1460">
        <v>23.8</v>
      </c>
    </row>
    <row r="1461" spans="1:12">
      <c r="A1461" t="str">
        <f t="shared" si="22"/>
        <v>SBPSxc.CC.BidwellLava.B.FFEP.N.100</v>
      </c>
      <c r="B1461">
        <v>314</v>
      </c>
      <c r="C1461" t="str">
        <f>LOOKUP(B1461,TipsyOutputs!A:A,TipsyOutputs!B:B)</f>
        <v>SBPSxc.CC.BidwellLava.B.FFEP.N</v>
      </c>
      <c r="D1461">
        <v>0</v>
      </c>
      <c r="E1461">
        <v>100</v>
      </c>
      <c r="F1461">
        <v>206</v>
      </c>
      <c r="G1461">
        <v>18.8</v>
      </c>
      <c r="H1461">
        <v>0.188</v>
      </c>
      <c r="I1461">
        <v>189.4</v>
      </c>
      <c r="J1461">
        <v>2.06</v>
      </c>
      <c r="K1461">
        <v>90</v>
      </c>
      <c r="L1461">
        <v>26</v>
      </c>
    </row>
    <row r="1462" spans="1:12">
      <c r="A1462" t="str">
        <f t="shared" si="22"/>
        <v>SBPSxc.CC.BidwellLava.B.FFEP.N.60</v>
      </c>
      <c r="B1462">
        <v>314</v>
      </c>
      <c r="C1462" t="str">
        <f>LOOKUP(B1462,TipsyOutputs!A:A,TipsyOutputs!B:B)</f>
        <v>SBPSxc.CC.BidwellLava.B.FFEP.N</v>
      </c>
      <c r="D1462">
        <v>0</v>
      </c>
      <c r="E1462">
        <v>60</v>
      </c>
      <c r="F1462">
        <v>87</v>
      </c>
      <c r="G1462">
        <v>13.9</v>
      </c>
      <c r="H1462">
        <v>9.2999999999999999E-2</v>
      </c>
      <c r="I1462">
        <v>143.80000000000001</v>
      </c>
      <c r="J1462">
        <v>1.46</v>
      </c>
      <c r="K1462">
        <v>38</v>
      </c>
      <c r="L1462">
        <v>20.6</v>
      </c>
    </row>
    <row r="1463" spans="1:12">
      <c r="A1463" t="str">
        <f t="shared" si="22"/>
        <v>SBPSxc.CC.BidwellLava.B.FFEP.N.70</v>
      </c>
      <c r="B1463">
        <v>314</v>
      </c>
      <c r="C1463" t="str">
        <f>LOOKUP(B1463,TipsyOutputs!A:A,TipsyOutputs!B:B)</f>
        <v>SBPSxc.CC.BidwellLava.B.FFEP.N</v>
      </c>
      <c r="D1463">
        <v>0</v>
      </c>
      <c r="E1463">
        <v>70</v>
      </c>
      <c r="F1463">
        <v>125</v>
      </c>
      <c r="G1463">
        <v>15.5</v>
      </c>
      <c r="H1463">
        <v>0.121</v>
      </c>
      <c r="I1463">
        <v>159.4</v>
      </c>
      <c r="J1463">
        <v>1.79</v>
      </c>
      <c r="K1463">
        <v>53</v>
      </c>
      <c r="L1463">
        <v>22.4</v>
      </c>
    </row>
    <row r="1464" spans="1:12">
      <c r="A1464" t="str">
        <f t="shared" si="22"/>
        <v>SBPSxc.CC.BidwellLava.B.FFEP.N.80</v>
      </c>
      <c r="B1464">
        <v>314</v>
      </c>
      <c r="C1464" t="str">
        <f>LOOKUP(B1464,TipsyOutputs!A:A,TipsyOutputs!B:B)</f>
        <v>SBPSxc.CC.BidwellLava.B.FFEP.N</v>
      </c>
      <c r="D1464">
        <v>0</v>
      </c>
      <c r="E1464">
        <v>80</v>
      </c>
      <c r="F1464">
        <v>157</v>
      </c>
      <c r="G1464">
        <v>16.8</v>
      </c>
      <c r="H1464">
        <v>0.14599999999999999</v>
      </c>
      <c r="I1464">
        <v>171.4</v>
      </c>
      <c r="J1464">
        <v>1.96</v>
      </c>
      <c r="K1464">
        <v>67</v>
      </c>
      <c r="L1464">
        <v>23.9</v>
      </c>
    </row>
    <row r="1465" spans="1:12">
      <c r="A1465" t="str">
        <f t="shared" si="22"/>
        <v>SBPSxc.CC.BidwellLava.B.FFEP.N.90</v>
      </c>
      <c r="B1465">
        <v>314</v>
      </c>
      <c r="C1465" t="str">
        <f>LOOKUP(B1465,TipsyOutputs!A:A,TipsyOutputs!B:B)</f>
        <v>SBPSxc.CC.BidwellLava.B.FFEP.N</v>
      </c>
      <c r="D1465">
        <v>0</v>
      </c>
      <c r="E1465">
        <v>90</v>
      </c>
      <c r="F1465">
        <v>184</v>
      </c>
      <c r="G1465">
        <v>17.899999999999999</v>
      </c>
      <c r="H1465">
        <v>0.16800000000000001</v>
      </c>
      <c r="I1465">
        <v>180.5</v>
      </c>
      <c r="J1465">
        <v>2.04</v>
      </c>
      <c r="K1465">
        <v>79</v>
      </c>
      <c r="L1465">
        <v>25.1</v>
      </c>
    </row>
    <row r="1466" spans="1:12">
      <c r="A1466" t="str">
        <f t="shared" si="22"/>
        <v>SBPSxc.CC.BidwellLava.B.NoMgmt.N.100</v>
      </c>
      <c r="B1466">
        <v>26</v>
      </c>
      <c r="C1466" t="str">
        <f>LOOKUP(B1466,TipsyOutputs!A:A,TipsyOutputs!B:B)</f>
        <v>SBPSxc.CC.BidwellLava.B.NoMgmt.N</v>
      </c>
      <c r="D1466">
        <v>0</v>
      </c>
      <c r="E1466">
        <v>100</v>
      </c>
      <c r="F1466">
        <v>80</v>
      </c>
      <c r="G1466">
        <v>13.8</v>
      </c>
      <c r="H1466">
        <v>9.1999999999999998E-2</v>
      </c>
      <c r="I1466">
        <v>139</v>
      </c>
      <c r="J1466">
        <v>0.8</v>
      </c>
      <c r="K1466">
        <v>35</v>
      </c>
      <c r="L1466">
        <v>18.899999999999999</v>
      </c>
    </row>
    <row r="1467" spans="1:12">
      <c r="A1467" t="str">
        <f t="shared" si="22"/>
        <v>SBPSxc.CC.BidwellLava.B.NoMgmt.N.60</v>
      </c>
      <c r="B1467">
        <v>26</v>
      </c>
      <c r="C1467" t="str">
        <f>LOOKUP(B1467,TipsyOutputs!A:A,TipsyOutputs!B:B)</f>
        <v>SBPSxc.CC.BidwellLava.B.NoMgmt.N</v>
      </c>
      <c r="D1467">
        <v>0</v>
      </c>
      <c r="E1467">
        <v>60</v>
      </c>
      <c r="F1467">
        <v>7</v>
      </c>
      <c r="G1467">
        <v>8.8000000000000007</v>
      </c>
      <c r="H1467">
        <v>4.7E-2</v>
      </c>
      <c r="I1467">
        <v>54.8</v>
      </c>
      <c r="J1467">
        <v>0.11</v>
      </c>
      <c r="K1467">
        <v>7</v>
      </c>
      <c r="L1467">
        <v>13.8</v>
      </c>
    </row>
    <row r="1468" spans="1:12">
      <c r="A1468" t="str">
        <f t="shared" si="22"/>
        <v>SBPSxc.CC.BidwellLava.B.NoMgmt.N.70</v>
      </c>
      <c r="B1468">
        <v>26</v>
      </c>
      <c r="C1468" t="str">
        <f>LOOKUP(B1468,TipsyOutputs!A:A,TipsyOutputs!B:B)</f>
        <v>SBPSxc.CC.BidwellLava.B.NoMgmt.N</v>
      </c>
      <c r="D1468">
        <v>0</v>
      </c>
      <c r="E1468">
        <v>70</v>
      </c>
      <c r="F1468">
        <v>19</v>
      </c>
      <c r="G1468">
        <v>10.3</v>
      </c>
      <c r="H1468">
        <v>5.6000000000000001E-2</v>
      </c>
      <c r="I1468">
        <v>79.900000000000006</v>
      </c>
      <c r="J1468">
        <v>0.28000000000000003</v>
      </c>
      <c r="K1468">
        <v>16</v>
      </c>
      <c r="L1468">
        <v>14.9</v>
      </c>
    </row>
    <row r="1469" spans="1:12">
      <c r="A1469" t="str">
        <f t="shared" si="22"/>
        <v>SBPSxc.CC.BidwellLava.B.NoMgmt.N.80</v>
      </c>
      <c r="B1469">
        <v>26</v>
      </c>
      <c r="C1469" t="str">
        <f>LOOKUP(B1469,TipsyOutputs!A:A,TipsyOutputs!B:B)</f>
        <v>SBPSxc.CC.BidwellLava.B.NoMgmt.N</v>
      </c>
      <c r="D1469">
        <v>0</v>
      </c>
      <c r="E1469">
        <v>80</v>
      </c>
      <c r="F1469">
        <v>38</v>
      </c>
      <c r="G1469">
        <v>11.7</v>
      </c>
      <c r="H1469">
        <v>6.6000000000000003E-2</v>
      </c>
      <c r="I1469">
        <v>105.6</v>
      </c>
      <c r="J1469">
        <v>0.48</v>
      </c>
      <c r="K1469">
        <v>22</v>
      </c>
      <c r="L1469">
        <v>16.399999999999999</v>
      </c>
    </row>
    <row r="1470" spans="1:12">
      <c r="A1470" t="str">
        <f t="shared" si="22"/>
        <v>SBPSxc.CC.BidwellLava.B.NoMgmt.N.90</v>
      </c>
      <c r="B1470">
        <v>26</v>
      </c>
      <c r="C1470" t="str">
        <f>LOOKUP(B1470,TipsyOutputs!A:A,TipsyOutputs!B:B)</f>
        <v>SBPSxc.CC.BidwellLava.B.NoMgmt.N</v>
      </c>
      <c r="D1470">
        <v>0</v>
      </c>
      <c r="E1470">
        <v>90</v>
      </c>
      <c r="F1470">
        <v>60</v>
      </c>
      <c r="G1470">
        <v>12.8</v>
      </c>
      <c r="H1470">
        <v>0.08</v>
      </c>
      <c r="I1470">
        <v>127</v>
      </c>
      <c r="J1470">
        <v>0.66</v>
      </c>
      <c r="K1470">
        <v>29</v>
      </c>
      <c r="L1470">
        <v>17.8</v>
      </c>
    </row>
    <row r="1471" spans="1:12">
      <c r="A1471" t="str">
        <f t="shared" si="22"/>
        <v>SBPSxc.CC.BidwellLava.B.Reg.N.100</v>
      </c>
      <c r="B1471">
        <v>158</v>
      </c>
      <c r="C1471" t="str">
        <f>LOOKUP(B1471,TipsyOutputs!A:A,TipsyOutputs!B:B)</f>
        <v>SBPSxc.CC.BidwellLava.B.Reg.N</v>
      </c>
      <c r="D1471">
        <v>0</v>
      </c>
      <c r="E1471">
        <v>100</v>
      </c>
      <c r="F1471">
        <v>200</v>
      </c>
      <c r="G1471">
        <v>18.7</v>
      </c>
      <c r="H1471">
        <v>0.17599999999999999</v>
      </c>
      <c r="I1471">
        <v>185.4</v>
      </c>
      <c r="J1471">
        <v>2</v>
      </c>
      <c r="K1471">
        <v>84</v>
      </c>
      <c r="L1471">
        <v>24.5</v>
      </c>
    </row>
    <row r="1472" spans="1:12">
      <c r="A1472" t="str">
        <f t="shared" si="22"/>
        <v>SBPSxc.CC.BidwellLava.B.Reg.N.60</v>
      </c>
      <c r="B1472">
        <v>158</v>
      </c>
      <c r="C1472" t="str">
        <f>LOOKUP(B1472,TipsyOutputs!A:A,TipsyOutputs!B:B)</f>
        <v>SBPSxc.CC.BidwellLava.B.Reg.N</v>
      </c>
      <c r="D1472">
        <v>0</v>
      </c>
      <c r="E1472">
        <v>60</v>
      </c>
      <c r="F1472">
        <v>74</v>
      </c>
      <c r="G1472">
        <v>13.4</v>
      </c>
      <c r="H1472">
        <v>8.8999999999999996E-2</v>
      </c>
      <c r="I1472">
        <v>136.6</v>
      </c>
      <c r="J1472">
        <v>1.23</v>
      </c>
      <c r="K1472">
        <v>33</v>
      </c>
      <c r="L1472">
        <v>18.600000000000001</v>
      </c>
    </row>
    <row r="1473" spans="1:12">
      <c r="A1473" t="str">
        <f t="shared" ref="A1473:A1536" si="23">C1473&amp;"."&amp;E1473</f>
        <v>SBPSxc.CC.BidwellLava.B.Reg.N.70</v>
      </c>
      <c r="B1473">
        <v>158</v>
      </c>
      <c r="C1473" t="str">
        <f>LOOKUP(B1473,TipsyOutputs!A:A,TipsyOutputs!B:B)</f>
        <v>SBPSxc.CC.BidwellLava.B.Reg.N</v>
      </c>
      <c r="D1473">
        <v>0</v>
      </c>
      <c r="E1473">
        <v>70</v>
      </c>
      <c r="F1473">
        <v>112</v>
      </c>
      <c r="G1473">
        <v>15</v>
      </c>
      <c r="H1473">
        <v>0.113</v>
      </c>
      <c r="I1473">
        <v>153.69999999999999</v>
      </c>
      <c r="J1473">
        <v>1.6</v>
      </c>
      <c r="K1473">
        <v>47</v>
      </c>
      <c r="L1473">
        <v>20.7</v>
      </c>
    </row>
    <row r="1474" spans="1:12">
      <c r="A1474" t="str">
        <f t="shared" si="23"/>
        <v>SBPSxc.CC.BidwellLava.B.Reg.N.80</v>
      </c>
      <c r="B1474">
        <v>158</v>
      </c>
      <c r="C1474" t="str">
        <f>LOOKUP(B1474,TipsyOutputs!A:A,TipsyOutputs!B:B)</f>
        <v>SBPSxc.CC.BidwellLava.B.Reg.N</v>
      </c>
      <c r="D1474">
        <v>0</v>
      </c>
      <c r="E1474">
        <v>80</v>
      </c>
      <c r="F1474">
        <v>146</v>
      </c>
      <c r="G1474">
        <v>16.5</v>
      </c>
      <c r="H1474">
        <v>0.13500000000000001</v>
      </c>
      <c r="I1474">
        <v>165.8</v>
      </c>
      <c r="J1474">
        <v>1.83</v>
      </c>
      <c r="K1474">
        <v>60</v>
      </c>
      <c r="L1474">
        <v>22.2</v>
      </c>
    </row>
    <row r="1475" spans="1:12">
      <c r="A1475" t="str">
        <f t="shared" si="23"/>
        <v>SBPSxc.CC.BidwellLava.B.Reg.N.90</v>
      </c>
      <c r="B1475">
        <v>158</v>
      </c>
      <c r="C1475" t="str">
        <f>LOOKUP(B1475,TipsyOutputs!A:A,TipsyOutputs!B:B)</f>
        <v>SBPSxc.CC.BidwellLava.B.Reg.N</v>
      </c>
      <c r="D1475">
        <v>0</v>
      </c>
      <c r="E1475">
        <v>90</v>
      </c>
      <c r="F1475">
        <v>176</v>
      </c>
      <c r="G1475">
        <v>17.600000000000001</v>
      </c>
      <c r="H1475">
        <v>0.156</v>
      </c>
      <c r="I1475">
        <v>176.3</v>
      </c>
      <c r="J1475">
        <v>1.95</v>
      </c>
      <c r="K1475">
        <v>73</v>
      </c>
      <c r="L1475">
        <v>23.4</v>
      </c>
    </row>
    <row r="1476" spans="1:12">
      <c r="A1476" t="str">
        <f t="shared" si="23"/>
        <v>SBPSxc.CC.BidwellLava.B.Reg.P.100</v>
      </c>
      <c r="B1476">
        <v>159</v>
      </c>
      <c r="C1476" t="str">
        <f>LOOKUP(B1476,TipsyOutputs!A:A,TipsyOutputs!B:B)</f>
        <v>SBPSxc.CC.BidwellLava.B.Reg.P</v>
      </c>
      <c r="D1476">
        <v>0</v>
      </c>
      <c r="E1476">
        <v>100</v>
      </c>
      <c r="F1476">
        <v>228</v>
      </c>
      <c r="G1476">
        <v>19.399999999999999</v>
      </c>
      <c r="H1476">
        <v>0.192</v>
      </c>
      <c r="I1476">
        <v>192.3</v>
      </c>
      <c r="J1476">
        <v>2.2799999999999998</v>
      </c>
      <c r="K1476">
        <v>95</v>
      </c>
      <c r="L1476">
        <v>25.1</v>
      </c>
    </row>
    <row r="1477" spans="1:12">
      <c r="A1477" t="str">
        <f t="shared" si="23"/>
        <v>SBPSxc.CC.BidwellLava.B.Reg.P.60</v>
      </c>
      <c r="B1477">
        <v>159</v>
      </c>
      <c r="C1477" t="str">
        <f>LOOKUP(B1477,TipsyOutputs!A:A,TipsyOutputs!B:B)</f>
        <v>SBPSxc.CC.BidwellLava.B.Reg.P</v>
      </c>
      <c r="D1477">
        <v>0</v>
      </c>
      <c r="E1477">
        <v>60</v>
      </c>
      <c r="F1477">
        <v>95</v>
      </c>
      <c r="G1477">
        <v>14.1</v>
      </c>
      <c r="H1477">
        <v>0.1</v>
      </c>
      <c r="I1477">
        <v>144</v>
      </c>
      <c r="J1477">
        <v>1.59</v>
      </c>
      <c r="K1477">
        <v>39</v>
      </c>
      <c r="L1477">
        <v>19.3</v>
      </c>
    </row>
    <row r="1478" spans="1:12">
      <c r="A1478" t="str">
        <f t="shared" si="23"/>
        <v>SBPSxc.CC.BidwellLava.B.Reg.P.70</v>
      </c>
      <c r="B1478">
        <v>159</v>
      </c>
      <c r="C1478" t="str">
        <f>LOOKUP(B1478,TipsyOutputs!A:A,TipsyOutputs!B:B)</f>
        <v>SBPSxc.CC.BidwellLava.B.Reg.P</v>
      </c>
      <c r="D1478">
        <v>0</v>
      </c>
      <c r="E1478">
        <v>70</v>
      </c>
      <c r="F1478">
        <v>137</v>
      </c>
      <c r="G1478">
        <v>15.7</v>
      </c>
      <c r="H1478">
        <v>0.125</v>
      </c>
      <c r="I1478">
        <v>159.80000000000001</v>
      </c>
      <c r="J1478">
        <v>1.96</v>
      </c>
      <c r="K1478">
        <v>55</v>
      </c>
      <c r="L1478">
        <v>21.3</v>
      </c>
    </row>
    <row r="1479" spans="1:12">
      <c r="A1479" t="str">
        <f t="shared" si="23"/>
        <v>SBPSxc.CC.BidwellLava.B.Reg.P.80</v>
      </c>
      <c r="B1479">
        <v>159</v>
      </c>
      <c r="C1479" t="str">
        <f>LOOKUP(B1479,TipsyOutputs!A:A,TipsyOutputs!B:B)</f>
        <v>SBPSxc.CC.BidwellLava.B.Reg.P</v>
      </c>
      <c r="D1479">
        <v>0</v>
      </c>
      <c r="E1479">
        <v>80</v>
      </c>
      <c r="F1479">
        <v>174</v>
      </c>
      <c r="G1479">
        <v>17.100000000000001</v>
      </c>
      <c r="H1479">
        <v>0.15</v>
      </c>
      <c r="I1479">
        <v>173.7</v>
      </c>
      <c r="J1479">
        <v>2.17</v>
      </c>
      <c r="K1479">
        <v>69</v>
      </c>
      <c r="L1479">
        <v>22.8</v>
      </c>
    </row>
    <row r="1480" spans="1:12">
      <c r="A1480" t="str">
        <f t="shared" si="23"/>
        <v>SBPSxc.CC.BidwellLava.B.Reg.P.90</v>
      </c>
      <c r="B1480">
        <v>159</v>
      </c>
      <c r="C1480" t="str">
        <f>LOOKUP(B1480,TipsyOutputs!A:A,TipsyOutputs!B:B)</f>
        <v>SBPSxc.CC.BidwellLava.B.Reg.P</v>
      </c>
      <c r="D1480">
        <v>0</v>
      </c>
      <c r="E1480">
        <v>90</v>
      </c>
      <c r="F1480">
        <v>204</v>
      </c>
      <c r="G1480">
        <v>18.3</v>
      </c>
      <c r="H1480">
        <v>0.17100000000000001</v>
      </c>
      <c r="I1480">
        <v>183.6</v>
      </c>
      <c r="J1480">
        <v>2.2599999999999998</v>
      </c>
      <c r="K1480">
        <v>83</v>
      </c>
      <c r="L1480">
        <v>24.1</v>
      </c>
    </row>
    <row r="1481" spans="1:12">
      <c r="A1481" t="str">
        <f t="shared" si="23"/>
        <v>SBPSxc.CC.BidwellLava.C.FFEP.N.100</v>
      </c>
      <c r="B1481">
        <v>315</v>
      </c>
      <c r="C1481" t="str">
        <f>LOOKUP(B1481,TipsyOutputs!A:A,TipsyOutputs!B:B)</f>
        <v>SBPSxc.CC.BidwellLava.C.FFEP.N</v>
      </c>
      <c r="D1481">
        <v>0</v>
      </c>
      <c r="E1481">
        <v>100</v>
      </c>
      <c r="F1481">
        <v>203</v>
      </c>
      <c r="G1481">
        <v>18.7</v>
      </c>
      <c r="H1481">
        <v>0.186</v>
      </c>
      <c r="I1481">
        <v>188.3</v>
      </c>
      <c r="J1481">
        <v>2.0299999999999998</v>
      </c>
      <c r="K1481">
        <v>88</v>
      </c>
      <c r="L1481">
        <v>25.9</v>
      </c>
    </row>
    <row r="1482" spans="1:12">
      <c r="A1482" t="str">
        <f t="shared" si="23"/>
        <v>SBPSxc.CC.BidwellLava.C.FFEP.N.60</v>
      </c>
      <c r="B1482">
        <v>315</v>
      </c>
      <c r="C1482" t="str">
        <f>LOOKUP(B1482,TipsyOutputs!A:A,TipsyOutputs!B:B)</f>
        <v>SBPSxc.CC.BidwellLava.C.FFEP.N</v>
      </c>
      <c r="D1482">
        <v>0</v>
      </c>
      <c r="E1482">
        <v>60</v>
      </c>
      <c r="F1482">
        <v>85</v>
      </c>
      <c r="G1482">
        <v>13.8</v>
      </c>
      <c r="H1482">
        <v>9.1999999999999998E-2</v>
      </c>
      <c r="I1482">
        <v>142.9</v>
      </c>
      <c r="J1482">
        <v>1.42</v>
      </c>
      <c r="K1482">
        <v>37</v>
      </c>
      <c r="L1482">
        <v>20.399999999999999</v>
      </c>
    </row>
    <row r="1483" spans="1:12">
      <c r="A1483" t="str">
        <f t="shared" si="23"/>
        <v>SBPSxc.CC.BidwellLava.C.FFEP.N.70</v>
      </c>
      <c r="B1483">
        <v>315</v>
      </c>
      <c r="C1483" t="str">
        <f>LOOKUP(B1483,TipsyOutputs!A:A,TipsyOutputs!B:B)</f>
        <v>SBPSxc.CC.BidwellLava.C.FFEP.N</v>
      </c>
      <c r="D1483">
        <v>0</v>
      </c>
      <c r="E1483">
        <v>70</v>
      </c>
      <c r="F1483">
        <v>122</v>
      </c>
      <c r="G1483">
        <v>15.4</v>
      </c>
      <c r="H1483">
        <v>0.11899999999999999</v>
      </c>
      <c r="I1483">
        <v>158.6</v>
      </c>
      <c r="J1483">
        <v>1.75</v>
      </c>
      <c r="K1483">
        <v>52</v>
      </c>
      <c r="L1483">
        <v>22.3</v>
      </c>
    </row>
    <row r="1484" spans="1:12">
      <c r="A1484" t="str">
        <f t="shared" si="23"/>
        <v>SBPSxc.CC.BidwellLava.C.FFEP.N.80</v>
      </c>
      <c r="B1484">
        <v>315</v>
      </c>
      <c r="C1484" t="str">
        <f>LOOKUP(B1484,TipsyOutputs!A:A,TipsyOutputs!B:B)</f>
        <v>SBPSxc.CC.BidwellLava.C.FFEP.N</v>
      </c>
      <c r="D1484">
        <v>0</v>
      </c>
      <c r="E1484">
        <v>80</v>
      </c>
      <c r="F1484">
        <v>154</v>
      </c>
      <c r="G1484">
        <v>16.7</v>
      </c>
      <c r="H1484">
        <v>0.14299999999999999</v>
      </c>
      <c r="I1484">
        <v>170.3</v>
      </c>
      <c r="J1484">
        <v>1.93</v>
      </c>
      <c r="K1484">
        <v>65</v>
      </c>
      <c r="L1484">
        <v>23.8</v>
      </c>
    </row>
    <row r="1485" spans="1:12">
      <c r="A1485" t="str">
        <f t="shared" si="23"/>
        <v>SBPSxc.CC.BidwellLava.C.FFEP.N.90</v>
      </c>
      <c r="B1485">
        <v>315</v>
      </c>
      <c r="C1485" t="str">
        <f>LOOKUP(B1485,TipsyOutputs!A:A,TipsyOutputs!B:B)</f>
        <v>SBPSxc.CC.BidwellLava.C.FFEP.N</v>
      </c>
      <c r="D1485">
        <v>0</v>
      </c>
      <c r="E1485">
        <v>90</v>
      </c>
      <c r="F1485">
        <v>181</v>
      </c>
      <c r="G1485">
        <v>17.8</v>
      </c>
      <c r="H1485">
        <v>0.16500000000000001</v>
      </c>
      <c r="I1485">
        <v>179.6</v>
      </c>
      <c r="J1485">
        <v>2.0099999999999998</v>
      </c>
      <c r="K1485">
        <v>77</v>
      </c>
      <c r="L1485">
        <v>25</v>
      </c>
    </row>
    <row r="1486" spans="1:12">
      <c r="A1486" t="str">
        <f t="shared" si="23"/>
        <v>SBPSxc.CC.BidwellLava.C.NoMgmt.N.100</v>
      </c>
      <c r="B1486">
        <v>27</v>
      </c>
      <c r="C1486" t="str">
        <f>LOOKUP(B1486,TipsyOutputs!A:A,TipsyOutputs!B:B)</f>
        <v>SBPSxc.CC.BidwellLava.C.NoMgmt.N</v>
      </c>
      <c r="D1486">
        <v>0</v>
      </c>
      <c r="E1486">
        <v>100</v>
      </c>
      <c r="F1486">
        <v>67</v>
      </c>
      <c r="G1486">
        <v>13.2</v>
      </c>
      <c r="H1486">
        <v>8.5000000000000006E-2</v>
      </c>
      <c r="I1486">
        <v>132.5</v>
      </c>
      <c r="J1486">
        <v>0.67</v>
      </c>
      <c r="K1486">
        <v>31</v>
      </c>
      <c r="L1486">
        <v>18.2</v>
      </c>
    </row>
    <row r="1487" spans="1:12">
      <c r="A1487" t="str">
        <f t="shared" si="23"/>
        <v>SBPSxc.CC.BidwellLava.C.NoMgmt.N.60</v>
      </c>
      <c r="B1487">
        <v>27</v>
      </c>
      <c r="C1487" t="str">
        <f>LOOKUP(B1487,TipsyOutputs!A:A,TipsyOutputs!B:B)</f>
        <v>SBPSxc.CC.BidwellLava.C.NoMgmt.N</v>
      </c>
      <c r="D1487">
        <v>0</v>
      </c>
      <c r="E1487">
        <v>60</v>
      </c>
      <c r="F1487">
        <v>4</v>
      </c>
      <c r="G1487">
        <v>8.4</v>
      </c>
      <c r="H1487">
        <v>4.2999999999999997E-2</v>
      </c>
      <c r="I1487">
        <v>44.5</v>
      </c>
      <c r="J1487">
        <v>7.0000000000000007E-2</v>
      </c>
      <c r="K1487">
        <v>4</v>
      </c>
      <c r="L1487">
        <v>13.6</v>
      </c>
    </row>
    <row r="1488" spans="1:12">
      <c r="A1488" t="str">
        <f t="shared" si="23"/>
        <v>SBPSxc.CC.BidwellLava.C.NoMgmt.N.70</v>
      </c>
      <c r="B1488">
        <v>27</v>
      </c>
      <c r="C1488" t="str">
        <f>LOOKUP(B1488,TipsyOutputs!A:A,TipsyOutputs!B:B)</f>
        <v>SBPSxc.CC.BidwellLava.C.NoMgmt.N</v>
      </c>
      <c r="D1488">
        <v>0</v>
      </c>
      <c r="E1488">
        <v>70</v>
      </c>
      <c r="F1488">
        <v>13</v>
      </c>
      <c r="G1488">
        <v>9.8000000000000007</v>
      </c>
      <c r="H1488">
        <v>0.05</v>
      </c>
      <c r="I1488">
        <v>61.8</v>
      </c>
      <c r="J1488">
        <v>0.19</v>
      </c>
      <c r="K1488">
        <v>13</v>
      </c>
      <c r="L1488">
        <v>14.4</v>
      </c>
    </row>
    <row r="1489" spans="1:12">
      <c r="A1489" t="str">
        <f t="shared" si="23"/>
        <v>SBPSxc.CC.BidwellLava.C.NoMgmt.N.80</v>
      </c>
      <c r="B1489">
        <v>27</v>
      </c>
      <c r="C1489" t="str">
        <f>LOOKUP(B1489,TipsyOutputs!A:A,TipsyOutputs!B:B)</f>
        <v>SBPSxc.CC.BidwellLava.C.NoMgmt.N</v>
      </c>
      <c r="D1489">
        <v>0</v>
      </c>
      <c r="E1489">
        <v>80</v>
      </c>
      <c r="F1489">
        <v>30</v>
      </c>
      <c r="G1489">
        <v>11.1</v>
      </c>
      <c r="H1489">
        <v>6.3E-2</v>
      </c>
      <c r="I1489">
        <v>98.8</v>
      </c>
      <c r="J1489">
        <v>0.38</v>
      </c>
      <c r="K1489">
        <v>19</v>
      </c>
      <c r="L1489">
        <v>15.8</v>
      </c>
    </row>
    <row r="1490" spans="1:12">
      <c r="A1490" t="str">
        <f t="shared" si="23"/>
        <v>SBPSxc.CC.BidwellLava.C.NoMgmt.N.90</v>
      </c>
      <c r="B1490">
        <v>27</v>
      </c>
      <c r="C1490" t="str">
        <f>LOOKUP(B1490,TipsyOutputs!A:A,TipsyOutputs!B:B)</f>
        <v>SBPSxc.CC.BidwellLava.C.NoMgmt.N</v>
      </c>
      <c r="D1490">
        <v>0</v>
      </c>
      <c r="E1490">
        <v>90</v>
      </c>
      <c r="F1490">
        <v>48</v>
      </c>
      <c r="G1490">
        <v>12.2</v>
      </c>
      <c r="H1490">
        <v>7.1999999999999995E-2</v>
      </c>
      <c r="I1490">
        <v>115.1</v>
      </c>
      <c r="J1490">
        <v>0.53</v>
      </c>
      <c r="K1490">
        <v>25</v>
      </c>
      <c r="L1490">
        <v>17.100000000000001</v>
      </c>
    </row>
    <row r="1491" spans="1:12">
      <c r="A1491" t="str">
        <f t="shared" si="23"/>
        <v>SBPSxc.CC.BidwellLava.C.Reg.N.100</v>
      </c>
      <c r="B1491">
        <v>160</v>
      </c>
      <c r="C1491" t="str">
        <f>LOOKUP(B1491,TipsyOutputs!A:A,TipsyOutputs!B:B)</f>
        <v>SBPSxc.CC.BidwellLava.C.Reg.N</v>
      </c>
      <c r="D1491">
        <v>0</v>
      </c>
      <c r="E1491">
        <v>100</v>
      </c>
      <c r="F1491">
        <v>197</v>
      </c>
      <c r="G1491">
        <v>18.5</v>
      </c>
      <c r="H1491">
        <v>0.17399999999999999</v>
      </c>
      <c r="I1491">
        <v>184.3</v>
      </c>
      <c r="J1491">
        <v>1.97</v>
      </c>
      <c r="K1491">
        <v>83</v>
      </c>
      <c r="L1491">
        <v>24.3</v>
      </c>
    </row>
    <row r="1492" spans="1:12">
      <c r="A1492" t="str">
        <f t="shared" si="23"/>
        <v>SBPSxc.CC.BidwellLava.C.Reg.N.60</v>
      </c>
      <c r="B1492">
        <v>160</v>
      </c>
      <c r="C1492" t="str">
        <f>LOOKUP(B1492,TipsyOutputs!A:A,TipsyOutputs!B:B)</f>
        <v>SBPSxc.CC.BidwellLava.C.Reg.N</v>
      </c>
      <c r="D1492">
        <v>0</v>
      </c>
      <c r="E1492">
        <v>60</v>
      </c>
      <c r="F1492">
        <v>71</v>
      </c>
      <c r="G1492">
        <v>13.3</v>
      </c>
      <c r="H1492">
        <v>8.7999999999999995E-2</v>
      </c>
      <c r="I1492">
        <v>135.5</v>
      </c>
      <c r="J1492">
        <v>1.19</v>
      </c>
      <c r="K1492">
        <v>32</v>
      </c>
      <c r="L1492">
        <v>18.5</v>
      </c>
    </row>
    <row r="1493" spans="1:12">
      <c r="A1493" t="str">
        <f t="shared" si="23"/>
        <v>SBPSxc.CC.BidwellLava.C.Reg.N.70</v>
      </c>
      <c r="B1493">
        <v>160</v>
      </c>
      <c r="C1493" t="str">
        <f>LOOKUP(B1493,TipsyOutputs!A:A,TipsyOutputs!B:B)</f>
        <v>SBPSxc.CC.BidwellLava.C.Reg.N</v>
      </c>
      <c r="D1493">
        <v>0</v>
      </c>
      <c r="E1493">
        <v>70</v>
      </c>
      <c r="F1493">
        <v>109</v>
      </c>
      <c r="G1493">
        <v>14.9</v>
      </c>
      <c r="H1493">
        <v>0.111</v>
      </c>
      <c r="I1493">
        <v>152.80000000000001</v>
      </c>
      <c r="J1493">
        <v>1.56</v>
      </c>
      <c r="K1493">
        <v>46</v>
      </c>
      <c r="L1493">
        <v>20.5</v>
      </c>
    </row>
    <row r="1494" spans="1:12">
      <c r="A1494" t="str">
        <f t="shared" si="23"/>
        <v>SBPSxc.CC.BidwellLava.C.Reg.N.80</v>
      </c>
      <c r="B1494">
        <v>160</v>
      </c>
      <c r="C1494" t="str">
        <f>LOOKUP(B1494,TipsyOutputs!A:A,TipsyOutputs!B:B)</f>
        <v>SBPSxc.CC.BidwellLava.C.Reg.N</v>
      </c>
      <c r="D1494">
        <v>0</v>
      </c>
      <c r="E1494">
        <v>80</v>
      </c>
      <c r="F1494">
        <v>143</v>
      </c>
      <c r="G1494">
        <v>16.3</v>
      </c>
      <c r="H1494">
        <v>0.13300000000000001</v>
      </c>
      <c r="I1494">
        <v>164.6</v>
      </c>
      <c r="J1494">
        <v>1.79</v>
      </c>
      <c r="K1494">
        <v>59</v>
      </c>
      <c r="L1494">
        <v>22.1</v>
      </c>
    </row>
    <row r="1495" spans="1:12">
      <c r="A1495" t="str">
        <f t="shared" si="23"/>
        <v>SBPSxc.CC.BidwellLava.C.Reg.N.90</v>
      </c>
      <c r="B1495">
        <v>160</v>
      </c>
      <c r="C1495" t="str">
        <f>LOOKUP(B1495,TipsyOutputs!A:A,TipsyOutputs!B:B)</f>
        <v>SBPSxc.CC.BidwellLava.C.Reg.N</v>
      </c>
      <c r="D1495">
        <v>0</v>
      </c>
      <c r="E1495">
        <v>90</v>
      </c>
      <c r="F1495">
        <v>173</v>
      </c>
      <c r="G1495">
        <v>17.5</v>
      </c>
      <c r="H1495">
        <v>0.154</v>
      </c>
      <c r="I1495">
        <v>175.4</v>
      </c>
      <c r="J1495">
        <v>1.92</v>
      </c>
      <c r="K1495">
        <v>72</v>
      </c>
      <c r="L1495">
        <v>23.3</v>
      </c>
    </row>
    <row r="1496" spans="1:12">
      <c r="A1496" t="str">
        <f t="shared" si="23"/>
        <v>SBPSxc.CC.BidwellLava.C.Reg.P.100</v>
      </c>
      <c r="B1496">
        <v>161</v>
      </c>
      <c r="C1496" t="str">
        <f>LOOKUP(B1496,TipsyOutputs!A:A,TipsyOutputs!B:B)</f>
        <v>SBPSxc.CC.BidwellLava.C.Reg.P</v>
      </c>
      <c r="D1496">
        <v>0</v>
      </c>
      <c r="E1496">
        <v>100</v>
      </c>
      <c r="F1496">
        <v>225</v>
      </c>
      <c r="G1496">
        <v>19.3</v>
      </c>
      <c r="H1496">
        <v>0.19</v>
      </c>
      <c r="I1496">
        <v>191.3</v>
      </c>
      <c r="J1496">
        <v>2.25</v>
      </c>
      <c r="K1496">
        <v>94</v>
      </c>
      <c r="L1496">
        <v>24.9</v>
      </c>
    </row>
    <row r="1497" spans="1:12">
      <c r="A1497" t="str">
        <f t="shared" si="23"/>
        <v>SBPSxc.CC.BidwellLava.C.Reg.P.60</v>
      </c>
      <c r="B1497">
        <v>161</v>
      </c>
      <c r="C1497" t="str">
        <f>LOOKUP(B1497,TipsyOutputs!A:A,TipsyOutputs!B:B)</f>
        <v>SBPSxc.CC.BidwellLava.C.Reg.P</v>
      </c>
      <c r="D1497">
        <v>0</v>
      </c>
      <c r="E1497">
        <v>60</v>
      </c>
      <c r="F1497">
        <v>93</v>
      </c>
      <c r="G1497">
        <v>14</v>
      </c>
      <c r="H1497">
        <v>9.8000000000000004E-2</v>
      </c>
      <c r="I1497">
        <v>142.6</v>
      </c>
      <c r="J1497">
        <v>1.55</v>
      </c>
      <c r="K1497">
        <v>39</v>
      </c>
      <c r="L1497">
        <v>19.2</v>
      </c>
    </row>
    <row r="1498" spans="1:12">
      <c r="A1498" t="str">
        <f t="shared" si="23"/>
        <v>SBPSxc.CC.BidwellLava.C.Reg.P.70</v>
      </c>
      <c r="B1498">
        <v>161</v>
      </c>
      <c r="C1498" t="str">
        <f>LOOKUP(B1498,TipsyOutputs!A:A,TipsyOutputs!B:B)</f>
        <v>SBPSxc.CC.BidwellLava.C.Reg.P</v>
      </c>
      <c r="D1498">
        <v>0</v>
      </c>
      <c r="E1498">
        <v>70</v>
      </c>
      <c r="F1498">
        <v>135</v>
      </c>
      <c r="G1498">
        <v>15.6</v>
      </c>
      <c r="H1498">
        <v>0.123</v>
      </c>
      <c r="I1498">
        <v>158.9</v>
      </c>
      <c r="J1498">
        <v>1.92</v>
      </c>
      <c r="K1498">
        <v>53</v>
      </c>
      <c r="L1498">
        <v>21.2</v>
      </c>
    </row>
    <row r="1499" spans="1:12">
      <c r="A1499" t="str">
        <f t="shared" si="23"/>
        <v>SBPSxc.CC.BidwellLava.C.Reg.P.80</v>
      </c>
      <c r="B1499">
        <v>161</v>
      </c>
      <c r="C1499" t="str">
        <f>LOOKUP(B1499,TipsyOutputs!A:A,TipsyOutputs!B:B)</f>
        <v>SBPSxc.CC.BidwellLava.C.Reg.P</v>
      </c>
      <c r="D1499">
        <v>0</v>
      </c>
      <c r="E1499">
        <v>80</v>
      </c>
      <c r="F1499">
        <v>171</v>
      </c>
      <c r="G1499">
        <v>17</v>
      </c>
      <c r="H1499">
        <v>0.14799999999999999</v>
      </c>
      <c r="I1499">
        <v>172.7</v>
      </c>
      <c r="J1499">
        <v>2.13</v>
      </c>
      <c r="K1499">
        <v>68</v>
      </c>
      <c r="L1499">
        <v>22.7</v>
      </c>
    </row>
    <row r="1500" spans="1:12">
      <c r="A1500" t="str">
        <f t="shared" si="23"/>
        <v>SBPSxc.CC.BidwellLava.C.Reg.P.90</v>
      </c>
      <c r="B1500">
        <v>161</v>
      </c>
      <c r="C1500" t="str">
        <f>LOOKUP(B1500,TipsyOutputs!A:A,TipsyOutputs!B:B)</f>
        <v>SBPSxc.CC.BidwellLava.C.Reg.P</v>
      </c>
      <c r="D1500">
        <v>0</v>
      </c>
      <c r="E1500">
        <v>90</v>
      </c>
      <c r="F1500">
        <v>201</v>
      </c>
      <c r="G1500">
        <v>18.2</v>
      </c>
      <c r="H1500">
        <v>0.16900000000000001</v>
      </c>
      <c r="I1500">
        <v>182.5</v>
      </c>
      <c r="J1500">
        <v>2.23</v>
      </c>
      <c r="K1500">
        <v>81</v>
      </c>
      <c r="L1500">
        <v>23.9</v>
      </c>
    </row>
    <row r="1501" spans="1:12">
      <c r="A1501" t="str">
        <f t="shared" si="23"/>
        <v>SBPSxc.CC.BidwellLava.D.FFEP.N.100</v>
      </c>
      <c r="B1501">
        <v>316</v>
      </c>
      <c r="C1501" t="str">
        <f>LOOKUP(B1501,TipsyOutputs!A:A,TipsyOutputs!B:B)</f>
        <v>SBPSxc.CC.BidwellLava.D.FFEP.N</v>
      </c>
      <c r="D1501">
        <v>0</v>
      </c>
      <c r="E1501">
        <v>100</v>
      </c>
      <c r="F1501">
        <v>191</v>
      </c>
      <c r="G1501">
        <v>18.2</v>
      </c>
      <c r="H1501">
        <v>0.17499999999999999</v>
      </c>
      <c r="I1501">
        <v>183.7</v>
      </c>
      <c r="J1501">
        <v>1.91</v>
      </c>
      <c r="K1501">
        <v>83</v>
      </c>
      <c r="L1501">
        <v>25.4</v>
      </c>
    </row>
    <row r="1502" spans="1:12">
      <c r="A1502" t="str">
        <f t="shared" si="23"/>
        <v>SBPSxc.CC.BidwellLava.D.FFEP.N.60</v>
      </c>
      <c r="B1502">
        <v>316</v>
      </c>
      <c r="C1502" t="str">
        <f>LOOKUP(B1502,TipsyOutputs!A:A,TipsyOutputs!B:B)</f>
        <v>SBPSxc.CC.BidwellLava.D.FFEP.N</v>
      </c>
      <c r="D1502">
        <v>0</v>
      </c>
      <c r="E1502">
        <v>60</v>
      </c>
      <c r="F1502">
        <v>77</v>
      </c>
      <c r="G1502">
        <v>13.4</v>
      </c>
      <c r="H1502">
        <v>8.7999999999999995E-2</v>
      </c>
      <c r="I1502">
        <v>138.80000000000001</v>
      </c>
      <c r="J1502">
        <v>1.28</v>
      </c>
      <c r="K1502">
        <v>34</v>
      </c>
      <c r="L1502">
        <v>19.899999999999999</v>
      </c>
    </row>
    <row r="1503" spans="1:12">
      <c r="A1503" t="str">
        <f t="shared" si="23"/>
        <v>SBPSxc.CC.BidwellLava.D.FFEP.N.70</v>
      </c>
      <c r="B1503">
        <v>316</v>
      </c>
      <c r="C1503" t="str">
        <f>LOOKUP(B1503,TipsyOutputs!A:A,TipsyOutputs!B:B)</f>
        <v>SBPSxc.CC.BidwellLava.D.FFEP.N</v>
      </c>
      <c r="D1503">
        <v>0</v>
      </c>
      <c r="E1503">
        <v>70</v>
      </c>
      <c r="F1503">
        <v>112</v>
      </c>
      <c r="G1503">
        <v>14.9</v>
      </c>
      <c r="H1503">
        <v>0.112</v>
      </c>
      <c r="I1503">
        <v>155.1</v>
      </c>
      <c r="J1503">
        <v>1.6</v>
      </c>
      <c r="K1503">
        <v>48</v>
      </c>
      <c r="L1503">
        <v>21.8</v>
      </c>
    </row>
    <row r="1504" spans="1:12">
      <c r="A1504" t="str">
        <f t="shared" si="23"/>
        <v>SBPSxc.CC.BidwellLava.D.FFEP.N.80</v>
      </c>
      <c r="B1504">
        <v>316</v>
      </c>
      <c r="C1504" t="str">
        <f>LOOKUP(B1504,TipsyOutputs!A:A,TipsyOutputs!B:B)</f>
        <v>SBPSxc.CC.BidwellLava.D.FFEP.N</v>
      </c>
      <c r="D1504">
        <v>0</v>
      </c>
      <c r="E1504">
        <v>80</v>
      </c>
      <c r="F1504">
        <v>143</v>
      </c>
      <c r="G1504">
        <v>16.2</v>
      </c>
      <c r="H1504">
        <v>0.13400000000000001</v>
      </c>
      <c r="I1504">
        <v>165.5</v>
      </c>
      <c r="J1504">
        <v>1.79</v>
      </c>
      <c r="K1504">
        <v>60</v>
      </c>
      <c r="L1504">
        <v>23.3</v>
      </c>
    </row>
    <row r="1505" spans="1:12">
      <c r="A1505" t="str">
        <f t="shared" si="23"/>
        <v>SBPSxc.CC.BidwellLava.D.FFEP.N.90</v>
      </c>
      <c r="B1505">
        <v>316</v>
      </c>
      <c r="C1505" t="str">
        <f>LOOKUP(B1505,TipsyOutputs!A:A,TipsyOutputs!B:B)</f>
        <v>SBPSxc.CC.BidwellLava.D.FFEP.N</v>
      </c>
      <c r="D1505">
        <v>0</v>
      </c>
      <c r="E1505">
        <v>90</v>
      </c>
      <c r="F1505">
        <v>169</v>
      </c>
      <c r="G1505">
        <v>17.3</v>
      </c>
      <c r="H1505">
        <v>0.156</v>
      </c>
      <c r="I1505">
        <v>176.1</v>
      </c>
      <c r="J1505">
        <v>1.88</v>
      </c>
      <c r="K1505">
        <v>72</v>
      </c>
      <c r="L1505">
        <v>24.5</v>
      </c>
    </row>
    <row r="1506" spans="1:12">
      <c r="A1506" t="str">
        <f t="shared" si="23"/>
        <v>SBPSxc.CC.BidwellLava.D.NoMgmt.N.100</v>
      </c>
      <c r="B1506">
        <v>28</v>
      </c>
      <c r="C1506" t="str">
        <f>LOOKUP(B1506,TipsyOutputs!A:A,TipsyOutputs!B:B)</f>
        <v>SBPSxc.CC.BidwellLava.D.NoMgmt.N</v>
      </c>
      <c r="D1506">
        <v>0</v>
      </c>
      <c r="E1506">
        <v>100</v>
      </c>
      <c r="F1506">
        <v>91</v>
      </c>
      <c r="G1506">
        <v>14.3</v>
      </c>
      <c r="H1506">
        <v>9.8000000000000004E-2</v>
      </c>
      <c r="I1506">
        <v>144.5</v>
      </c>
      <c r="J1506">
        <v>0.91</v>
      </c>
      <c r="K1506">
        <v>39</v>
      </c>
      <c r="L1506">
        <v>19.5</v>
      </c>
    </row>
    <row r="1507" spans="1:12">
      <c r="A1507" t="str">
        <f t="shared" si="23"/>
        <v>SBPSxc.CC.BidwellLava.D.NoMgmt.N.60</v>
      </c>
      <c r="B1507">
        <v>28</v>
      </c>
      <c r="C1507" t="str">
        <f>LOOKUP(B1507,TipsyOutputs!A:A,TipsyOutputs!B:B)</f>
        <v>SBPSxc.CC.BidwellLava.D.NoMgmt.N</v>
      </c>
      <c r="D1507">
        <v>0</v>
      </c>
      <c r="E1507">
        <v>60</v>
      </c>
      <c r="F1507">
        <v>9</v>
      </c>
      <c r="G1507">
        <v>9.1999999999999993</v>
      </c>
      <c r="H1507">
        <v>4.8000000000000001E-2</v>
      </c>
      <c r="I1507">
        <v>58.4</v>
      </c>
      <c r="J1507">
        <v>0.15</v>
      </c>
      <c r="K1507">
        <v>9</v>
      </c>
      <c r="L1507">
        <v>14</v>
      </c>
    </row>
    <row r="1508" spans="1:12">
      <c r="A1508" t="str">
        <f t="shared" si="23"/>
        <v>SBPSxc.CC.BidwellLava.D.NoMgmt.N.70</v>
      </c>
      <c r="B1508">
        <v>28</v>
      </c>
      <c r="C1508" t="str">
        <f>LOOKUP(B1508,TipsyOutputs!A:A,TipsyOutputs!B:B)</f>
        <v>SBPSxc.CC.BidwellLava.D.NoMgmt.N</v>
      </c>
      <c r="D1508">
        <v>0</v>
      </c>
      <c r="E1508">
        <v>70</v>
      </c>
      <c r="F1508">
        <v>25</v>
      </c>
      <c r="G1508">
        <v>10.7</v>
      </c>
      <c r="H1508">
        <v>0.06</v>
      </c>
      <c r="I1508">
        <v>91.8</v>
      </c>
      <c r="J1508">
        <v>0.36</v>
      </c>
      <c r="K1508">
        <v>17</v>
      </c>
      <c r="L1508">
        <v>15.4</v>
      </c>
    </row>
    <row r="1509" spans="1:12">
      <c r="A1509" t="str">
        <f t="shared" si="23"/>
        <v>SBPSxc.CC.BidwellLava.D.NoMgmt.N.80</v>
      </c>
      <c r="B1509">
        <v>28</v>
      </c>
      <c r="C1509" t="str">
        <f>LOOKUP(B1509,TipsyOutputs!A:A,TipsyOutputs!B:B)</f>
        <v>SBPSxc.CC.BidwellLava.D.NoMgmt.N</v>
      </c>
      <c r="D1509">
        <v>0</v>
      </c>
      <c r="E1509">
        <v>80</v>
      </c>
      <c r="F1509">
        <v>45</v>
      </c>
      <c r="G1509">
        <v>12.1</v>
      </c>
      <c r="H1509">
        <v>6.9000000000000006E-2</v>
      </c>
      <c r="I1509">
        <v>111.8</v>
      </c>
      <c r="J1509">
        <v>0.56999999999999995</v>
      </c>
      <c r="K1509">
        <v>24</v>
      </c>
      <c r="L1509">
        <v>16.899999999999999</v>
      </c>
    </row>
    <row r="1510" spans="1:12">
      <c r="A1510" t="str">
        <f t="shared" si="23"/>
        <v>SBPSxc.CC.BidwellLava.D.NoMgmt.N.90</v>
      </c>
      <c r="B1510">
        <v>28</v>
      </c>
      <c r="C1510" t="str">
        <f>LOOKUP(B1510,TipsyOutputs!A:A,TipsyOutputs!B:B)</f>
        <v>SBPSxc.CC.BidwellLava.D.NoMgmt.N</v>
      </c>
      <c r="D1510">
        <v>0</v>
      </c>
      <c r="E1510">
        <v>90</v>
      </c>
      <c r="F1510">
        <v>69</v>
      </c>
      <c r="G1510">
        <v>13.3</v>
      </c>
      <c r="H1510">
        <v>8.5999999999999993E-2</v>
      </c>
      <c r="I1510">
        <v>133.6</v>
      </c>
      <c r="J1510">
        <v>0.77</v>
      </c>
      <c r="K1510">
        <v>32</v>
      </c>
      <c r="L1510">
        <v>18.3</v>
      </c>
    </row>
    <row r="1511" spans="1:12">
      <c r="A1511" t="str">
        <f t="shared" si="23"/>
        <v>SBPSxc.CC.BidwellLava.D.Reg.N.100</v>
      </c>
      <c r="B1511">
        <v>162</v>
      </c>
      <c r="C1511" t="str">
        <f>LOOKUP(B1511,TipsyOutputs!A:A,TipsyOutputs!B:B)</f>
        <v>SBPSxc.CC.BidwellLava.D.Reg.N</v>
      </c>
      <c r="D1511">
        <v>0</v>
      </c>
      <c r="E1511">
        <v>100</v>
      </c>
      <c r="F1511">
        <v>185</v>
      </c>
      <c r="G1511">
        <v>18.100000000000001</v>
      </c>
      <c r="H1511">
        <v>0.16400000000000001</v>
      </c>
      <c r="I1511">
        <v>179.5</v>
      </c>
      <c r="J1511">
        <v>1.85</v>
      </c>
      <c r="K1511">
        <v>78</v>
      </c>
      <c r="L1511">
        <v>23.9</v>
      </c>
    </row>
    <row r="1512" spans="1:12">
      <c r="A1512" t="str">
        <f t="shared" si="23"/>
        <v>SBPSxc.CC.BidwellLava.D.Reg.N.60</v>
      </c>
      <c r="B1512">
        <v>162</v>
      </c>
      <c r="C1512" t="str">
        <f>LOOKUP(B1512,TipsyOutputs!A:A,TipsyOutputs!B:B)</f>
        <v>SBPSxc.CC.BidwellLava.D.Reg.N</v>
      </c>
      <c r="D1512">
        <v>0</v>
      </c>
      <c r="E1512">
        <v>60</v>
      </c>
      <c r="F1512">
        <v>63</v>
      </c>
      <c r="G1512">
        <v>12.9</v>
      </c>
      <c r="H1512">
        <v>8.3000000000000004E-2</v>
      </c>
      <c r="I1512">
        <v>130.69999999999999</v>
      </c>
      <c r="J1512">
        <v>1.05</v>
      </c>
      <c r="K1512">
        <v>29</v>
      </c>
      <c r="L1512">
        <v>18.100000000000001</v>
      </c>
    </row>
    <row r="1513" spans="1:12">
      <c r="A1513" t="str">
        <f t="shared" si="23"/>
        <v>SBPSxc.CC.BidwellLava.D.Reg.N.70</v>
      </c>
      <c r="B1513">
        <v>162</v>
      </c>
      <c r="C1513" t="str">
        <f>LOOKUP(B1513,TipsyOutputs!A:A,TipsyOutputs!B:B)</f>
        <v>SBPSxc.CC.BidwellLava.D.Reg.N</v>
      </c>
      <c r="D1513">
        <v>0</v>
      </c>
      <c r="E1513">
        <v>70</v>
      </c>
      <c r="F1513">
        <v>99</v>
      </c>
      <c r="G1513">
        <v>14.5</v>
      </c>
      <c r="H1513">
        <v>0.104</v>
      </c>
      <c r="I1513">
        <v>148.69999999999999</v>
      </c>
      <c r="J1513">
        <v>1.41</v>
      </c>
      <c r="K1513">
        <v>42</v>
      </c>
      <c r="L1513">
        <v>20</v>
      </c>
    </row>
    <row r="1514" spans="1:12">
      <c r="A1514" t="str">
        <f t="shared" si="23"/>
        <v>SBPSxc.CC.BidwellLava.D.Reg.N.80</v>
      </c>
      <c r="B1514">
        <v>162</v>
      </c>
      <c r="C1514" t="str">
        <f>LOOKUP(B1514,TipsyOutputs!A:A,TipsyOutputs!B:B)</f>
        <v>SBPSxc.CC.BidwellLava.D.Reg.N</v>
      </c>
      <c r="D1514">
        <v>0</v>
      </c>
      <c r="E1514">
        <v>80</v>
      </c>
      <c r="F1514">
        <v>132</v>
      </c>
      <c r="G1514">
        <v>15.9</v>
      </c>
      <c r="H1514">
        <v>0.124</v>
      </c>
      <c r="I1514">
        <v>159.5</v>
      </c>
      <c r="J1514">
        <v>1.65</v>
      </c>
      <c r="K1514">
        <v>55</v>
      </c>
      <c r="L1514">
        <v>21.6</v>
      </c>
    </row>
    <row r="1515" spans="1:12">
      <c r="A1515" t="str">
        <f t="shared" si="23"/>
        <v>SBPSxc.CC.BidwellLava.D.Reg.N.90</v>
      </c>
      <c r="B1515">
        <v>162</v>
      </c>
      <c r="C1515" t="str">
        <f>LOOKUP(B1515,TipsyOutputs!A:A,TipsyOutputs!B:B)</f>
        <v>SBPSxc.CC.BidwellLava.D.Reg.N</v>
      </c>
      <c r="D1515">
        <v>0</v>
      </c>
      <c r="E1515">
        <v>90</v>
      </c>
      <c r="F1515">
        <v>161</v>
      </c>
      <c r="G1515">
        <v>17.100000000000001</v>
      </c>
      <c r="H1515">
        <v>0.14599999999999999</v>
      </c>
      <c r="I1515">
        <v>171.4</v>
      </c>
      <c r="J1515">
        <v>1.78</v>
      </c>
      <c r="K1515">
        <v>67</v>
      </c>
      <c r="L1515">
        <v>22.8</v>
      </c>
    </row>
    <row r="1516" spans="1:12">
      <c r="A1516" t="str">
        <f t="shared" si="23"/>
        <v>SBPSxc.CC.BidwellLava.D.Reg.P.100</v>
      </c>
      <c r="B1516">
        <v>163</v>
      </c>
      <c r="C1516" t="str">
        <f>LOOKUP(B1516,TipsyOutputs!A:A,TipsyOutputs!B:B)</f>
        <v>SBPSxc.CC.BidwellLava.D.Reg.P</v>
      </c>
      <c r="D1516">
        <v>0</v>
      </c>
      <c r="E1516">
        <v>100</v>
      </c>
      <c r="F1516">
        <v>213</v>
      </c>
      <c r="G1516">
        <v>18.8</v>
      </c>
      <c r="H1516">
        <v>0.17899999999999999</v>
      </c>
      <c r="I1516">
        <v>187.1</v>
      </c>
      <c r="J1516">
        <v>2.13</v>
      </c>
      <c r="K1516">
        <v>88</v>
      </c>
      <c r="L1516">
        <v>24.4</v>
      </c>
    </row>
    <row r="1517" spans="1:12">
      <c r="A1517" t="str">
        <f t="shared" si="23"/>
        <v>SBPSxc.CC.BidwellLava.D.Reg.P.60</v>
      </c>
      <c r="B1517">
        <v>163</v>
      </c>
      <c r="C1517" t="str">
        <f>LOOKUP(B1517,TipsyOutputs!A:A,TipsyOutputs!B:B)</f>
        <v>SBPSxc.CC.BidwellLava.D.Reg.P</v>
      </c>
      <c r="D1517">
        <v>0</v>
      </c>
      <c r="E1517">
        <v>60</v>
      </c>
      <c r="F1517">
        <v>82</v>
      </c>
      <c r="G1517">
        <v>13.5</v>
      </c>
      <c r="H1517">
        <v>9.1999999999999998E-2</v>
      </c>
      <c r="I1517">
        <v>137.5</v>
      </c>
      <c r="J1517">
        <v>1.37</v>
      </c>
      <c r="K1517">
        <v>35</v>
      </c>
      <c r="L1517">
        <v>18.7</v>
      </c>
    </row>
    <row r="1518" spans="1:12">
      <c r="A1518" t="str">
        <f t="shared" si="23"/>
        <v>SBPSxc.CC.BidwellLava.D.Reg.P.70</v>
      </c>
      <c r="B1518">
        <v>163</v>
      </c>
      <c r="C1518" t="str">
        <f>LOOKUP(B1518,TipsyOutputs!A:A,TipsyOutputs!B:B)</f>
        <v>SBPSxc.CC.BidwellLava.D.Reg.P</v>
      </c>
      <c r="D1518">
        <v>0</v>
      </c>
      <c r="E1518">
        <v>70</v>
      </c>
      <c r="F1518">
        <v>122</v>
      </c>
      <c r="G1518">
        <v>15.2</v>
      </c>
      <c r="H1518">
        <v>0.11600000000000001</v>
      </c>
      <c r="I1518">
        <v>155.1</v>
      </c>
      <c r="J1518">
        <v>1.75</v>
      </c>
      <c r="K1518">
        <v>49</v>
      </c>
      <c r="L1518">
        <v>20.6</v>
      </c>
    </row>
    <row r="1519" spans="1:12">
      <c r="A1519" t="str">
        <f t="shared" si="23"/>
        <v>SBPSxc.CC.BidwellLava.D.Reg.P.80</v>
      </c>
      <c r="B1519">
        <v>163</v>
      </c>
      <c r="C1519" t="str">
        <f>LOOKUP(B1519,TipsyOutputs!A:A,TipsyOutputs!B:B)</f>
        <v>SBPSxc.CC.BidwellLava.D.Reg.P</v>
      </c>
      <c r="D1519">
        <v>0</v>
      </c>
      <c r="E1519">
        <v>80</v>
      </c>
      <c r="F1519">
        <v>158</v>
      </c>
      <c r="G1519">
        <v>16.5</v>
      </c>
      <c r="H1519">
        <v>0.13900000000000001</v>
      </c>
      <c r="I1519">
        <v>167.8</v>
      </c>
      <c r="J1519">
        <v>1.97</v>
      </c>
      <c r="K1519">
        <v>63</v>
      </c>
      <c r="L1519">
        <v>22.2</v>
      </c>
    </row>
    <row r="1520" spans="1:12">
      <c r="A1520" t="str">
        <f t="shared" si="23"/>
        <v>SBPSxc.CC.BidwellLava.D.Reg.P.90</v>
      </c>
      <c r="B1520">
        <v>163</v>
      </c>
      <c r="C1520" t="str">
        <f>LOOKUP(B1520,TipsyOutputs!A:A,TipsyOutputs!B:B)</f>
        <v>SBPSxc.CC.BidwellLava.D.Reg.P</v>
      </c>
      <c r="D1520">
        <v>0</v>
      </c>
      <c r="E1520">
        <v>90</v>
      </c>
      <c r="F1520">
        <v>188</v>
      </c>
      <c r="G1520">
        <v>17.7</v>
      </c>
      <c r="H1520">
        <v>0.16</v>
      </c>
      <c r="I1520">
        <v>178.7</v>
      </c>
      <c r="J1520">
        <v>2.09</v>
      </c>
      <c r="K1520">
        <v>76</v>
      </c>
      <c r="L1520">
        <v>23.4</v>
      </c>
    </row>
    <row r="1521" spans="1:12">
      <c r="A1521" t="str">
        <f t="shared" si="23"/>
        <v>SBPSxc.CC.Minton.A.FFEP.N.100</v>
      </c>
      <c r="B1521">
        <v>384</v>
      </c>
      <c r="C1521" t="str">
        <f>LOOKUP(B1521,TipsyOutputs!A:A,TipsyOutputs!B:B)</f>
        <v>SBPSxc.CC.Minton.A.FFEP.N</v>
      </c>
      <c r="D1521">
        <v>0</v>
      </c>
      <c r="E1521">
        <v>100</v>
      </c>
      <c r="F1521">
        <v>203</v>
      </c>
      <c r="G1521">
        <v>18.7</v>
      </c>
      <c r="H1521">
        <v>0.186</v>
      </c>
      <c r="I1521">
        <v>188.3</v>
      </c>
      <c r="J1521">
        <v>2.0299999999999998</v>
      </c>
      <c r="K1521">
        <v>88</v>
      </c>
      <c r="L1521">
        <v>25.9</v>
      </c>
    </row>
    <row r="1522" spans="1:12">
      <c r="A1522" t="str">
        <f t="shared" si="23"/>
        <v>SBPSxc.CC.Minton.A.FFEP.N.60</v>
      </c>
      <c r="B1522">
        <v>384</v>
      </c>
      <c r="C1522" t="str">
        <f>LOOKUP(B1522,TipsyOutputs!A:A,TipsyOutputs!B:B)</f>
        <v>SBPSxc.CC.Minton.A.FFEP.N</v>
      </c>
      <c r="D1522">
        <v>0</v>
      </c>
      <c r="E1522">
        <v>60</v>
      </c>
      <c r="F1522">
        <v>85</v>
      </c>
      <c r="G1522">
        <v>13.8</v>
      </c>
      <c r="H1522">
        <v>9.1999999999999998E-2</v>
      </c>
      <c r="I1522">
        <v>142.9</v>
      </c>
      <c r="J1522">
        <v>1.42</v>
      </c>
      <c r="K1522">
        <v>37</v>
      </c>
      <c r="L1522">
        <v>20.399999999999999</v>
      </c>
    </row>
    <row r="1523" spans="1:12">
      <c r="A1523" t="str">
        <f t="shared" si="23"/>
        <v>SBPSxc.CC.Minton.A.FFEP.N.70</v>
      </c>
      <c r="B1523">
        <v>384</v>
      </c>
      <c r="C1523" t="str">
        <f>LOOKUP(B1523,TipsyOutputs!A:A,TipsyOutputs!B:B)</f>
        <v>SBPSxc.CC.Minton.A.FFEP.N</v>
      </c>
      <c r="D1523">
        <v>0</v>
      </c>
      <c r="E1523">
        <v>70</v>
      </c>
      <c r="F1523">
        <v>122</v>
      </c>
      <c r="G1523">
        <v>15.4</v>
      </c>
      <c r="H1523">
        <v>0.11899999999999999</v>
      </c>
      <c r="I1523">
        <v>158.6</v>
      </c>
      <c r="J1523">
        <v>1.75</v>
      </c>
      <c r="K1523">
        <v>52</v>
      </c>
      <c r="L1523">
        <v>22.3</v>
      </c>
    </row>
    <row r="1524" spans="1:12">
      <c r="A1524" t="str">
        <f t="shared" si="23"/>
        <v>SBPSxc.CC.Minton.A.FFEP.N.80</v>
      </c>
      <c r="B1524">
        <v>384</v>
      </c>
      <c r="C1524" t="str">
        <f>LOOKUP(B1524,TipsyOutputs!A:A,TipsyOutputs!B:B)</f>
        <v>SBPSxc.CC.Minton.A.FFEP.N</v>
      </c>
      <c r="D1524">
        <v>0</v>
      </c>
      <c r="E1524">
        <v>80</v>
      </c>
      <c r="F1524">
        <v>154</v>
      </c>
      <c r="G1524">
        <v>16.7</v>
      </c>
      <c r="H1524">
        <v>0.14299999999999999</v>
      </c>
      <c r="I1524">
        <v>170.3</v>
      </c>
      <c r="J1524">
        <v>1.93</v>
      </c>
      <c r="K1524">
        <v>65</v>
      </c>
      <c r="L1524">
        <v>23.8</v>
      </c>
    </row>
    <row r="1525" spans="1:12">
      <c r="A1525" t="str">
        <f t="shared" si="23"/>
        <v>SBPSxc.CC.Minton.A.FFEP.N.90</v>
      </c>
      <c r="B1525">
        <v>384</v>
      </c>
      <c r="C1525" t="str">
        <f>LOOKUP(B1525,TipsyOutputs!A:A,TipsyOutputs!B:B)</f>
        <v>SBPSxc.CC.Minton.A.FFEP.N</v>
      </c>
      <c r="D1525">
        <v>0</v>
      </c>
      <c r="E1525">
        <v>90</v>
      </c>
      <c r="F1525">
        <v>181</v>
      </c>
      <c r="G1525">
        <v>17.8</v>
      </c>
      <c r="H1525">
        <v>0.16500000000000001</v>
      </c>
      <c r="I1525">
        <v>179.6</v>
      </c>
      <c r="J1525">
        <v>2.0099999999999998</v>
      </c>
      <c r="K1525">
        <v>77</v>
      </c>
      <c r="L1525">
        <v>25</v>
      </c>
    </row>
    <row r="1526" spans="1:12">
      <c r="A1526" t="str">
        <f t="shared" si="23"/>
        <v>SBPSxc.CC.Minton.A.NoMgmt.N.100</v>
      </c>
      <c r="B1526">
        <v>96</v>
      </c>
      <c r="C1526" t="str">
        <f>LOOKUP(B1526,TipsyOutputs!A:A,TipsyOutputs!B:B)</f>
        <v>SBPSxc.CC.Minton.A.NoMgmt.N</v>
      </c>
      <c r="D1526">
        <v>0</v>
      </c>
      <c r="E1526">
        <v>100</v>
      </c>
      <c r="F1526">
        <v>86</v>
      </c>
      <c r="G1526">
        <v>14</v>
      </c>
      <c r="H1526">
        <v>9.4E-2</v>
      </c>
      <c r="I1526">
        <v>141.9</v>
      </c>
      <c r="J1526">
        <v>0.86</v>
      </c>
      <c r="K1526">
        <v>38</v>
      </c>
      <c r="L1526">
        <v>19.5</v>
      </c>
    </row>
    <row r="1527" spans="1:12">
      <c r="A1527" t="str">
        <f t="shared" si="23"/>
        <v>SBPSxc.CC.Minton.A.NoMgmt.N.60</v>
      </c>
      <c r="B1527">
        <v>96</v>
      </c>
      <c r="C1527" t="str">
        <f>LOOKUP(B1527,TipsyOutputs!A:A,TipsyOutputs!B:B)</f>
        <v>SBPSxc.CC.Minton.A.NoMgmt.N</v>
      </c>
      <c r="D1527">
        <v>0</v>
      </c>
      <c r="E1527">
        <v>60</v>
      </c>
      <c r="F1527">
        <v>8</v>
      </c>
      <c r="G1527">
        <v>9</v>
      </c>
      <c r="H1527">
        <v>4.7E-2</v>
      </c>
      <c r="I1527">
        <v>57.1</v>
      </c>
      <c r="J1527">
        <v>0.14000000000000001</v>
      </c>
      <c r="K1527">
        <v>8</v>
      </c>
      <c r="L1527">
        <v>14</v>
      </c>
    </row>
    <row r="1528" spans="1:12">
      <c r="A1528" t="str">
        <f t="shared" si="23"/>
        <v>SBPSxc.CC.Minton.A.NoMgmt.N.70</v>
      </c>
      <c r="B1528">
        <v>96</v>
      </c>
      <c r="C1528" t="str">
        <f>LOOKUP(B1528,TipsyOutputs!A:A,TipsyOutputs!B:B)</f>
        <v>SBPSxc.CC.Minton.A.NoMgmt.N</v>
      </c>
      <c r="D1528">
        <v>0</v>
      </c>
      <c r="E1528">
        <v>70</v>
      </c>
      <c r="F1528">
        <v>23</v>
      </c>
      <c r="G1528">
        <v>10.5</v>
      </c>
      <c r="H1528">
        <v>5.8000000000000003E-2</v>
      </c>
      <c r="I1528">
        <v>87</v>
      </c>
      <c r="J1528">
        <v>0.33</v>
      </c>
      <c r="K1528">
        <v>17</v>
      </c>
      <c r="L1528">
        <v>15.3</v>
      </c>
    </row>
    <row r="1529" spans="1:12">
      <c r="A1529" t="str">
        <f t="shared" si="23"/>
        <v>SBPSxc.CC.Minton.A.NoMgmt.N.80</v>
      </c>
      <c r="B1529">
        <v>96</v>
      </c>
      <c r="C1529" t="str">
        <f>LOOKUP(B1529,TipsyOutputs!A:A,TipsyOutputs!B:B)</f>
        <v>SBPSxc.CC.Minton.A.NoMgmt.N</v>
      </c>
      <c r="D1529">
        <v>0</v>
      </c>
      <c r="E1529">
        <v>80</v>
      </c>
      <c r="F1529">
        <v>42</v>
      </c>
      <c r="G1529">
        <v>11.9</v>
      </c>
      <c r="H1529">
        <v>6.7000000000000004E-2</v>
      </c>
      <c r="I1529">
        <v>108.5</v>
      </c>
      <c r="J1529">
        <v>0.53</v>
      </c>
      <c r="K1529">
        <v>23</v>
      </c>
      <c r="L1529">
        <v>16.899999999999999</v>
      </c>
    </row>
    <row r="1530" spans="1:12">
      <c r="A1530" t="str">
        <f t="shared" si="23"/>
        <v>SBPSxc.CC.Minton.A.NoMgmt.N.90</v>
      </c>
      <c r="B1530">
        <v>96</v>
      </c>
      <c r="C1530" t="str">
        <f>LOOKUP(B1530,TipsyOutputs!A:A,TipsyOutputs!B:B)</f>
        <v>SBPSxc.CC.Minton.A.NoMgmt.N</v>
      </c>
      <c r="D1530">
        <v>0</v>
      </c>
      <c r="E1530">
        <v>90</v>
      </c>
      <c r="F1530">
        <v>65</v>
      </c>
      <c r="G1530">
        <v>13</v>
      </c>
      <c r="H1530">
        <v>8.3000000000000004E-2</v>
      </c>
      <c r="I1530">
        <v>131.19999999999999</v>
      </c>
      <c r="J1530">
        <v>0.73</v>
      </c>
      <c r="K1530">
        <v>31</v>
      </c>
      <c r="L1530">
        <v>18.3</v>
      </c>
    </row>
    <row r="1531" spans="1:12">
      <c r="A1531" t="str">
        <f t="shared" si="23"/>
        <v>SBPSxc.CC.Minton.A.Reg.N.100</v>
      </c>
      <c r="B1531">
        <v>250</v>
      </c>
      <c r="C1531" t="str">
        <f>LOOKUP(B1531,TipsyOutputs!A:A,TipsyOutputs!B:B)</f>
        <v>SBPSxc.CC.Minton.A.Reg.N</v>
      </c>
      <c r="D1531">
        <v>0</v>
      </c>
      <c r="E1531">
        <v>100</v>
      </c>
      <c r="F1531">
        <v>197</v>
      </c>
      <c r="G1531">
        <v>18.5</v>
      </c>
      <c r="H1531">
        <v>0.17399999999999999</v>
      </c>
      <c r="I1531">
        <v>184.3</v>
      </c>
      <c r="J1531">
        <v>1.97</v>
      </c>
      <c r="K1531">
        <v>83</v>
      </c>
      <c r="L1531">
        <v>24.3</v>
      </c>
    </row>
    <row r="1532" spans="1:12">
      <c r="A1532" t="str">
        <f t="shared" si="23"/>
        <v>SBPSxc.CC.Minton.A.Reg.N.60</v>
      </c>
      <c r="B1532">
        <v>250</v>
      </c>
      <c r="C1532" t="str">
        <f>LOOKUP(B1532,TipsyOutputs!A:A,TipsyOutputs!B:B)</f>
        <v>SBPSxc.CC.Minton.A.Reg.N</v>
      </c>
      <c r="D1532">
        <v>0</v>
      </c>
      <c r="E1532">
        <v>60</v>
      </c>
      <c r="F1532">
        <v>71</v>
      </c>
      <c r="G1532">
        <v>13.3</v>
      </c>
      <c r="H1532">
        <v>8.7999999999999995E-2</v>
      </c>
      <c r="I1532">
        <v>135.5</v>
      </c>
      <c r="J1532">
        <v>1.19</v>
      </c>
      <c r="K1532">
        <v>32</v>
      </c>
      <c r="L1532">
        <v>18.5</v>
      </c>
    </row>
    <row r="1533" spans="1:12">
      <c r="A1533" t="str">
        <f t="shared" si="23"/>
        <v>SBPSxc.CC.Minton.A.Reg.N.70</v>
      </c>
      <c r="B1533">
        <v>250</v>
      </c>
      <c r="C1533" t="str">
        <f>LOOKUP(B1533,TipsyOutputs!A:A,TipsyOutputs!B:B)</f>
        <v>SBPSxc.CC.Minton.A.Reg.N</v>
      </c>
      <c r="D1533">
        <v>0</v>
      </c>
      <c r="E1533">
        <v>70</v>
      </c>
      <c r="F1533">
        <v>109</v>
      </c>
      <c r="G1533">
        <v>14.9</v>
      </c>
      <c r="H1533">
        <v>0.111</v>
      </c>
      <c r="I1533">
        <v>152.80000000000001</v>
      </c>
      <c r="J1533">
        <v>1.56</v>
      </c>
      <c r="K1533">
        <v>46</v>
      </c>
      <c r="L1533">
        <v>20.5</v>
      </c>
    </row>
    <row r="1534" spans="1:12">
      <c r="A1534" t="str">
        <f t="shared" si="23"/>
        <v>SBPSxc.CC.Minton.A.Reg.N.80</v>
      </c>
      <c r="B1534">
        <v>250</v>
      </c>
      <c r="C1534" t="str">
        <f>LOOKUP(B1534,TipsyOutputs!A:A,TipsyOutputs!B:B)</f>
        <v>SBPSxc.CC.Minton.A.Reg.N</v>
      </c>
      <c r="D1534">
        <v>0</v>
      </c>
      <c r="E1534">
        <v>80</v>
      </c>
      <c r="F1534">
        <v>143</v>
      </c>
      <c r="G1534">
        <v>16.3</v>
      </c>
      <c r="H1534">
        <v>0.13300000000000001</v>
      </c>
      <c r="I1534">
        <v>164.6</v>
      </c>
      <c r="J1534">
        <v>1.79</v>
      </c>
      <c r="K1534">
        <v>59</v>
      </c>
      <c r="L1534">
        <v>22.1</v>
      </c>
    </row>
    <row r="1535" spans="1:12">
      <c r="A1535" t="str">
        <f t="shared" si="23"/>
        <v>SBPSxc.CC.Minton.A.Reg.N.90</v>
      </c>
      <c r="B1535">
        <v>250</v>
      </c>
      <c r="C1535" t="str">
        <f>LOOKUP(B1535,TipsyOutputs!A:A,TipsyOutputs!B:B)</f>
        <v>SBPSxc.CC.Minton.A.Reg.N</v>
      </c>
      <c r="D1535">
        <v>0</v>
      </c>
      <c r="E1535">
        <v>90</v>
      </c>
      <c r="F1535">
        <v>173</v>
      </c>
      <c r="G1535">
        <v>17.5</v>
      </c>
      <c r="H1535">
        <v>0.154</v>
      </c>
      <c r="I1535">
        <v>175.4</v>
      </c>
      <c r="J1535">
        <v>1.92</v>
      </c>
      <c r="K1535">
        <v>72</v>
      </c>
      <c r="L1535">
        <v>23.3</v>
      </c>
    </row>
    <row r="1536" spans="1:12">
      <c r="A1536" t="str">
        <f t="shared" si="23"/>
        <v>SBPSxc.CC.Minton.A.Reg.P.100</v>
      </c>
      <c r="B1536">
        <v>251</v>
      </c>
      <c r="C1536" t="str">
        <f>LOOKUP(B1536,TipsyOutputs!A:A,TipsyOutputs!B:B)</f>
        <v>SBPSxc.CC.Minton.A.Reg.P</v>
      </c>
      <c r="D1536">
        <v>0</v>
      </c>
      <c r="E1536">
        <v>100</v>
      </c>
      <c r="F1536">
        <v>225</v>
      </c>
      <c r="G1536">
        <v>19.3</v>
      </c>
      <c r="H1536">
        <v>0.19</v>
      </c>
      <c r="I1536">
        <v>191.3</v>
      </c>
      <c r="J1536">
        <v>2.25</v>
      </c>
      <c r="K1536">
        <v>94</v>
      </c>
      <c r="L1536">
        <v>24.9</v>
      </c>
    </row>
    <row r="1537" spans="1:12">
      <c r="A1537" t="str">
        <f t="shared" ref="A1537:A1600" si="24">C1537&amp;"."&amp;E1537</f>
        <v>SBPSxc.CC.Minton.A.Reg.P.60</v>
      </c>
      <c r="B1537">
        <v>251</v>
      </c>
      <c r="C1537" t="str">
        <f>LOOKUP(B1537,TipsyOutputs!A:A,TipsyOutputs!B:B)</f>
        <v>SBPSxc.CC.Minton.A.Reg.P</v>
      </c>
      <c r="D1537">
        <v>0</v>
      </c>
      <c r="E1537">
        <v>60</v>
      </c>
      <c r="F1537">
        <v>93</v>
      </c>
      <c r="G1537">
        <v>14</v>
      </c>
      <c r="H1537">
        <v>9.8000000000000004E-2</v>
      </c>
      <c r="I1537">
        <v>142.6</v>
      </c>
      <c r="J1537">
        <v>1.55</v>
      </c>
      <c r="K1537">
        <v>39</v>
      </c>
      <c r="L1537">
        <v>19.2</v>
      </c>
    </row>
    <row r="1538" spans="1:12">
      <c r="A1538" t="str">
        <f t="shared" si="24"/>
        <v>SBPSxc.CC.Minton.A.Reg.P.70</v>
      </c>
      <c r="B1538">
        <v>251</v>
      </c>
      <c r="C1538" t="str">
        <f>LOOKUP(B1538,TipsyOutputs!A:A,TipsyOutputs!B:B)</f>
        <v>SBPSxc.CC.Minton.A.Reg.P</v>
      </c>
      <c r="D1538">
        <v>0</v>
      </c>
      <c r="E1538">
        <v>70</v>
      </c>
      <c r="F1538">
        <v>135</v>
      </c>
      <c r="G1538">
        <v>15.6</v>
      </c>
      <c r="H1538">
        <v>0.123</v>
      </c>
      <c r="I1538">
        <v>158.9</v>
      </c>
      <c r="J1538">
        <v>1.92</v>
      </c>
      <c r="K1538">
        <v>53</v>
      </c>
      <c r="L1538">
        <v>21.2</v>
      </c>
    </row>
    <row r="1539" spans="1:12">
      <c r="A1539" t="str">
        <f t="shared" si="24"/>
        <v>SBPSxc.CC.Minton.A.Reg.P.80</v>
      </c>
      <c r="B1539">
        <v>251</v>
      </c>
      <c r="C1539" t="str">
        <f>LOOKUP(B1539,TipsyOutputs!A:A,TipsyOutputs!B:B)</f>
        <v>SBPSxc.CC.Minton.A.Reg.P</v>
      </c>
      <c r="D1539">
        <v>0</v>
      </c>
      <c r="E1539">
        <v>80</v>
      </c>
      <c r="F1539">
        <v>171</v>
      </c>
      <c r="G1539">
        <v>17</v>
      </c>
      <c r="H1539">
        <v>0.14799999999999999</v>
      </c>
      <c r="I1539">
        <v>172.7</v>
      </c>
      <c r="J1539">
        <v>2.13</v>
      </c>
      <c r="K1539">
        <v>68</v>
      </c>
      <c r="L1539">
        <v>22.7</v>
      </c>
    </row>
    <row r="1540" spans="1:12">
      <c r="A1540" t="str">
        <f t="shared" si="24"/>
        <v>SBPSxc.CC.Minton.A.Reg.P.90</v>
      </c>
      <c r="B1540">
        <v>251</v>
      </c>
      <c r="C1540" t="str">
        <f>LOOKUP(B1540,TipsyOutputs!A:A,TipsyOutputs!B:B)</f>
        <v>SBPSxc.CC.Minton.A.Reg.P</v>
      </c>
      <c r="D1540">
        <v>0</v>
      </c>
      <c r="E1540">
        <v>90</v>
      </c>
      <c r="F1540">
        <v>201</v>
      </c>
      <c r="G1540">
        <v>18.2</v>
      </c>
      <c r="H1540">
        <v>0.16900000000000001</v>
      </c>
      <c r="I1540">
        <v>182.5</v>
      </c>
      <c r="J1540">
        <v>2.23</v>
      </c>
      <c r="K1540">
        <v>81</v>
      </c>
      <c r="L1540">
        <v>23.9</v>
      </c>
    </row>
    <row r="1541" spans="1:12">
      <c r="A1541" t="str">
        <f t="shared" si="24"/>
        <v>SBPSxc.CC.Minton.B.FFEP.N.100</v>
      </c>
      <c r="B1541">
        <v>385</v>
      </c>
      <c r="C1541" t="str">
        <f>LOOKUP(B1541,TipsyOutputs!A:A,TipsyOutputs!B:B)</f>
        <v>SBPSxc.CC.Minton.B.FFEP.N</v>
      </c>
      <c r="D1541">
        <v>0</v>
      </c>
      <c r="E1541">
        <v>100</v>
      </c>
      <c r="F1541">
        <v>209</v>
      </c>
      <c r="G1541">
        <v>18.899999999999999</v>
      </c>
      <c r="H1541">
        <v>0.191</v>
      </c>
      <c r="I1541">
        <v>190.4</v>
      </c>
      <c r="J1541">
        <v>2.09</v>
      </c>
      <c r="K1541">
        <v>91</v>
      </c>
      <c r="L1541">
        <v>26.1</v>
      </c>
    </row>
    <row r="1542" spans="1:12">
      <c r="A1542" t="str">
        <f t="shared" si="24"/>
        <v>SBPSxc.CC.Minton.B.FFEP.N.60</v>
      </c>
      <c r="B1542">
        <v>385</v>
      </c>
      <c r="C1542" t="str">
        <f>LOOKUP(B1542,TipsyOutputs!A:A,TipsyOutputs!B:B)</f>
        <v>SBPSxc.CC.Minton.B.FFEP.N</v>
      </c>
      <c r="D1542">
        <v>0</v>
      </c>
      <c r="E1542">
        <v>60</v>
      </c>
      <c r="F1542">
        <v>90</v>
      </c>
      <c r="G1542">
        <v>14</v>
      </c>
      <c r="H1542">
        <v>9.4E-2</v>
      </c>
      <c r="I1542">
        <v>144.6</v>
      </c>
      <c r="J1542">
        <v>1.49</v>
      </c>
      <c r="K1542">
        <v>39</v>
      </c>
      <c r="L1542">
        <v>20.7</v>
      </c>
    </row>
    <row r="1543" spans="1:12">
      <c r="A1543" t="str">
        <f t="shared" si="24"/>
        <v>SBPSxc.CC.Minton.B.FFEP.N.70</v>
      </c>
      <c r="B1543">
        <v>385</v>
      </c>
      <c r="C1543" t="str">
        <f>LOOKUP(B1543,TipsyOutputs!A:A,TipsyOutputs!B:B)</f>
        <v>SBPSxc.CC.Minton.B.FFEP.N</v>
      </c>
      <c r="D1543">
        <v>0</v>
      </c>
      <c r="E1543">
        <v>70</v>
      </c>
      <c r="F1543">
        <v>128</v>
      </c>
      <c r="G1543">
        <v>15.6</v>
      </c>
      <c r="H1543">
        <v>0.123</v>
      </c>
      <c r="I1543">
        <v>160.1</v>
      </c>
      <c r="J1543">
        <v>1.82</v>
      </c>
      <c r="K1543">
        <v>54</v>
      </c>
      <c r="L1543">
        <v>22.6</v>
      </c>
    </row>
    <row r="1544" spans="1:12">
      <c r="A1544" t="str">
        <f t="shared" si="24"/>
        <v>SBPSxc.CC.Minton.B.FFEP.N.80</v>
      </c>
      <c r="B1544">
        <v>385</v>
      </c>
      <c r="C1544" t="str">
        <f>LOOKUP(B1544,TipsyOutputs!A:A,TipsyOutputs!B:B)</f>
        <v>SBPSxc.CC.Minton.B.FFEP.N</v>
      </c>
      <c r="D1544">
        <v>0</v>
      </c>
      <c r="E1544">
        <v>80</v>
      </c>
      <c r="F1544">
        <v>160</v>
      </c>
      <c r="G1544">
        <v>16.899999999999999</v>
      </c>
      <c r="H1544">
        <v>0.14799999999999999</v>
      </c>
      <c r="I1544">
        <v>172.5</v>
      </c>
      <c r="J1544">
        <v>2</v>
      </c>
      <c r="K1544">
        <v>68</v>
      </c>
      <c r="L1544">
        <v>24</v>
      </c>
    </row>
    <row r="1545" spans="1:12">
      <c r="A1545" t="str">
        <f t="shared" si="24"/>
        <v>SBPSxc.CC.Minton.B.FFEP.N.90</v>
      </c>
      <c r="B1545">
        <v>385</v>
      </c>
      <c r="C1545" t="str">
        <f>LOOKUP(B1545,TipsyOutputs!A:A,TipsyOutputs!B:B)</f>
        <v>SBPSxc.CC.Minton.B.FFEP.N</v>
      </c>
      <c r="D1545">
        <v>0</v>
      </c>
      <c r="E1545">
        <v>90</v>
      </c>
      <c r="F1545">
        <v>187</v>
      </c>
      <c r="G1545">
        <v>18</v>
      </c>
      <c r="H1545">
        <v>0.17</v>
      </c>
      <c r="I1545">
        <v>181.3</v>
      </c>
      <c r="J1545">
        <v>2.0699999999999998</v>
      </c>
      <c r="K1545">
        <v>80</v>
      </c>
      <c r="L1545">
        <v>25.2</v>
      </c>
    </row>
    <row r="1546" spans="1:12">
      <c r="A1546" t="str">
        <f t="shared" si="24"/>
        <v>SBPSxc.CC.Minton.B.NoMgmt.N.100</v>
      </c>
      <c r="B1546">
        <v>97</v>
      </c>
      <c r="C1546" t="str">
        <f>LOOKUP(B1546,TipsyOutputs!A:A,TipsyOutputs!B:B)</f>
        <v>SBPSxc.CC.Minton.B.NoMgmt.N</v>
      </c>
      <c r="D1546">
        <v>0</v>
      </c>
      <c r="E1546">
        <v>100</v>
      </c>
      <c r="F1546">
        <v>200</v>
      </c>
      <c r="G1546">
        <v>18.600000000000001</v>
      </c>
      <c r="H1546">
        <v>0.17599999999999999</v>
      </c>
      <c r="I1546">
        <v>185.4</v>
      </c>
      <c r="J1546">
        <v>2</v>
      </c>
      <c r="K1546">
        <v>84</v>
      </c>
      <c r="L1546">
        <v>24.4</v>
      </c>
    </row>
    <row r="1547" spans="1:12">
      <c r="A1547" t="str">
        <f t="shared" si="24"/>
        <v>SBPSxc.CC.Minton.B.NoMgmt.N.60</v>
      </c>
      <c r="B1547">
        <v>97</v>
      </c>
      <c r="C1547" t="str">
        <f>LOOKUP(B1547,TipsyOutputs!A:A,TipsyOutputs!B:B)</f>
        <v>SBPSxc.CC.Minton.B.NoMgmt.N</v>
      </c>
      <c r="D1547">
        <v>0</v>
      </c>
      <c r="E1547">
        <v>60</v>
      </c>
      <c r="F1547">
        <v>62</v>
      </c>
      <c r="G1547">
        <v>12.8</v>
      </c>
      <c r="H1547">
        <v>8.1000000000000003E-2</v>
      </c>
      <c r="I1547">
        <v>128.30000000000001</v>
      </c>
      <c r="J1547">
        <v>1.04</v>
      </c>
      <c r="K1547">
        <v>29</v>
      </c>
      <c r="L1547">
        <v>18</v>
      </c>
    </row>
    <row r="1548" spans="1:12">
      <c r="A1548" t="str">
        <f t="shared" si="24"/>
        <v>SBPSxc.CC.Minton.B.NoMgmt.N.70</v>
      </c>
      <c r="B1548">
        <v>97</v>
      </c>
      <c r="C1548" t="str">
        <f>LOOKUP(B1548,TipsyOutputs!A:A,TipsyOutputs!B:B)</f>
        <v>SBPSxc.CC.Minton.B.NoMgmt.N</v>
      </c>
      <c r="D1548">
        <v>0</v>
      </c>
      <c r="E1548">
        <v>70</v>
      </c>
      <c r="F1548">
        <v>105</v>
      </c>
      <c r="G1548">
        <v>14.7</v>
      </c>
      <c r="H1548">
        <v>0.107</v>
      </c>
      <c r="I1548">
        <v>150.4</v>
      </c>
      <c r="J1548">
        <v>1.5</v>
      </c>
      <c r="K1548">
        <v>44</v>
      </c>
      <c r="L1548">
        <v>20.3</v>
      </c>
    </row>
    <row r="1549" spans="1:12">
      <c r="A1549" t="str">
        <f t="shared" si="24"/>
        <v>SBPSxc.CC.Minton.B.NoMgmt.N.80</v>
      </c>
      <c r="B1549">
        <v>97</v>
      </c>
      <c r="C1549" t="str">
        <f>LOOKUP(B1549,TipsyOutputs!A:A,TipsyOutputs!B:B)</f>
        <v>SBPSxc.CC.Minton.B.NoMgmt.N</v>
      </c>
      <c r="D1549">
        <v>0</v>
      </c>
      <c r="E1549">
        <v>80</v>
      </c>
      <c r="F1549">
        <v>142</v>
      </c>
      <c r="G1549">
        <v>16.3</v>
      </c>
      <c r="H1549">
        <v>0.13100000000000001</v>
      </c>
      <c r="I1549">
        <v>163.69999999999999</v>
      </c>
      <c r="J1549">
        <v>1.78</v>
      </c>
      <c r="K1549">
        <v>59</v>
      </c>
      <c r="L1549">
        <v>22</v>
      </c>
    </row>
    <row r="1550" spans="1:12">
      <c r="A1550" t="str">
        <f t="shared" si="24"/>
        <v>SBPSxc.CC.Minton.B.NoMgmt.N.90</v>
      </c>
      <c r="B1550">
        <v>97</v>
      </c>
      <c r="C1550" t="str">
        <f>LOOKUP(B1550,TipsyOutputs!A:A,TipsyOutputs!B:B)</f>
        <v>SBPSxc.CC.Minton.B.NoMgmt.N</v>
      </c>
      <c r="D1550">
        <v>0</v>
      </c>
      <c r="E1550">
        <v>90</v>
      </c>
      <c r="F1550">
        <v>174</v>
      </c>
      <c r="G1550">
        <v>17.600000000000001</v>
      </c>
      <c r="H1550">
        <v>0.155</v>
      </c>
      <c r="I1550">
        <v>175.8</v>
      </c>
      <c r="J1550">
        <v>1.93</v>
      </c>
      <c r="K1550">
        <v>72</v>
      </c>
      <c r="L1550">
        <v>23.3</v>
      </c>
    </row>
    <row r="1551" spans="1:12">
      <c r="A1551" t="str">
        <f t="shared" si="24"/>
        <v>SBPSxc.CC.Minton.B.Reg.N.100</v>
      </c>
      <c r="B1551">
        <v>252</v>
      </c>
      <c r="C1551" t="str">
        <f>LOOKUP(B1551,TipsyOutputs!A:A,TipsyOutputs!B:B)</f>
        <v>SBPSxc.CC.Minton.B.Reg.N</v>
      </c>
      <c r="D1551">
        <v>0</v>
      </c>
      <c r="E1551">
        <v>100</v>
      </c>
      <c r="F1551">
        <v>203</v>
      </c>
      <c r="G1551">
        <v>18.8</v>
      </c>
      <c r="H1551">
        <v>0.17899999999999999</v>
      </c>
      <c r="I1551">
        <v>186.5</v>
      </c>
      <c r="J1551">
        <v>2.0299999999999998</v>
      </c>
      <c r="K1551">
        <v>86</v>
      </c>
      <c r="L1551">
        <v>24.6</v>
      </c>
    </row>
    <row r="1552" spans="1:12">
      <c r="A1552" t="str">
        <f t="shared" si="24"/>
        <v>SBPSxc.CC.Minton.B.Reg.N.60</v>
      </c>
      <c r="B1552">
        <v>252</v>
      </c>
      <c r="C1552" t="str">
        <f>LOOKUP(B1552,TipsyOutputs!A:A,TipsyOutputs!B:B)</f>
        <v>SBPSxc.CC.Minton.B.Reg.N</v>
      </c>
      <c r="D1552">
        <v>0</v>
      </c>
      <c r="E1552">
        <v>60</v>
      </c>
      <c r="F1552">
        <v>76</v>
      </c>
      <c r="G1552">
        <v>13.5</v>
      </c>
      <c r="H1552">
        <v>0.09</v>
      </c>
      <c r="I1552">
        <v>137.6</v>
      </c>
      <c r="J1552">
        <v>1.26</v>
      </c>
      <c r="K1552">
        <v>34</v>
      </c>
      <c r="L1552">
        <v>18.8</v>
      </c>
    </row>
    <row r="1553" spans="1:12">
      <c r="A1553" t="str">
        <f t="shared" si="24"/>
        <v>SBPSxc.CC.Minton.B.Reg.N.70</v>
      </c>
      <c r="B1553">
        <v>252</v>
      </c>
      <c r="C1553" t="str">
        <f>LOOKUP(B1553,TipsyOutputs!A:A,TipsyOutputs!B:B)</f>
        <v>SBPSxc.CC.Minton.B.Reg.N</v>
      </c>
      <c r="D1553">
        <v>0</v>
      </c>
      <c r="E1553">
        <v>70</v>
      </c>
      <c r="F1553">
        <v>115</v>
      </c>
      <c r="G1553">
        <v>15.2</v>
      </c>
      <c r="H1553">
        <v>0.114</v>
      </c>
      <c r="I1553">
        <v>154.6</v>
      </c>
      <c r="J1553">
        <v>1.64</v>
      </c>
      <c r="K1553">
        <v>48</v>
      </c>
      <c r="L1553">
        <v>20.8</v>
      </c>
    </row>
    <row r="1554" spans="1:12">
      <c r="A1554" t="str">
        <f t="shared" si="24"/>
        <v>SBPSxc.CC.Minton.B.Reg.N.80</v>
      </c>
      <c r="B1554">
        <v>252</v>
      </c>
      <c r="C1554" t="str">
        <f>LOOKUP(B1554,TipsyOutputs!A:A,TipsyOutputs!B:B)</f>
        <v>SBPSxc.CC.Minton.B.Reg.N</v>
      </c>
      <c r="D1554">
        <v>0</v>
      </c>
      <c r="E1554">
        <v>80</v>
      </c>
      <c r="F1554">
        <v>149</v>
      </c>
      <c r="G1554">
        <v>16.600000000000001</v>
      </c>
      <c r="H1554">
        <v>0.13700000000000001</v>
      </c>
      <c r="I1554">
        <v>166.9</v>
      </c>
      <c r="J1554">
        <v>1.86</v>
      </c>
      <c r="K1554">
        <v>62</v>
      </c>
      <c r="L1554">
        <v>22.3</v>
      </c>
    </row>
    <row r="1555" spans="1:12">
      <c r="A1555" t="str">
        <f t="shared" si="24"/>
        <v>SBPSxc.CC.Minton.B.Reg.N.90</v>
      </c>
      <c r="B1555">
        <v>252</v>
      </c>
      <c r="C1555" t="str">
        <f>LOOKUP(B1555,TipsyOutputs!A:A,TipsyOutputs!B:B)</f>
        <v>SBPSxc.CC.Minton.B.Reg.N</v>
      </c>
      <c r="D1555">
        <v>0</v>
      </c>
      <c r="E1555">
        <v>90</v>
      </c>
      <c r="F1555">
        <v>178</v>
      </c>
      <c r="G1555">
        <v>17.8</v>
      </c>
      <c r="H1555">
        <v>0.158</v>
      </c>
      <c r="I1555">
        <v>177.1</v>
      </c>
      <c r="J1555">
        <v>1.98</v>
      </c>
      <c r="K1555">
        <v>74</v>
      </c>
      <c r="L1555">
        <v>23.6</v>
      </c>
    </row>
    <row r="1556" spans="1:12">
      <c r="A1556" t="str">
        <f t="shared" si="24"/>
        <v>SBPSxc.CC.Minton.B.Reg.P.100</v>
      </c>
      <c r="B1556">
        <v>253</v>
      </c>
      <c r="C1556" t="str">
        <f>LOOKUP(B1556,TipsyOutputs!A:A,TipsyOutputs!B:B)</f>
        <v>SBPSxc.CC.Minton.B.Reg.P</v>
      </c>
      <c r="D1556">
        <v>0</v>
      </c>
      <c r="E1556">
        <v>100</v>
      </c>
      <c r="F1556">
        <v>231</v>
      </c>
      <c r="G1556">
        <v>19.5</v>
      </c>
      <c r="H1556">
        <v>0.19500000000000001</v>
      </c>
      <c r="I1556">
        <v>193.2</v>
      </c>
      <c r="J1556">
        <v>2.31</v>
      </c>
      <c r="K1556">
        <v>97</v>
      </c>
      <c r="L1556">
        <v>25.2</v>
      </c>
    </row>
    <row r="1557" spans="1:12">
      <c r="A1557" t="str">
        <f t="shared" si="24"/>
        <v>SBPSxc.CC.Minton.B.Reg.P.60</v>
      </c>
      <c r="B1557">
        <v>253</v>
      </c>
      <c r="C1557" t="str">
        <f>LOOKUP(B1557,TipsyOutputs!A:A,TipsyOutputs!B:B)</f>
        <v>SBPSxc.CC.Minton.B.Reg.P</v>
      </c>
      <c r="D1557">
        <v>0</v>
      </c>
      <c r="E1557">
        <v>60</v>
      </c>
      <c r="F1557">
        <v>98</v>
      </c>
      <c r="G1557">
        <v>14.2</v>
      </c>
      <c r="H1557">
        <v>0.10199999999999999</v>
      </c>
      <c r="I1557">
        <v>145.4</v>
      </c>
      <c r="J1557">
        <v>1.64</v>
      </c>
      <c r="K1557">
        <v>40</v>
      </c>
      <c r="L1557">
        <v>19.5</v>
      </c>
    </row>
    <row r="1558" spans="1:12">
      <c r="A1558" t="str">
        <f t="shared" si="24"/>
        <v>SBPSxc.CC.Minton.B.Reg.P.70</v>
      </c>
      <c r="B1558">
        <v>253</v>
      </c>
      <c r="C1558" t="str">
        <f>LOOKUP(B1558,TipsyOutputs!A:A,TipsyOutputs!B:B)</f>
        <v>SBPSxc.CC.Minton.B.Reg.P</v>
      </c>
      <c r="D1558">
        <v>0</v>
      </c>
      <c r="E1558">
        <v>70</v>
      </c>
      <c r="F1558">
        <v>140</v>
      </c>
      <c r="G1558">
        <v>15.8</v>
      </c>
      <c r="H1558">
        <v>0.127</v>
      </c>
      <c r="I1558">
        <v>160.5</v>
      </c>
      <c r="J1558">
        <v>2.0099999999999998</v>
      </c>
      <c r="K1558">
        <v>56</v>
      </c>
      <c r="L1558">
        <v>21.4</v>
      </c>
    </row>
    <row r="1559" spans="1:12">
      <c r="A1559" t="str">
        <f t="shared" si="24"/>
        <v>SBPSxc.CC.Minton.B.Reg.P.80</v>
      </c>
      <c r="B1559">
        <v>253</v>
      </c>
      <c r="C1559" t="str">
        <f>LOOKUP(B1559,TipsyOutputs!A:A,TipsyOutputs!B:B)</f>
        <v>SBPSxc.CC.Minton.B.Reg.P</v>
      </c>
      <c r="D1559">
        <v>0</v>
      </c>
      <c r="E1559">
        <v>80</v>
      </c>
      <c r="F1559">
        <v>177</v>
      </c>
      <c r="G1559">
        <v>17.3</v>
      </c>
      <c r="H1559">
        <v>0.152</v>
      </c>
      <c r="I1559">
        <v>174.8</v>
      </c>
      <c r="J1559">
        <v>2.21</v>
      </c>
      <c r="K1559">
        <v>71</v>
      </c>
      <c r="L1559">
        <v>22.9</v>
      </c>
    </row>
    <row r="1560" spans="1:12">
      <c r="A1560" t="str">
        <f t="shared" si="24"/>
        <v>SBPSxc.CC.Minton.B.Reg.P.90</v>
      </c>
      <c r="B1560">
        <v>253</v>
      </c>
      <c r="C1560" t="str">
        <f>LOOKUP(B1560,TipsyOutputs!A:A,TipsyOutputs!B:B)</f>
        <v>SBPSxc.CC.Minton.B.Reg.P</v>
      </c>
      <c r="D1560">
        <v>0</v>
      </c>
      <c r="E1560">
        <v>90</v>
      </c>
      <c r="F1560">
        <v>207</v>
      </c>
      <c r="G1560">
        <v>18.5</v>
      </c>
      <c r="H1560">
        <v>0.17399999999999999</v>
      </c>
      <c r="I1560">
        <v>184.6</v>
      </c>
      <c r="J1560">
        <v>2.29</v>
      </c>
      <c r="K1560">
        <v>84</v>
      </c>
      <c r="L1560">
        <v>24.2</v>
      </c>
    </row>
    <row r="1561" spans="1:12">
      <c r="A1561" t="str">
        <f t="shared" si="24"/>
        <v>SBPSxc.CC.Pyper.A.FFEP.N.100</v>
      </c>
      <c r="B1561">
        <v>399</v>
      </c>
      <c r="C1561" t="str">
        <f>LOOKUP(B1561,TipsyOutputs!A:A,TipsyOutputs!B:B)</f>
        <v>SBPSxc.CC.Pyper.A.FFEP.N</v>
      </c>
      <c r="D1561">
        <v>0</v>
      </c>
      <c r="E1561">
        <v>100</v>
      </c>
      <c r="F1561">
        <v>166</v>
      </c>
      <c r="G1561">
        <v>17.2</v>
      </c>
      <c r="H1561">
        <v>0.154</v>
      </c>
      <c r="I1561">
        <v>175.2</v>
      </c>
      <c r="J1561">
        <v>1.66</v>
      </c>
      <c r="K1561">
        <v>71</v>
      </c>
      <c r="L1561">
        <v>24.4</v>
      </c>
    </row>
    <row r="1562" spans="1:12">
      <c r="A1562" t="str">
        <f t="shared" si="24"/>
        <v>SBPSxc.CC.Pyper.A.FFEP.N.60</v>
      </c>
      <c r="B1562">
        <v>399</v>
      </c>
      <c r="C1562" t="str">
        <f>LOOKUP(B1562,TipsyOutputs!A:A,TipsyOutputs!B:B)</f>
        <v>SBPSxc.CC.Pyper.A.FFEP.N</v>
      </c>
      <c r="D1562">
        <v>0</v>
      </c>
      <c r="E1562">
        <v>60</v>
      </c>
      <c r="F1562">
        <v>56</v>
      </c>
      <c r="G1562">
        <v>12.4</v>
      </c>
      <c r="H1562">
        <v>7.3999999999999996E-2</v>
      </c>
      <c r="I1562">
        <v>123.7</v>
      </c>
      <c r="J1562">
        <v>0.93</v>
      </c>
      <c r="K1562">
        <v>27</v>
      </c>
      <c r="L1562">
        <v>18.600000000000001</v>
      </c>
    </row>
    <row r="1563" spans="1:12">
      <c r="A1563" t="str">
        <f t="shared" si="24"/>
        <v>SBPSxc.CC.Pyper.A.FFEP.N.70</v>
      </c>
      <c r="B1563">
        <v>399</v>
      </c>
      <c r="C1563" t="str">
        <f>LOOKUP(B1563,TipsyOutputs!A:A,TipsyOutputs!B:B)</f>
        <v>SBPSxc.CC.Pyper.A.FFEP.N</v>
      </c>
      <c r="D1563">
        <v>0</v>
      </c>
      <c r="E1563">
        <v>70</v>
      </c>
      <c r="F1563">
        <v>88</v>
      </c>
      <c r="G1563">
        <v>13.9</v>
      </c>
      <c r="H1563">
        <v>9.4E-2</v>
      </c>
      <c r="I1563">
        <v>144.19999999999999</v>
      </c>
      <c r="J1563">
        <v>1.26</v>
      </c>
      <c r="K1563">
        <v>38</v>
      </c>
      <c r="L1563">
        <v>20.6</v>
      </c>
    </row>
    <row r="1564" spans="1:12">
      <c r="A1564" t="str">
        <f t="shared" si="24"/>
        <v>SBPSxc.CC.Pyper.A.FFEP.N.80</v>
      </c>
      <c r="B1564">
        <v>399</v>
      </c>
      <c r="C1564" t="str">
        <f>LOOKUP(B1564,TipsyOutputs!A:A,TipsyOutputs!B:B)</f>
        <v>SBPSxc.CC.Pyper.A.FFEP.N</v>
      </c>
      <c r="D1564">
        <v>0</v>
      </c>
      <c r="E1564">
        <v>80</v>
      </c>
      <c r="F1564">
        <v>118</v>
      </c>
      <c r="G1564">
        <v>15.2</v>
      </c>
      <c r="H1564">
        <v>0.11600000000000001</v>
      </c>
      <c r="I1564">
        <v>157.4</v>
      </c>
      <c r="J1564">
        <v>1.48</v>
      </c>
      <c r="K1564">
        <v>50</v>
      </c>
      <c r="L1564">
        <v>22.1</v>
      </c>
    </row>
    <row r="1565" spans="1:12">
      <c r="A1565" t="str">
        <f t="shared" si="24"/>
        <v>SBPSxc.CC.Pyper.A.FFEP.N.90</v>
      </c>
      <c r="B1565">
        <v>399</v>
      </c>
      <c r="C1565" t="str">
        <f>LOOKUP(B1565,TipsyOutputs!A:A,TipsyOutputs!B:B)</f>
        <v>SBPSxc.CC.Pyper.A.FFEP.N</v>
      </c>
      <c r="D1565">
        <v>0</v>
      </c>
      <c r="E1565">
        <v>90</v>
      </c>
      <c r="F1565">
        <v>144</v>
      </c>
      <c r="G1565">
        <v>16.3</v>
      </c>
      <c r="H1565">
        <v>0.13500000000000001</v>
      </c>
      <c r="I1565">
        <v>166.2</v>
      </c>
      <c r="J1565">
        <v>1.6</v>
      </c>
      <c r="K1565">
        <v>61</v>
      </c>
      <c r="L1565">
        <v>23.4</v>
      </c>
    </row>
    <row r="1566" spans="1:12">
      <c r="A1566" t="str">
        <f t="shared" si="24"/>
        <v>SBPSxc.CC.Pyper.A.NoMgmt.N.100</v>
      </c>
      <c r="B1566">
        <v>111</v>
      </c>
      <c r="C1566" t="str">
        <f>LOOKUP(B1566,TipsyOutputs!A:A,TipsyOutputs!B:B)</f>
        <v>SBPSxc.CC.Pyper.A.NoMgmt.N</v>
      </c>
      <c r="D1566">
        <v>0</v>
      </c>
      <c r="E1566">
        <v>100</v>
      </c>
      <c r="F1566">
        <v>117</v>
      </c>
      <c r="G1566">
        <v>15.3</v>
      </c>
      <c r="H1566">
        <v>0.11600000000000001</v>
      </c>
      <c r="I1566">
        <v>155.5</v>
      </c>
      <c r="J1566">
        <v>1.17</v>
      </c>
      <c r="K1566">
        <v>49</v>
      </c>
      <c r="L1566">
        <v>20.9</v>
      </c>
    </row>
    <row r="1567" spans="1:12">
      <c r="A1567" t="str">
        <f t="shared" si="24"/>
        <v>SBPSxc.CC.Pyper.A.NoMgmt.N.60</v>
      </c>
      <c r="B1567">
        <v>111</v>
      </c>
      <c r="C1567" t="str">
        <f>LOOKUP(B1567,TipsyOutputs!A:A,TipsyOutputs!B:B)</f>
        <v>SBPSxc.CC.Pyper.A.NoMgmt.N</v>
      </c>
      <c r="D1567">
        <v>0</v>
      </c>
      <c r="E1567">
        <v>60</v>
      </c>
      <c r="F1567">
        <v>16</v>
      </c>
      <c r="G1567">
        <v>10.1</v>
      </c>
      <c r="H1567">
        <v>5.0999999999999997E-2</v>
      </c>
      <c r="I1567">
        <v>66.400000000000006</v>
      </c>
      <c r="J1567">
        <v>0.27</v>
      </c>
      <c r="K1567">
        <v>14</v>
      </c>
      <c r="L1567">
        <v>14.7</v>
      </c>
    </row>
    <row r="1568" spans="1:12">
      <c r="A1568" t="str">
        <f t="shared" si="24"/>
        <v>SBPSxc.CC.Pyper.A.NoMgmt.N.70</v>
      </c>
      <c r="B1568">
        <v>111</v>
      </c>
      <c r="C1568" t="str">
        <f>LOOKUP(B1568,TipsyOutputs!A:A,TipsyOutputs!B:B)</f>
        <v>SBPSxc.CC.Pyper.A.NoMgmt.N</v>
      </c>
      <c r="D1568">
        <v>0</v>
      </c>
      <c r="E1568">
        <v>70</v>
      </c>
      <c r="F1568">
        <v>40</v>
      </c>
      <c r="G1568">
        <v>11.7</v>
      </c>
      <c r="H1568">
        <v>6.6000000000000003E-2</v>
      </c>
      <c r="I1568">
        <v>106.9</v>
      </c>
      <c r="J1568">
        <v>0.56999999999999995</v>
      </c>
      <c r="K1568">
        <v>22</v>
      </c>
      <c r="L1568">
        <v>16.7</v>
      </c>
    </row>
    <row r="1569" spans="1:12">
      <c r="A1569" t="str">
        <f t="shared" si="24"/>
        <v>SBPSxc.CC.Pyper.A.NoMgmt.N.80</v>
      </c>
      <c r="B1569">
        <v>111</v>
      </c>
      <c r="C1569" t="str">
        <f>LOOKUP(B1569,TipsyOutputs!A:A,TipsyOutputs!B:B)</f>
        <v>SBPSxc.CC.Pyper.A.NoMgmt.N</v>
      </c>
      <c r="D1569">
        <v>0</v>
      </c>
      <c r="E1569">
        <v>80</v>
      </c>
      <c r="F1569">
        <v>67</v>
      </c>
      <c r="G1569">
        <v>13.1</v>
      </c>
      <c r="H1569">
        <v>8.4000000000000005E-2</v>
      </c>
      <c r="I1569">
        <v>132.19999999999999</v>
      </c>
      <c r="J1569">
        <v>0.84</v>
      </c>
      <c r="K1569">
        <v>31</v>
      </c>
      <c r="L1569">
        <v>18.399999999999999</v>
      </c>
    </row>
    <row r="1570" spans="1:12">
      <c r="A1570" t="str">
        <f t="shared" si="24"/>
        <v>SBPSxc.CC.Pyper.A.NoMgmt.N.90</v>
      </c>
      <c r="B1570">
        <v>111</v>
      </c>
      <c r="C1570" t="str">
        <f>LOOKUP(B1570,TipsyOutputs!A:A,TipsyOutputs!B:B)</f>
        <v>SBPSxc.CC.Pyper.A.NoMgmt.N</v>
      </c>
      <c r="D1570">
        <v>0</v>
      </c>
      <c r="E1570">
        <v>90</v>
      </c>
      <c r="F1570">
        <v>93</v>
      </c>
      <c r="G1570">
        <v>14.3</v>
      </c>
      <c r="H1570">
        <v>9.9000000000000005E-2</v>
      </c>
      <c r="I1570">
        <v>145.5</v>
      </c>
      <c r="J1570">
        <v>1.03</v>
      </c>
      <c r="K1570">
        <v>40</v>
      </c>
      <c r="L1570">
        <v>19.8</v>
      </c>
    </row>
    <row r="1571" spans="1:12">
      <c r="A1571" t="str">
        <f t="shared" si="24"/>
        <v>SBPSxc.CC.Pyper.A.Reg.N.100</v>
      </c>
      <c r="B1571">
        <v>275</v>
      </c>
      <c r="C1571" t="str">
        <f>LOOKUP(B1571,TipsyOutputs!A:A,TipsyOutputs!B:B)</f>
        <v>SBPSxc.CC.Pyper.A.Reg.N</v>
      </c>
      <c r="D1571">
        <v>0</v>
      </c>
      <c r="E1571">
        <v>100</v>
      </c>
      <c r="F1571">
        <v>159</v>
      </c>
      <c r="G1571">
        <v>17</v>
      </c>
      <c r="H1571">
        <v>0.14499999999999999</v>
      </c>
      <c r="I1571">
        <v>171.2</v>
      </c>
      <c r="J1571">
        <v>1.59</v>
      </c>
      <c r="K1571">
        <v>67</v>
      </c>
      <c r="L1571">
        <v>22.8</v>
      </c>
    </row>
    <row r="1572" spans="1:12">
      <c r="A1572" t="str">
        <f t="shared" si="24"/>
        <v>SBPSxc.CC.Pyper.A.Reg.N.60</v>
      </c>
      <c r="B1572">
        <v>275</v>
      </c>
      <c r="C1572" t="str">
        <f>LOOKUP(B1572,TipsyOutputs!A:A,TipsyOutputs!B:B)</f>
        <v>SBPSxc.CC.Pyper.A.Reg.N</v>
      </c>
      <c r="D1572">
        <v>0</v>
      </c>
      <c r="E1572">
        <v>60</v>
      </c>
      <c r="F1572">
        <v>43</v>
      </c>
      <c r="G1572">
        <v>11.9</v>
      </c>
      <c r="H1572">
        <v>6.8000000000000005E-2</v>
      </c>
      <c r="I1572">
        <v>111.1</v>
      </c>
      <c r="J1572">
        <v>0.72</v>
      </c>
      <c r="K1572">
        <v>23</v>
      </c>
      <c r="L1572">
        <v>16.899999999999999</v>
      </c>
    </row>
    <row r="1573" spans="1:12">
      <c r="A1573" t="str">
        <f t="shared" si="24"/>
        <v>SBPSxc.CC.Pyper.A.Reg.N.70</v>
      </c>
      <c r="B1573">
        <v>275</v>
      </c>
      <c r="C1573" t="str">
        <f>LOOKUP(B1573,TipsyOutputs!A:A,TipsyOutputs!B:B)</f>
        <v>SBPSxc.CC.Pyper.A.Reg.N</v>
      </c>
      <c r="D1573">
        <v>0</v>
      </c>
      <c r="E1573">
        <v>70</v>
      </c>
      <c r="F1573">
        <v>76</v>
      </c>
      <c r="G1573">
        <v>13.5</v>
      </c>
      <c r="H1573">
        <v>0.09</v>
      </c>
      <c r="I1573">
        <v>137.69999999999999</v>
      </c>
      <c r="J1573">
        <v>1.0900000000000001</v>
      </c>
      <c r="K1573">
        <v>34</v>
      </c>
      <c r="L1573">
        <v>18.899999999999999</v>
      </c>
    </row>
    <row r="1574" spans="1:12">
      <c r="A1574" t="str">
        <f t="shared" si="24"/>
        <v>SBPSxc.CC.Pyper.A.Reg.N.80</v>
      </c>
      <c r="B1574">
        <v>275</v>
      </c>
      <c r="C1574" t="str">
        <f>LOOKUP(B1574,TipsyOutputs!A:A,TipsyOutputs!B:B)</f>
        <v>SBPSxc.CC.Pyper.A.Reg.N</v>
      </c>
      <c r="D1574">
        <v>0</v>
      </c>
      <c r="E1574">
        <v>80</v>
      </c>
      <c r="F1574">
        <v>107</v>
      </c>
      <c r="G1574">
        <v>14.9</v>
      </c>
      <c r="H1574">
        <v>0.11</v>
      </c>
      <c r="I1574">
        <v>152</v>
      </c>
      <c r="J1574">
        <v>1.34</v>
      </c>
      <c r="K1574">
        <v>45</v>
      </c>
      <c r="L1574">
        <v>20.5</v>
      </c>
    </row>
    <row r="1575" spans="1:12">
      <c r="A1575" t="str">
        <f t="shared" si="24"/>
        <v>SBPSxc.CC.Pyper.A.Reg.N.90</v>
      </c>
      <c r="B1575">
        <v>275</v>
      </c>
      <c r="C1575" t="str">
        <f>LOOKUP(B1575,TipsyOutputs!A:A,TipsyOutputs!B:B)</f>
        <v>SBPSxc.CC.Pyper.A.Reg.N</v>
      </c>
      <c r="D1575">
        <v>0</v>
      </c>
      <c r="E1575">
        <v>90</v>
      </c>
      <c r="F1575">
        <v>135</v>
      </c>
      <c r="G1575">
        <v>16</v>
      </c>
      <c r="H1575">
        <v>0.127</v>
      </c>
      <c r="I1575">
        <v>160.80000000000001</v>
      </c>
      <c r="J1575">
        <v>1.5</v>
      </c>
      <c r="K1575">
        <v>56</v>
      </c>
      <c r="L1575">
        <v>21.8</v>
      </c>
    </row>
    <row r="1576" spans="1:12">
      <c r="A1576" t="str">
        <f t="shared" si="24"/>
        <v>SBPSxc.CC.Pyper.A.Reg.P.100</v>
      </c>
      <c r="B1576">
        <v>276</v>
      </c>
      <c r="C1576" t="str">
        <f>LOOKUP(B1576,TipsyOutputs!A:A,TipsyOutputs!B:B)</f>
        <v>SBPSxc.CC.Pyper.A.Reg.P</v>
      </c>
      <c r="D1576">
        <v>0</v>
      </c>
      <c r="E1576">
        <v>100</v>
      </c>
      <c r="F1576">
        <v>187</v>
      </c>
      <c r="G1576">
        <v>17.7</v>
      </c>
      <c r="H1576">
        <v>0.16</v>
      </c>
      <c r="I1576">
        <v>178.8</v>
      </c>
      <c r="J1576">
        <v>1.87</v>
      </c>
      <c r="K1576">
        <v>76</v>
      </c>
      <c r="L1576">
        <v>23.4</v>
      </c>
    </row>
    <row r="1577" spans="1:12">
      <c r="A1577" t="str">
        <f t="shared" si="24"/>
        <v>SBPSxc.CC.Pyper.A.Reg.P.60</v>
      </c>
      <c r="B1577">
        <v>276</v>
      </c>
      <c r="C1577" t="str">
        <f>LOOKUP(B1577,TipsyOutputs!A:A,TipsyOutputs!B:B)</f>
        <v>SBPSxc.CC.Pyper.A.Reg.P</v>
      </c>
      <c r="D1577">
        <v>0</v>
      </c>
      <c r="E1577">
        <v>60</v>
      </c>
      <c r="F1577">
        <v>60</v>
      </c>
      <c r="G1577">
        <v>12.6</v>
      </c>
      <c r="H1577">
        <v>8.2000000000000003E-2</v>
      </c>
      <c r="I1577">
        <v>126.4</v>
      </c>
      <c r="J1577">
        <v>1</v>
      </c>
      <c r="K1577">
        <v>28</v>
      </c>
      <c r="L1577">
        <v>17.5</v>
      </c>
    </row>
    <row r="1578" spans="1:12">
      <c r="A1578" t="str">
        <f t="shared" si="24"/>
        <v>SBPSxc.CC.Pyper.A.Reg.P.70</v>
      </c>
      <c r="B1578">
        <v>276</v>
      </c>
      <c r="C1578" t="str">
        <f>LOOKUP(B1578,TipsyOutputs!A:A,TipsyOutputs!B:B)</f>
        <v>SBPSxc.CC.Pyper.A.Reg.P</v>
      </c>
      <c r="D1578">
        <v>0</v>
      </c>
      <c r="E1578">
        <v>70</v>
      </c>
      <c r="F1578">
        <v>97</v>
      </c>
      <c r="G1578">
        <v>14.2</v>
      </c>
      <c r="H1578">
        <v>0.10100000000000001</v>
      </c>
      <c r="I1578">
        <v>144.30000000000001</v>
      </c>
      <c r="J1578">
        <v>1.39</v>
      </c>
      <c r="K1578">
        <v>40</v>
      </c>
      <c r="L1578">
        <v>19.5</v>
      </c>
    </row>
    <row r="1579" spans="1:12">
      <c r="A1579" t="str">
        <f t="shared" si="24"/>
        <v>SBPSxc.CC.Pyper.A.Reg.P.80</v>
      </c>
      <c r="B1579">
        <v>276</v>
      </c>
      <c r="C1579" t="str">
        <f>LOOKUP(B1579,TipsyOutputs!A:A,TipsyOutputs!B:B)</f>
        <v>SBPSxc.CC.Pyper.A.Reg.P</v>
      </c>
      <c r="D1579">
        <v>0</v>
      </c>
      <c r="E1579">
        <v>80</v>
      </c>
      <c r="F1579">
        <v>132</v>
      </c>
      <c r="G1579">
        <v>15.5</v>
      </c>
      <c r="H1579">
        <v>0.122</v>
      </c>
      <c r="I1579">
        <v>157.9</v>
      </c>
      <c r="J1579">
        <v>1.65</v>
      </c>
      <c r="K1579">
        <v>53</v>
      </c>
      <c r="L1579">
        <v>21.1</v>
      </c>
    </row>
    <row r="1580" spans="1:12">
      <c r="A1580" t="str">
        <f t="shared" si="24"/>
        <v>SBPSxc.CC.Pyper.A.Reg.P.90</v>
      </c>
      <c r="B1580">
        <v>276</v>
      </c>
      <c r="C1580" t="str">
        <f>LOOKUP(B1580,TipsyOutputs!A:A,TipsyOutputs!B:B)</f>
        <v>SBPSxc.CC.Pyper.A.Reg.P</v>
      </c>
      <c r="D1580">
        <v>0</v>
      </c>
      <c r="E1580">
        <v>90</v>
      </c>
      <c r="F1580">
        <v>162</v>
      </c>
      <c r="G1580">
        <v>16.7</v>
      </c>
      <c r="H1580">
        <v>0.14199999999999999</v>
      </c>
      <c r="I1580">
        <v>169.5</v>
      </c>
      <c r="J1580">
        <v>1.8</v>
      </c>
      <c r="K1580">
        <v>65</v>
      </c>
      <c r="L1580">
        <v>22.4</v>
      </c>
    </row>
    <row r="1581" spans="1:12">
      <c r="A1581" t="str">
        <f t="shared" si="24"/>
        <v>SBPSxc.CC.Pyper.B.FFEP.N.100</v>
      </c>
      <c r="B1581">
        <v>400</v>
      </c>
      <c r="C1581" t="str">
        <f>LOOKUP(B1581,TipsyOutputs!A:A,TipsyOutputs!B:B)</f>
        <v>SBPSxc.CC.Pyper.B.FFEP.N</v>
      </c>
      <c r="D1581">
        <v>0</v>
      </c>
      <c r="E1581">
        <v>100</v>
      </c>
      <c r="F1581">
        <v>191</v>
      </c>
      <c r="G1581">
        <v>18.2</v>
      </c>
      <c r="H1581">
        <v>0.17499999999999999</v>
      </c>
      <c r="I1581">
        <v>183.7</v>
      </c>
      <c r="J1581">
        <v>1.91</v>
      </c>
      <c r="K1581">
        <v>83</v>
      </c>
      <c r="L1581">
        <v>25.4</v>
      </c>
    </row>
    <row r="1582" spans="1:12">
      <c r="A1582" t="str">
        <f t="shared" si="24"/>
        <v>SBPSxc.CC.Pyper.B.FFEP.N.60</v>
      </c>
      <c r="B1582">
        <v>400</v>
      </c>
      <c r="C1582" t="str">
        <f>LOOKUP(B1582,TipsyOutputs!A:A,TipsyOutputs!B:B)</f>
        <v>SBPSxc.CC.Pyper.B.FFEP.N</v>
      </c>
      <c r="D1582">
        <v>0</v>
      </c>
      <c r="E1582">
        <v>60</v>
      </c>
      <c r="F1582">
        <v>77</v>
      </c>
      <c r="G1582">
        <v>13.4</v>
      </c>
      <c r="H1582">
        <v>8.7999999999999995E-2</v>
      </c>
      <c r="I1582">
        <v>138.80000000000001</v>
      </c>
      <c r="J1582">
        <v>1.28</v>
      </c>
      <c r="K1582">
        <v>34</v>
      </c>
      <c r="L1582">
        <v>19.899999999999999</v>
      </c>
    </row>
    <row r="1583" spans="1:12">
      <c r="A1583" t="str">
        <f t="shared" si="24"/>
        <v>SBPSxc.CC.Pyper.B.FFEP.N.70</v>
      </c>
      <c r="B1583">
        <v>400</v>
      </c>
      <c r="C1583" t="str">
        <f>LOOKUP(B1583,TipsyOutputs!A:A,TipsyOutputs!B:B)</f>
        <v>SBPSxc.CC.Pyper.B.FFEP.N</v>
      </c>
      <c r="D1583">
        <v>0</v>
      </c>
      <c r="E1583">
        <v>70</v>
      </c>
      <c r="F1583">
        <v>112</v>
      </c>
      <c r="G1583">
        <v>14.9</v>
      </c>
      <c r="H1583">
        <v>0.112</v>
      </c>
      <c r="I1583">
        <v>155.1</v>
      </c>
      <c r="J1583">
        <v>1.6</v>
      </c>
      <c r="K1583">
        <v>48</v>
      </c>
      <c r="L1583">
        <v>21.8</v>
      </c>
    </row>
    <row r="1584" spans="1:12">
      <c r="A1584" t="str">
        <f t="shared" si="24"/>
        <v>SBPSxc.CC.Pyper.B.FFEP.N.80</v>
      </c>
      <c r="B1584">
        <v>400</v>
      </c>
      <c r="C1584" t="str">
        <f>LOOKUP(B1584,TipsyOutputs!A:A,TipsyOutputs!B:B)</f>
        <v>SBPSxc.CC.Pyper.B.FFEP.N</v>
      </c>
      <c r="D1584">
        <v>0</v>
      </c>
      <c r="E1584">
        <v>80</v>
      </c>
      <c r="F1584">
        <v>143</v>
      </c>
      <c r="G1584">
        <v>16.2</v>
      </c>
      <c r="H1584">
        <v>0.13400000000000001</v>
      </c>
      <c r="I1584">
        <v>165.5</v>
      </c>
      <c r="J1584">
        <v>1.79</v>
      </c>
      <c r="K1584">
        <v>60</v>
      </c>
      <c r="L1584">
        <v>23.3</v>
      </c>
    </row>
    <row r="1585" spans="1:12">
      <c r="A1585" t="str">
        <f t="shared" si="24"/>
        <v>SBPSxc.CC.Pyper.B.FFEP.N.90</v>
      </c>
      <c r="B1585">
        <v>400</v>
      </c>
      <c r="C1585" t="str">
        <f>LOOKUP(B1585,TipsyOutputs!A:A,TipsyOutputs!B:B)</f>
        <v>SBPSxc.CC.Pyper.B.FFEP.N</v>
      </c>
      <c r="D1585">
        <v>0</v>
      </c>
      <c r="E1585">
        <v>90</v>
      </c>
      <c r="F1585">
        <v>169</v>
      </c>
      <c r="G1585">
        <v>17.3</v>
      </c>
      <c r="H1585">
        <v>0.156</v>
      </c>
      <c r="I1585">
        <v>176.1</v>
      </c>
      <c r="J1585">
        <v>1.88</v>
      </c>
      <c r="K1585">
        <v>72</v>
      </c>
      <c r="L1585">
        <v>24.5</v>
      </c>
    </row>
    <row r="1586" spans="1:12">
      <c r="A1586" t="str">
        <f t="shared" si="24"/>
        <v>SBPSxc.CC.Pyper.B.NoMgmt.N.100</v>
      </c>
      <c r="B1586">
        <v>112</v>
      </c>
      <c r="C1586" t="str">
        <f>LOOKUP(B1586,TipsyOutputs!A:A,TipsyOutputs!B:B)</f>
        <v>SBPSxc.CC.Pyper.B.NoMgmt.N</v>
      </c>
      <c r="D1586">
        <v>0</v>
      </c>
      <c r="E1586">
        <v>100</v>
      </c>
      <c r="F1586">
        <v>111</v>
      </c>
      <c r="G1586">
        <v>15.1</v>
      </c>
      <c r="H1586">
        <v>0.112</v>
      </c>
      <c r="I1586">
        <v>153.5</v>
      </c>
      <c r="J1586">
        <v>1.1100000000000001</v>
      </c>
      <c r="K1586">
        <v>47</v>
      </c>
      <c r="L1586">
        <v>20.7</v>
      </c>
    </row>
    <row r="1587" spans="1:12">
      <c r="A1587" t="str">
        <f t="shared" si="24"/>
        <v>SBPSxc.CC.Pyper.B.NoMgmt.N.60</v>
      </c>
      <c r="B1587">
        <v>112</v>
      </c>
      <c r="C1587" t="str">
        <f>LOOKUP(B1587,TipsyOutputs!A:A,TipsyOutputs!B:B)</f>
        <v>SBPSxc.CC.Pyper.B.NoMgmt.N</v>
      </c>
      <c r="D1587">
        <v>0</v>
      </c>
      <c r="E1587">
        <v>60</v>
      </c>
      <c r="F1587">
        <v>14</v>
      </c>
      <c r="G1587">
        <v>9.9</v>
      </c>
      <c r="H1587">
        <v>0.05</v>
      </c>
      <c r="I1587">
        <v>62.2</v>
      </c>
      <c r="J1587">
        <v>0.24</v>
      </c>
      <c r="K1587">
        <v>13</v>
      </c>
      <c r="L1587">
        <v>14.6</v>
      </c>
    </row>
    <row r="1588" spans="1:12">
      <c r="A1588" t="str">
        <f t="shared" si="24"/>
        <v>SBPSxc.CC.Pyper.B.NoMgmt.N.70</v>
      </c>
      <c r="B1588">
        <v>112</v>
      </c>
      <c r="C1588" t="str">
        <f>LOOKUP(B1588,TipsyOutputs!A:A,TipsyOutputs!B:B)</f>
        <v>SBPSxc.CC.Pyper.B.NoMgmt.N</v>
      </c>
      <c r="D1588">
        <v>0</v>
      </c>
      <c r="E1588">
        <v>70</v>
      </c>
      <c r="F1588">
        <v>37</v>
      </c>
      <c r="G1588">
        <v>11.5</v>
      </c>
      <c r="H1588">
        <v>6.5000000000000002E-2</v>
      </c>
      <c r="I1588">
        <v>104.7</v>
      </c>
      <c r="J1588">
        <v>0.53</v>
      </c>
      <c r="K1588">
        <v>21</v>
      </c>
      <c r="L1588">
        <v>16.399999999999999</v>
      </c>
    </row>
    <row r="1589" spans="1:12">
      <c r="A1589" t="str">
        <f t="shared" si="24"/>
        <v>SBPSxc.CC.Pyper.B.NoMgmt.N.80</v>
      </c>
      <c r="B1589">
        <v>112</v>
      </c>
      <c r="C1589" t="str">
        <f>LOOKUP(B1589,TipsyOutputs!A:A,TipsyOutputs!B:B)</f>
        <v>SBPSxc.CC.Pyper.B.NoMgmt.N</v>
      </c>
      <c r="D1589">
        <v>0</v>
      </c>
      <c r="E1589">
        <v>80</v>
      </c>
      <c r="F1589">
        <v>63</v>
      </c>
      <c r="G1589">
        <v>12.9</v>
      </c>
      <c r="H1589">
        <v>8.1000000000000003E-2</v>
      </c>
      <c r="I1589">
        <v>129</v>
      </c>
      <c r="J1589">
        <v>0.78</v>
      </c>
      <c r="K1589">
        <v>29</v>
      </c>
      <c r="L1589">
        <v>18.100000000000001</v>
      </c>
    </row>
    <row r="1590" spans="1:12">
      <c r="A1590" t="str">
        <f t="shared" si="24"/>
        <v>SBPSxc.CC.Pyper.B.NoMgmt.N.90</v>
      </c>
      <c r="B1590">
        <v>112</v>
      </c>
      <c r="C1590" t="str">
        <f>LOOKUP(B1590,TipsyOutputs!A:A,TipsyOutputs!B:B)</f>
        <v>SBPSxc.CC.Pyper.B.NoMgmt.N</v>
      </c>
      <c r="D1590">
        <v>0</v>
      </c>
      <c r="E1590">
        <v>90</v>
      </c>
      <c r="F1590">
        <v>88</v>
      </c>
      <c r="G1590">
        <v>14.1</v>
      </c>
      <c r="H1590">
        <v>9.5000000000000001E-2</v>
      </c>
      <c r="I1590">
        <v>142.4</v>
      </c>
      <c r="J1590">
        <v>0.97</v>
      </c>
      <c r="K1590">
        <v>38</v>
      </c>
      <c r="L1590">
        <v>19.5</v>
      </c>
    </row>
    <row r="1591" spans="1:12">
      <c r="A1591" t="str">
        <f t="shared" si="24"/>
        <v>SBPSxc.CC.Pyper.B.Reg.N.100</v>
      </c>
      <c r="B1591">
        <v>277</v>
      </c>
      <c r="C1591" t="str">
        <f>LOOKUP(B1591,TipsyOutputs!A:A,TipsyOutputs!B:B)</f>
        <v>SBPSxc.CC.Pyper.B.Reg.N</v>
      </c>
      <c r="D1591">
        <v>0</v>
      </c>
      <c r="E1591">
        <v>100</v>
      </c>
      <c r="F1591">
        <v>185</v>
      </c>
      <c r="G1591">
        <v>18.100000000000001</v>
      </c>
      <c r="H1591">
        <v>0.16400000000000001</v>
      </c>
      <c r="I1591">
        <v>179.5</v>
      </c>
      <c r="J1591">
        <v>1.85</v>
      </c>
      <c r="K1591">
        <v>78</v>
      </c>
      <c r="L1591">
        <v>23.9</v>
      </c>
    </row>
    <row r="1592" spans="1:12">
      <c r="A1592" t="str">
        <f t="shared" si="24"/>
        <v>SBPSxc.CC.Pyper.B.Reg.N.60</v>
      </c>
      <c r="B1592">
        <v>277</v>
      </c>
      <c r="C1592" t="str">
        <f>LOOKUP(B1592,TipsyOutputs!A:A,TipsyOutputs!B:B)</f>
        <v>SBPSxc.CC.Pyper.B.Reg.N</v>
      </c>
      <c r="D1592">
        <v>0</v>
      </c>
      <c r="E1592">
        <v>60</v>
      </c>
      <c r="F1592">
        <v>63</v>
      </c>
      <c r="G1592">
        <v>12.9</v>
      </c>
      <c r="H1592">
        <v>8.3000000000000004E-2</v>
      </c>
      <c r="I1592">
        <v>130.69999999999999</v>
      </c>
      <c r="J1592">
        <v>1.05</v>
      </c>
      <c r="K1592">
        <v>29</v>
      </c>
      <c r="L1592">
        <v>18.100000000000001</v>
      </c>
    </row>
    <row r="1593" spans="1:12">
      <c r="A1593" t="str">
        <f t="shared" si="24"/>
        <v>SBPSxc.CC.Pyper.B.Reg.N.70</v>
      </c>
      <c r="B1593">
        <v>277</v>
      </c>
      <c r="C1593" t="str">
        <f>LOOKUP(B1593,TipsyOutputs!A:A,TipsyOutputs!B:B)</f>
        <v>SBPSxc.CC.Pyper.B.Reg.N</v>
      </c>
      <c r="D1593">
        <v>0</v>
      </c>
      <c r="E1593">
        <v>70</v>
      </c>
      <c r="F1593">
        <v>99</v>
      </c>
      <c r="G1593">
        <v>14.5</v>
      </c>
      <c r="H1593">
        <v>0.104</v>
      </c>
      <c r="I1593">
        <v>148.69999999999999</v>
      </c>
      <c r="J1593">
        <v>1.41</v>
      </c>
      <c r="K1593">
        <v>42</v>
      </c>
      <c r="L1593">
        <v>20</v>
      </c>
    </row>
    <row r="1594" spans="1:12">
      <c r="A1594" t="str">
        <f t="shared" si="24"/>
        <v>SBPSxc.CC.Pyper.B.Reg.N.80</v>
      </c>
      <c r="B1594">
        <v>277</v>
      </c>
      <c r="C1594" t="str">
        <f>LOOKUP(B1594,TipsyOutputs!A:A,TipsyOutputs!B:B)</f>
        <v>SBPSxc.CC.Pyper.B.Reg.N</v>
      </c>
      <c r="D1594">
        <v>0</v>
      </c>
      <c r="E1594">
        <v>80</v>
      </c>
      <c r="F1594">
        <v>132</v>
      </c>
      <c r="G1594">
        <v>15.9</v>
      </c>
      <c r="H1594">
        <v>0.124</v>
      </c>
      <c r="I1594">
        <v>159.5</v>
      </c>
      <c r="J1594">
        <v>1.65</v>
      </c>
      <c r="K1594">
        <v>55</v>
      </c>
      <c r="L1594">
        <v>21.6</v>
      </c>
    </row>
    <row r="1595" spans="1:12">
      <c r="A1595" t="str">
        <f t="shared" si="24"/>
        <v>SBPSxc.CC.Pyper.B.Reg.N.90</v>
      </c>
      <c r="B1595">
        <v>277</v>
      </c>
      <c r="C1595" t="str">
        <f>LOOKUP(B1595,TipsyOutputs!A:A,TipsyOutputs!B:B)</f>
        <v>SBPSxc.CC.Pyper.B.Reg.N</v>
      </c>
      <c r="D1595">
        <v>0</v>
      </c>
      <c r="E1595">
        <v>90</v>
      </c>
      <c r="F1595">
        <v>161</v>
      </c>
      <c r="G1595">
        <v>17.100000000000001</v>
      </c>
      <c r="H1595">
        <v>0.14599999999999999</v>
      </c>
      <c r="I1595">
        <v>171.4</v>
      </c>
      <c r="J1595">
        <v>1.78</v>
      </c>
      <c r="K1595">
        <v>67</v>
      </c>
      <c r="L1595">
        <v>22.8</v>
      </c>
    </row>
    <row r="1596" spans="1:12">
      <c r="A1596" t="str">
        <f t="shared" si="24"/>
        <v>SBPSxc.CC.Pyper.B.Reg.P.100</v>
      </c>
      <c r="B1596">
        <v>278</v>
      </c>
      <c r="C1596" t="str">
        <f>LOOKUP(B1596,TipsyOutputs!A:A,TipsyOutputs!B:B)</f>
        <v>SBPSxc.CC.Pyper.B.Reg.P</v>
      </c>
      <c r="D1596">
        <v>0</v>
      </c>
      <c r="E1596">
        <v>100</v>
      </c>
      <c r="F1596">
        <v>213</v>
      </c>
      <c r="G1596">
        <v>18.8</v>
      </c>
      <c r="H1596">
        <v>0.17899999999999999</v>
      </c>
      <c r="I1596">
        <v>187.1</v>
      </c>
      <c r="J1596">
        <v>2.13</v>
      </c>
      <c r="K1596">
        <v>88</v>
      </c>
      <c r="L1596">
        <v>24.4</v>
      </c>
    </row>
    <row r="1597" spans="1:12">
      <c r="A1597" t="str">
        <f t="shared" si="24"/>
        <v>SBPSxc.CC.Pyper.B.Reg.P.60</v>
      </c>
      <c r="B1597">
        <v>278</v>
      </c>
      <c r="C1597" t="str">
        <f>LOOKUP(B1597,TipsyOutputs!A:A,TipsyOutputs!B:B)</f>
        <v>SBPSxc.CC.Pyper.B.Reg.P</v>
      </c>
      <c r="D1597">
        <v>0</v>
      </c>
      <c r="E1597">
        <v>60</v>
      </c>
      <c r="F1597">
        <v>82</v>
      </c>
      <c r="G1597">
        <v>13.5</v>
      </c>
      <c r="H1597">
        <v>9.1999999999999998E-2</v>
      </c>
      <c r="I1597">
        <v>137.5</v>
      </c>
      <c r="J1597">
        <v>1.37</v>
      </c>
      <c r="K1597">
        <v>35</v>
      </c>
      <c r="L1597">
        <v>18.7</v>
      </c>
    </row>
    <row r="1598" spans="1:12">
      <c r="A1598" t="str">
        <f t="shared" si="24"/>
        <v>SBPSxc.CC.Pyper.B.Reg.P.70</v>
      </c>
      <c r="B1598">
        <v>278</v>
      </c>
      <c r="C1598" t="str">
        <f>LOOKUP(B1598,TipsyOutputs!A:A,TipsyOutputs!B:B)</f>
        <v>SBPSxc.CC.Pyper.B.Reg.P</v>
      </c>
      <c r="D1598">
        <v>0</v>
      </c>
      <c r="E1598">
        <v>70</v>
      </c>
      <c r="F1598">
        <v>122</v>
      </c>
      <c r="G1598">
        <v>15.2</v>
      </c>
      <c r="H1598">
        <v>0.11600000000000001</v>
      </c>
      <c r="I1598">
        <v>155.1</v>
      </c>
      <c r="J1598">
        <v>1.75</v>
      </c>
      <c r="K1598">
        <v>49</v>
      </c>
      <c r="L1598">
        <v>20.6</v>
      </c>
    </row>
    <row r="1599" spans="1:12">
      <c r="A1599" t="str">
        <f t="shared" si="24"/>
        <v>SBPSxc.CC.Pyper.B.Reg.P.80</v>
      </c>
      <c r="B1599">
        <v>278</v>
      </c>
      <c r="C1599" t="str">
        <f>LOOKUP(B1599,TipsyOutputs!A:A,TipsyOutputs!B:B)</f>
        <v>SBPSxc.CC.Pyper.B.Reg.P</v>
      </c>
      <c r="D1599">
        <v>0</v>
      </c>
      <c r="E1599">
        <v>80</v>
      </c>
      <c r="F1599">
        <v>158</v>
      </c>
      <c r="G1599">
        <v>16.5</v>
      </c>
      <c r="H1599">
        <v>0.13900000000000001</v>
      </c>
      <c r="I1599">
        <v>167.8</v>
      </c>
      <c r="J1599">
        <v>1.97</v>
      </c>
      <c r="K1599">
        <v>63</v>
      </c>
      <c r="L1599">
        <v>22.2</v>
      </c>
    </row>
    <row r="1600" spans="1:12">
      <c r="A1600" t="str">
        <f t="shared" si="24"/>
        <v>SBPSxc.CC.Pyper.B.Reg.P.90</v>
      </c>
      <c r="B1600">
        <v>278</v>
      </c>
      <c r="C1600" t="str">
        <f>LOOKUP(B1600,TipsyOutputs!A:A,TipsyOutputs!B:B)</f>
        <v>SBPSxc.CC.Pyper.B.Reg.P</v>
      </c>
      <c r="D1600">
        <v>0</v>
      </c>
      <c r="E1600">
        <v>90</v>
      </c>
      <c r="F1600">
        <v>188</v>
      </c>
      <c r="G1600">
        <v>17.7</v>
      </c>
      <c r="H1600">
        <v>0.16</v>
      </c>
      <c r="I1600">
        <v>178.7</v>
      </c>
      <c r="J1600">
        <v>2.09</v>
      </c>
      <c r="K1600">
        <v>76</v>
      </c>
      <c r="L1600">
        <v>23.4</v>
      </c>
    </row>
    <row r="1601" spans="1:12">
      <c r="A1601" t="str">
        <f t="shared" ref="A1601:A1664" si="25">C1601&amp;"."&amp;E1601</f>
        <v>SBPSxc.CC.Pyper.C.FFEP.N.100</v>
      </c>
      <c r="B1601">
        <v>401</v>
      </c>
      <c r="C1601" t="str">
        <f>LOOKUP(B1601,TipsyOutputs!A:A,TipsyOutputs!B:B)</f>
        <v>SBPSxc.CC.Pyper.C.FFEP.N</v>
      </c>
      <c r="D1601">
        <v>0</v>
      </c>
      <c r="E1601">
        <v>100</v>
      </c>
      <c r="F1601">
        <v>175</v>
      </c>
      <c r="G1601">
        <v>17.5</v>
      </c>
      <c r="H1601">
        <v>0.161</v>
      </c>
      <c r="I1601">
        <v>178</v>
      </c>
      <c r="J1601">
        <v>1.75</v>
      </c>
      <c r="K1601">
        <v>75</v>
      </c>
      <c r="L1601">
        <v>24.7</v>
      </c>
    </row>
    <row r="1602" spans="1:12">
      <c r="A1602" t="str">
        <f t="shared" si="25"/>
        <v>SBPSxc.CC.Pyper.C.FFEP.N.60</v>
      </c>
      <c r="B1602">
        <v>401</v>
      </c>
      <c r="C1602" t="str">
        <f>LOOKUP(B1602,TipsyOutputs!A:A,TipsyOutputs!B:B)</f>
        <v>SBPSxc.CC.Pyper.C.FFEP.N</v>
      </c>
      <c r="D1602">
        <v>0</v>
      </c>
      <c r="E1602">
        <v>60</v>
      </c>
      <c r="F1602">
        <v>62</v>
      </c>
      <c r="G1602">
        <v>12.7</v>
      </c>
      <c r="H1602">
        <v>7.9000000000000001E-2</v>
      </c>
      <c r="I1602">
        <v>129.4</v>
      </c>
      <c r="J1602">
        <v>1.03</v>
      </c>
      <c r="K1602">
        <v>29</v>
      </c>
      <c r="L1602">
        <v>19</v>
      </c>
    </row>
    <row r="1603" spans="1:12">
      <c r="A1603" t="str">
        <f t="shared" si="25"/>
        <v>SBPSxc.CC.Pyper.C.FFEP.N.70</v>
      </c>
      <c r="B1603">
        <v>401</v>
      </c>
      <c r="C1603" t="str">
        <f>LOOKUP(B1603,TipsyOutputs!A:A,TipsyOutputs!B:B)</f>
        <v>SBPSxc.CC.Pyper.C.FFEP.N</v>
      </c>
      <c r="D1603">
        <v>0</v>
      </c>
      <c r="E1603">
        <v>70</v>
      </c>
      <c r="F1603">
        <v>96</v>
      </c>
      <c r="G1603">
        <v>14.2</v>
      </c>
      <c r="H1603">
        <v>9.9000000000000005E-2</v>
      </c>
      <c r="I1603">
        <v>148</v>
      </c>
      <c r="J1603">
        <v>1.37</v>
      </c>
      <c r="K1603">
        <v>41</v>
      </c>
      <c r="L1603">
        <v>21</v>
      </c>
    </row>
    <row r="1604" spans="1:12">
      <c r="A1604" t="str">
        <f t="shared" si="25"/>
        <v>SBPSxc.CC.Pyper.C.FFEP.N.80</v>
      </c>
      <c r="B1604">
        <v>401</v>
      </c>
      <c r="C1604" t="str">
        <f>LOOKUP(B1604,TipsyOutputs!A:A,TipsyOutputs!B:B)</f>
        <v>SBPSxc.CC.Pyper.C.FFEP.N</v>
      </c>
      <c r="D1604">
        <v>0</v>
      </c>
      <c r="E1604">
        <v>80</v>
      </c>
      <c r="F1604">
        <v>126</v>
      </c>
      <c r="G1604">
        <v>15.5</v>
      </c>
      <c r="H1604">
        <v>0.122</v>
      </c>
      <c r="I1604">
        <v>159.9</v>
      </c>
      <c r="J1604">
        <v>1.58</v>
      </c>
      <c r="K1604">
        <v>54</v>
      </c>
      <c r="L1604">
        <v>22.5</v>
      </c>
    </row>
    <row r="1605" spans="1:12">
      <c r="A1605" t="str">
        <f t="shared" si="25"/>
        <v>SBPSxc.CC.Pyper.C.FFEP.N.90</v>
      </c>
      <c r="B1605">
        <v>401</v>
      </c>
      <c r="C1605" t="str">
        <f>LOOKUP(B1605,TipsyOutputs!A:A,TipsyOutputs!B:B)</f>
        <v>SBPSxc.CC.Pyper.C.FFEP.N</v>
      </c>
      <c r="D1605">
        <v>0</v>
      </c>
      <c r="E1605">
        <v>90</v>
      </c>
      <c r="F1605">
        <v>152</v>
      </c>
      <c r="G1605">
        <v>16.600000000000001</v>
      </c>
      <c r="H1605">
        <v>0.14199999999999999</v>
      </c>
      <c r="I1605">
        <v>169.9</v>
      </c>
      <c r="J1605">
        <v>1.69</v>
      </c>
      <c r="K1605">
        <v>65</v>
      </c>
      <c r="L1605">
        <v>23.7</v>
      </c>
    </row>
    <row r="1606" spans="1:12">
      <c r="A1606" t="str">
        <f t="shared" si="25"/>
        <v>SBPSxc.CC.Pyper.C.NoMgmt.N.100</v>
      </c>
      <c r="B1606">
        <v>113</v>
      </c>
      <c r="C1606" t="str">
        <f>LOOKUP(B1606,TipsyOutputs!A:A,TipsyOutputs!B:B)</f>
        <v>SBPSxc.CC.Pyper.C.NoMgmt.N</v>
      </c>
      <c r="D1606">
        <v>0</v>
      </c>
      <c r="E1606">
        <v>100</v>
      </c>
      <c r="F1606">
        <v>128</v>
      </c>
      <c r="G1606">
        <v>15.8</v>
      </c>
      <c r="H1606">
        <v>0.123</v>
      </c>
      <c r="I1606">
        <v>158.9</v>
      </c>
      <c r="J1606">
        <v>1.28</v>
      </c>
      <c r="K1606">
        <v>53</v>
      </c>
      <c r="L1606">
        <v>21.5</v>
      </c>
    </row>
    <row r="1607" spans="1:12">
      <c r="A1607" t="str">
        <f t="shared" si="25"/>
        <v>SBPSxc.CC.Pyper.C.NoMgmt.N.60</v>
      </c>
      <c r="B1607">
        <v>113</v>
      </c>
      <c r="C1607" t="str">
        <f>LOOKUP(B1607,TipsyOutputs!A:A,TipsyOutputs!B:B)</f>
        <v>SBPSxc.CC.Pyper.C.NoMgmt.N</v>
      </c>
      <c r="D1607">
        <v>0</v>
      </c>
      <c r="E1607">
        <v>60</v>
      </c>
      <c r="F1607">
        <v>21</v>
      </c>
      <c r="G1607">
        <v>10.4</v>
      </c>
      <c r="H1607">
        <v>5.6000000000000001E-2</v>
      </c>
      <c r="I1607">
        <v>83.1</v>
      </c>
      <c r="J1607">
        <v>0.35</v>
      </c>
      <c r="K1607">
        <v>16</v>
      </c>
      <c r="L1607">
        <v>15.2</v>
      </c>
    </row>
    <row r="1608" spans="1:12">
      <c r="A1608" t="str">
        <f t="shared" si="25"/>
        <v>SBPSxc.CC.Pyper.C.NoMgmt.N.70</v>
      </c>
      <c r="B1608">
        <v>113</v>
      </c>
      <c r="C1608" t="str">
        <f>LOOKUP(B1608,TipsyOutputs!A:A,TipsyOutputs!B:B)</f>
        <v>SBPSxc.CC.Pyper.C.NoMgmt.N</v>
      </c>
      <c r="D1608">
        <v>0</v>
      </c>
      <c r="E1608">
        <v>70</v>
      </c>
      <c r="F1608">
        <v>46</v>
      </c>
      <c r="G1608">
        <v>12.1</v>
      </c>
      <c r="H1608">
        <v>7.0000000000000007E-2</v>
      </c>
      <c r="I1608">
        <v>112.9</v>
      </c>
      <c r="J1608">
        <v>0.66</v>
      </c>
      <c r="K1608">
        <v>24</v>
      </c>
      <c r="L1608">
        <v>17.2</v>
      </c>
    </row>
    <row r="1609" spans="1:12">
      <c r="A1609" t="str">
        <f t="shared" si="25"/>
        <v>SBPSxc.CC.Pyper.C.NoMgmt.N.80</v>
      </c>
      <c r="B1609">
        <v>113</v>
      </c>
      <c r="C1609" t="str">
        <f>LOOKUP(B1609,TipsyOutputs!A:A,TipsyOutputs!B:B)</f>
        <v>SBPSxc.CC.Pyper.C.NoMgmt.N</v>
      </c>
      <c r="D1609">
        <v>0</v>
      </c>
      <c r="E1609">
        <v>80</v>
      </c>
      <c r="F1609">
        <v>77</v>
      </c>
      <c r="G1609">
        <v>13.5</v>
      </c>
      <c r="H1609">
        <v>8.8999999999999996E-2</v>
      </c>
      <c r="I1609">
        <v>137.30000000000001</v>
      </c>
      <c r="J1609">
        <v>0.96</v>
      </c>
      <c r="K1609">
        <v>34</v>
      </c>
      <c r="L1609">
        <v>18.899999999999999</v>
      </c>
    </row>
    <row r="1610" spans="1:12">
      <c r="A1610" t="str">
        <f t="shared" si="25"/>
        <v>SBPSxc.CC.Pyper.C.NoMgmt.N.90</v>
      </c>
      <c r="B1610">
        <v>113</v>
      </c>
      <c r="C1610" t="str">
        <f>LOOKUP(B1610,TipsyOutputs!A:A,TipsyOutputs!B:B)</f>
        <v>SBPSxc.CC.Pyper.C.NoMgmt.N</v>
      </c>
      <c r="D1610">
        <v>0</v>
      </c>
      <c r="E1610">
        <v>90</v>
      </c>
      <c r="F1610">
        <v>104</v>
      </c>
      <c r="G1610">
        <v>14.8</v>
      </c>
      <c r="H1610">
        <v>0.107</v>
      </c>
      <c r="I1610">
        <v>150.6</v>
      </c>
      <c r="J1610">
        <v>1.1599999999999999</v>
      </c>
      <c r="K1610">
        <v>44</v>
      </c>
      <c r="L1610">
        <v>20.3</v>
      </c>
    </row>
    <row r="1611" spans="1:12">
      <c r="A1611" t="str">
        <f t="shared" si="25"/>
        <v>SBPSxc.CC.Pyper.C.Reg.N.100</v>
      </c>
      <c r="B1611">
        <v>279</v>
      </c>
      <c r="C1611" t="str">
        <f>LOOKUP(B1611,TipsyOutputs!A:A,TipsyOutputs!B:B)</f>
        <v>SBPSxc.CC.Pyper.C.Reg.N</v>
      </c>
      <c r="D1611">
        <v>0</v>
      </c>
      <c r="E1611">
        <v>100</v>
      </c>
      <c r="F1611">
        <v>168</v>
      </c>
      <c r="G1611">
        <v>17.399999999999999</v>
      </c>
      <c r="H1611">
        <v>0.152</v>
      </c>
      <c r="I1611">
        <v>174.2</v>
      </c>
      <c r="J1611">
        <v>1.68</v>
      </c>
      <c r="K1611">
        <v>70</v>
      </c>
      <c r="L1611">
        <v>23.2</v>
      </c>
    </row>
    <row r="1612" spans="1:12">
      <c r="A1612" t="str">
        <f t="shared" si="25"/>
        <v>SBPSxc.CC.Pyper.C.Reg.N.60</v>
      </c>
      <c r="B1612">
        <v>279</v>
      </c>
      <c r="C1612" t="str">
        <f>LOOKUP(B1612,TipsyOutputs!A:A,TipsyOutputs!B:B)</f>
        <v>SBPSxc.CC.Pyper.C.Reg.N</v>
      </c>
      <c r="D1612">
        <v>0</v>
      </c>
      <c r="E1612">
        <v>60</v>
      </c>
      <c r="F1612">
        <v>49</v>
      </c>
      <c r="G1612">
        <v>12.2</v>
      </c>
      <c r="H1612">
        <v>7.2999999999999995E-2</v>
      </c>
      <c r="I1612">
        <v>118.7</v>
      </c>
      <c r="J1612">
        <v>0.82</v>
      </c>
      <c r="K1612">
        <v>25</v>
      </c>
      <c r="L1612">
        <v>17.3</v>
      </c>
    </row>
    <row r="1613" spans="1:12">
      <c r="A1613" t="str">
        <f t="shared" si="25"/>
        <v>SBPSxc.CC.Pyper.C.Reg.N.70</v>
      </c>
      <c r="B1613">
        <v>279</v>
      </c>
      <c r="C1613" t="str">
        <f>LOOKUP(B1613,TipsyOutputs!A:A,TipsyOutputs!B:B)</f>
        <v>SBPSxc.CC.Pyper.C.Reg.N</v>
      </c>
      <c r="D1613">
        <v>0</v>
      </c>
      <c r="E1613">
        <v>70</v>
      </c>
      <c r="F1613">
        <v>83</v>
      </c>
      <c r="G1613">
        <v>13.8</v>
      </c>
      <c r="H1613">
        <v>9.2999999999999999E-2</v>
      </c>
      <c r="I1613">
        <v>140.6</v>
      </c>
      <c r="J1613">
        <v>1.18</v>
      </c>
      <c r="K1613">
        <v>36</v>
      </c>
      <c r="L1613">
        <v>19.2</v>
      </c>
    </row>
    <row r="1614" spans="1:12">
      <c r="A1614" t="str">
        <f t="shared" si="25"/>
        <v>SBPSxc.CC.Pyper.C.Reg.N.80</v>
      </c>
      <c r="B1614">
        <v>279</v>
      </c>
      <c r="C1614" t="str">
        <f>LOOKUP(B1614,TipsyOutputs!A:A,TipsyOutputs!B:B)</f>
        <v>SBPSxc.CC.Pyper.C.Reg.N</v>
      </c>
      <c r="D1614">
        <v>0</v>
      </c>
      <c r="E1614">
        <v>80</v>
      </c>
      <c r="F1614">
        <v>115</v>
      </c>
      <c r="G1614">
        <v>15.2</v>
      </c>
      <c r="H1614">
        <v>0.115</v>
      </c>
      <c r="I1614">
        <v>154.80000000000001</v>
      </c>
      <c r="J1614">
        <v>1.44</v>
      </c>
      <c r="K1614">
        <v>48</v>
      </c>
      <c r="L1614">
        <v>20.9</v>
      </c>
    </row>
    <row r="1615" spans="1:12">
      <c r="A1615" t="str">
        <f t="shared" si="25"/>
        <v>SBPSxc.CC.Pyper.C.Reg.N.90</v>
      </c>
      <c r="B1615">
        <v>279</v>
      </c>
      <c r="C1615" t="str">
        <f>LOOKUP(B1615,TipsyOutputs!A:A,TipsyOutputs!B:B)</f>
        <v>SBPSxc.CC.Pyper.C.Reg.N</v>
      </c>
      <c r="D1615">
        <v>0</v>
      </c>
      <c r="E1615">
        <v>90</v>
      </c>
      <c r="F1615">
        <v>144</v>
      </c>
      <c r="G1615">
        <v>16.399999999999999</v>
      </c>
      <c r="H1615">
        <v>0.13300000000000001</v>
      </c>
      <c r="I1615">
        <v>164.8</v>
      </c>
      <c r="J1615">
        <v>1.6</v>
      </c>
      <c r="K1615">
        <v>60</v>
      </c>
      <c r="L1615">
        <v>22.2</v>
      </c>
    </row>
    <row r="1616" spans="1:12">
      <c r="A1616" t="str">
        <f t="shared" si="25"/>
        <v>SBPSxc.CC.Pyper.C.Reg.P.100</v>
      </c>
      <c r="B1616">
        <v>280</v>
      </c>
      <c r="C1616" t="str">
        <f>LOOKUP(B1616,TipsyOutputs!A:A,TipsyOutputs!B:B)</f>
        <v>SBPSxc.CC.Pyper.C.Reg.P</v>
      </c>
      <c r="D1616">
        <v>0</v>
      </c>
      <c r="E1616">
        <v>100</v>
      </c>
      <c r="F1616">
        <v>196</v>
      </c>
      <c r="G1616">
        <v>18.100000000000001</v>
      </c>
      <c r="H1616">
        <v>0.16700000000000001</v>
      </c>
      <c r="I1616">
        <v>181.6</v>
      </c>
      <c r="J1616">
        <v>1.96</v>
      </c>
      <c r="K1616">
        <v>80</v>
      </c>
      <c r="L1616">
        <v>23.8</v>
      </c>
    </row>
    <row r="1617" spans="1:12">
      <c r="A1617" t="str">
        <f t="shared" si="25"/>
        <v>SBPSxc.CC.Pyper.C.Reg.P.60</v>
      </c>
      <c r="B1617">
        <v>280</v>
      </c>
      <c r="C1617" t="str">
        <f>LOOKUP(B1617,TipsyOutputs!A:A,TipsyOutputs!B:B)</f>
        <v>SBPSxc.CC.Pyper.C.Reg.P</v>
      </c>
      <c r="D1617">
        <v>0</v>
      </c>
      <c r="E1617">
        <v>60</v>
      </c>
      <c r="F1617">
        <v>67</v>
      </c>
      <c r="G1617">
        <v>12.9</v>
      </c>
      <c r="H1617">
        <v>8.5000000000000006E-2</v>
      </c>
      <c r="I1617">
        <v>130.6</v>
      </c>
      <c r="J1617">
        <v>1.1200000000000001</v>
      </c>
      <c r="K1617">
        <v>31</v>
      </c>
      <c r="L1617">
        <v>17.899999999999999</v>
      </c>
    </row>
    <row r="1618" spans="1:12">
      <c r="A1618" t="str">
        <f t="shared" si="25"/>
        <v>SBPSxc.CC.Pyper.C.Reg.P.70</v>
      </c>
      <c r="B1618">
        <v>280</v>
      </c>
      <c r="C1618" t="str">
        <f>LOOKUP(B1618,TipsyOutputs!A:A,TipsyOutputs!B:B)</f>
        <v>SBPSxc.CC.Pyper.C.Reg.P</v>
      </c>
      <c r="D1618">
        <v>0</v>
      </c>
      <c r="E1618">
        <v>70</v>
      </c>
      <c r="F1618">
        <v>106</v>
      </c>
      <c r="G1618">
        <v>14.5</v>
      </c>
      <c r="H1618">
        <v>0.106</v>
      </c>
      <c r="I1618">
        <v>148.4</v>
      </c>
      <c r="J1618">
        <v>1.51</v>
      </c>
      <c r="K1618">
        <v>43</v>
      </c>
      <c r="L1618">
        <v>19.899999999999999</v>
      </c>
    </row>
    <row r="1619" spans="1:12">
      <c r="A1619" t="str">
        <f t="shared" si="25"/>
        <v>SBPSxc.CC.Pyper.C.Reg.P.80</v>
      </c>
      <c r="B1619">
        <v>280</v>
      </c>
      <c r="C1619" t="str">
        <f>LOOKUP(B1619,TipsyOutputs!A:A,TipsyOutputs!B:B)</f>
        <v>SBPSxc.CC.Pyper.C.Reg.P</v>
      </c>
      <c r="D1619">
        <v>0</v>
      </c>
      <c r="E1619">
        <v>80</v>
      </c>
      <c r="F1619">
        <v>141</v>
      </c>
      <c r="G1619">
        <v>15.9</v>
      </c>
      <c r="H1619">
        <v>0.127</v>
      </c>
      <c r="I1619">
        <v>160.6</v>
      </c>
      <c r="J1619">
        <v>1.76</v>
      </c>
      <c r="K1619">
        <v>56</v>
      </c>
      <c r="L1619">
        <v>21.5</v>
      </c>
    </row>
    <row r="1620" spans="1:12">
      <c r="A1620" t="str">
        <f t="shared" si="25"/>
        <v>SBPSxc.CC.Pyper.C.Reg.P.90</v>
      </c>
      <c r="B1620">
        <v>280</v>
      </c>
      <c r="C1620" t="str">
        <f>LOOKUP(B1620,TipsyOutputs!A:A,TipsyOutputs!B:B)</f>
        <v>SBPSxc.CC.Pyper.C.Reg.P</v>
      </c>
      <c r="D1620">
        <v>0</v>
      </c>
      <c r="E1620">
        <v>90</v>
      </c>
      <c r="F1620">
        <v>171</v>
      </c>
      <c r="G1620">
        <v>17.100000000000001</v>
      </c>
      <c r="H1620">
        <v>0.14899999999999999</v>
      </c>
      <c r="I1620">
        <v>173.1</v>
      </c>
      <c r="J1620">
        <v>1.9</v>
      </c>
      <c r="K1620">
        <v>69</v>
      </c>
      <c r="L1620">
        <v>22.8</v>
      </c>
    </row>
    <row r="1621" spans="1:12">
      <c r="A1621" t="str">
        <f t="shared" si="25"/>
        <v>SBPSxc.CC.Pyper.D.FFEP.N.100</v>
      </c>
      <c r="B1621">
        <v>402</v>
      </c>
      <c r="C1621" t="str">
        <f>LOOKUP(B1621,TipsyOutputs!A:A,TipsyOutputs!B:B)</f>
        <v>SBPSxc.CC.Pyper.D.FFEP.N</v>
      </c>
      <c r="D1621">
        <v>0</v>
      </c>
      <c r="E1621">
        <v>100</v>
      </c>
      <c r="F1621">
        <v>212</v>
      </c>
      <c r="G1621">
        <v>19</v>
      </c>
      <c r="H1621">
        <v>0.19400000000000001</v>
      </c>
      <c r="I1621">
        <v>191.5</v>
      </c>
      <c r="J1621">
        <v>2.12</v>
      </c>
      <c r="K1621">
        <v>93</v>
      </c>
      <c r="L1621">
        <v>26.2</v>
      </c>
    </row>
    <row r="1622" spans="1:12">
      <c r="A1622" t="str">
        <f t="shared" si="25"/>
        <v>SBPSxc.CC.Pyper.D.FFEP.N.60</v>
      </c>
      <c r="B1622">
        <v>402</v>
      </c>
      <c r="C1622" t="str">
        <f>LOOKUP(B1622,TipsyOutputs!A:A,TipsyOutputs!B:B)</f>
        <v>SBPSxc.CC.Pyper.D.FFEP.N</v>
      </c>
      <c r="D1622">
        <v>0</v>
      </c>
      <c r="E1622">
        <v>60</v>
      </c>
      <c r="F1622">
        <v>92</v>
      </c>
      <c r="G1622">
        <v>14.1</v>
      </c>
      <c r="H1622">
        <v>9.6000000000000002E-2</v>
      </c>
      <c r="I1622">
        <v>145.80000000000001</v>
      </c>
      <c r="J1622">
        <v>1.53</v>
      </c>
      <c r="K1622">
        <v>40</v>
      </c>
      <c r="L1622">
        <v>20.8</v>
      </c>
    </row>
    <row r="1623" spans="1:12">
      <c r="A1623" t="str">
        <f t="shared" si="25"/>
        <v>SBPSxc.CC.Pyper.D.FFEP.N.70</v>
      </c>
      <c r="B1623">
        <v>402</v>
      </c>
      <c r="C1623" t="str">
        <f>LOOKUP(B1623,TipsyOutputs!A:A,TipsyOutputs!B:B)</f>
        <v>SBPSxc.CC.Pyper.D.FFEP.N</v>
      </c>
      <c r="D1623">
        <v>0</v>
      </c>
      <c r="E1623">
        <v>70</v>
      </c>
      <c r="F1623">
        <v>130</v>
      </c>
      <c r="G1623">
        <v>15.7</v>
      </c>
      <c r="H1623">
        <v>0.124</v>
      </c>
      <c r="I1623">
        <v>160.9</v>
      </c>
      <c r="J1623">
        <v>1.86</v>
      </c>
      <c r="K1623">
        <v>55</v>
      </c>
      <c r="L1623">
        <v>22.7</v>
      </c>
    </row>
    <row r="1624" spans="1:12">
      <c r="A1624" t="str">
        <f t="shared" si="25"/>
        <v>SBPSxc.CC.Pyper.D.FFEP.N.80</v>
      </c>
      <c r="B1624">
        <v>402</v>
      </c>
      <c r="C1624" t="str">
        <f>LOOKUP(B1624,TipsyOutputs!A:A,TipsyOutputs!B:B)</f>
        <v>SBPSxc.CC.Pyper.D.FFEP.N</v>
      </c>
      <c r="D1624">
        <v>0</v>
      </c>
      <c r="E1624">
        <v>80</v>
      </c>
      <c r="F1624">
        <v>163</v>
      </c>
      <c r="G1624">
        <v>17</v>
      </c>
      <c r="H1624">
        <v>0.15</v>
      </c>
      <c r="I1624">
        <v>173.5</v>
      </c>
      <c r="J1624">
        <v>2.0299999999999998</v>
      </c>
      <c r="K1624">
        <v>69</v>
      </c>
      <c r="L1624">
        <v>24.1</v>
      </c>
    </row>
    <row r="1625" spans="1:12">
      <c r="A1625" t="str">
        <f t="shared" si="25"/>
        <v>SBPSxc.CC.Pyper.D.FFEP.N.90</v>
      </c>
      <c r="B1625">
        <v>402</v>
      </c>
      <c r="C1625" t="str">
        <f>LOOKUP(B1625,TipsyOutputs!A:A,TipsyOutputs!B:B)</f>
        <v>SBPSxc.CC.Pyper.D.FFEP.N</v>
      </c>
      <c r="D1625">
        <v>0</v>
      </c>
      <c r="E1625">
        <v>90</v>
      </c>
      <c r="F1625">
        <v>190</v>
      </c>
      <c r="G1625">
        <v>18.100000000000001</v>
      </c>
      <c r="H1625">
        <v>0.17299999999999999</v>
      </c>
      <c r="I1625">
        <v>182.5</v>
      </c>
      <c r="J1625">
        <v>2.11</v>
      </c>
      <c r="K1625">
        <v>81</v>
      </c>
      <c r="L1625">
        <v>25.3</v>
      </c>
    </row>
    <row r="1626" spans="1:12">
      <c r="A1626" t="str">
        <f t="shared" si="25"/>
        <v>SBPSxc.CC.Pyper.D.NoMgmt.N.100</v>
      </c>
      <c r="B1626">
        <v>114</v>
      </c>
      <c r="C1626" t="str">
        <f>LOOKUP(B1626,TipsyOutputs!A:A,TipsyOutputs!B:B)</f>
        <v>SBPSxc.CC.Pyper.D.NoMgmt.N</v>
      </c>
      <c r="D1626">
        <v>0</v>
      </c>
      <c r="E1626">
        <v>100</v>
      </c>
      <c r="F1626">
        <v>81</v>
      </c>
      <c r="G1626">
        <v>13.8</v>
      </c>
      <c r="H1626">
        <v>9.1999999999999998E-2</v>
      </c>
      <c r="I1626">
        <v>139.6</v>
      </c>
      <c r="J1626">
        <v>0.81</v>
      </c>
      <c r="K1626">
        <v>36</v>
      </c>
      <c r="L1626">
        <v>19.2</v>
      </c>
    </row>
    <row r="1627" spans="1:12">
      <c r="A1627" t="str">
        <f t="shared" si="25"/>
        <v>SBPSxc.CC.Pyper.D.NoMgmt.N.60</v>
      </c>
      <c r="B1627">
        <v>114</v>
      </c>
      <c r="C1627" t="str">
        <f>LOOKUP(B1627,TipsyOutputs!A:A,TipsyOutputs!B:B)</f>
        <v>SBPSxc.CC.Pyper.D.NoMgmt.N</v>
      </c>
      <c r="D1627">
        <v>0</v>
      </c>
      <c r="E1627">
        <v>60</v>
      </c>
      <c r="F1627">
        <v>7</v>
      </c>
      <c r="G1627">
        <v>8.8000000000000007</v>
      </c>
      <c r="H1627">
        <v>4.7E-2</v>
      </c>
      <c r="I1627">
        <v>55</v>
      </c>
      <c r="J1627">
        <v>0.12</v>
      </c>
      <c r="K1627">
        <v>7</v>
      </c>
      <c r="L1627">
        <v>13.9</v>
      </c>
    </row>
    <row r="1628" spans="1:12">
      <c r="A1628" t="str">
        <f t="shared" si="25"/>
        <v>SBPSxc.CC.Pyper.D.NoMgmt.N.70</v>
      </c>
      <c r="B1628">
        <v>114</v>
      </c>
      <c r="C1628" t="str">
        <f>LOOKUP(B1628,TipsyOutputs!A:A,TipsyOutputs!B:B)</f>
        <v>SBPSxc.CC.Pyper.D.NoMgmt.N</v>
      </c>
      <c r="D1628">
        <v>0</v>
      </c>
      <c r="E1628">
        <v>70</v>
      </c>
      <c r="F1628">
        <v>20</v>
      </c>
      <c r="G1628">
        <v>10.3</v>
      </c>
      <c r="H1628">
        <v>5.5E-2</v>
      </c>
      <c r="I1628">
        <v>80.2</v>
      </c>
      <c r="J1628">
        <v>0.28999999999999998</v>
      </c>
      <c r="K1628">
        <v>16</v>
      </c>
      <c r="L1628">
        <v>15.1</v>
      </c>
    </row>
    <row r="1629" spans="1:12">
      <c r="A1629" t="str">
        <f t="shared" si="25"/>
        <v>SBPSxc.CC.Pyper.D.NoMgmt.N.80</v>
      </c>
      <c r="B1629">
        <v>114</v>
      </c>
      <c r="C1629" t="str">
        <f>LOOKUP(B1629,TipsyOutputs!A:A,TipsyOutputs!B:B)</f>
        <v>SBPSxc.CC.Pyper.D.NoMgmt.N</v>
      </c>
      <c r="D1629">
        <v>0</v>
      </c>
      <c r="E1629">
        <v>80</v>
      </c>
      <c r="F1629">
        <v>39</v>
      </c>
      <c r="G1629">
        <v>11.7</v>
      </c>
      <c r="H1629">
        <v>6.6000000000000003E-2</v>
      </c>
      <c r="I1629">
        <v>106.5</v>
      </c>
      <c r="J1629">
        <v>0.49</v>
      </c>
      <c r="K1629">
        <v>22</v>
      </c>
      <c r="L1629">
        <v>16.600000000000001</v>
      </c>
    </row>
    <row r="1630" spans="1:12">
      <c r="A1630" t="str">
        <f t="shared" si="25"/>
        <v>SBPSxc.CC.Pyper.D.NoMgmt.N.90</v>
      </c>
      <c r="B1630">
        <v>114</v>
      </c>
      <c r="C1630" t="str">
        <f>LOOKUP(B1630,TipsyOutputs!A:A,TipsyOutputs!B:B)</f>
        <v>SBPSxc.CC.Pyper.D.NoMgmt.N</v>
      </c>
      <c r="D1630">
        <v>0</v>
      </c>
      <c r="E1630">
        <v>90</v>
      </c>
      <c r="F1630">
        <v>61</v>
      </c>
      <c r="G1630">
        <v>12.8</v>
      </c>
      <c r="H1630">
        <v>0.08</v>
      </c>
      <c r="I1630">
        <v>127.7</v>
      </c>
      <c r="J1630">
        <v>0.67</v>
      </c>
      <c r="K1630">
        <v>29</v>
      </c>
      <c r="L1630">
        <v>18</v>
      </c>
    </row>
    <row r="1631" spans="1:12">
      <c r="A1631" t="str">
        <f t="shared" si="25"/>
        <v>SBPSxc.CC.Pyper.D.Reg.N.100</v>
      </c>
      <c r="B1631">
        <v>281</v>
      </c>
      <c r="C1631" t="str">
        <f>LOOKUP(B1631,TipsyOutputs!A:A,TipsyOutputs!B:B)</f>
        <v>SBPSxc.CC.Pyper.D.Reg.N</v>
      </c>
      <c r="D1631">
        <v>0</v>
      </c>
      <c r="E1631">
        <v>100</v>
      </c>
      <c r="F1631">
        <v>206</v>
      </c>
      <c r="G1631">
        <v>18.899999999999999</v>
      </c>
      <c r="H1631">
        <v>0.18099999999999999</v>
      </c>
      <c r="I1631">
        <v>187.5</v>
      </c>
      <c r="J1631">
        <v>2.06</v>
      </c>
      <c r="K1631">
        <v>87</v>
      </c>
      <c r="L1631">
        <v>24.7</v>
      </c>
    </row>
    <row r="1632" spans="1:12">
      <c r="A1632" t="str">
        <f t="shared" si="25"/>
        <v>SBPSxc.CC.Pyper.D.Reg.N.60</v>
      </c>
      <c r="B1632">
        <v>281</v>
      </c>
      <c r="C1632" t="str">
        <f>LOOKUP(B1632,TipsyOutputs!A:A,TipsyOutputs!B:B)</f>
        <v>SBPSxc.CC.Pyper.D.Reg.N</v>
      </c>
      <c r="D1632">
        <v>0</v>
      </c>
      <c r="E1632">
        <v>60</v>
      </c>
      <c r="F1632">
        <v>78</v>
      </c>
      <c r="G1632">
        <v>13.6</v>
      </c>
      <c r="H1632">
        <v>9.0999999999999998E-2</v>
      </c>
      <c r="I1632">
        <v>138.6</v>
      </c>
      <c r="J1632">
        <v>1.29</v>
      </c>
      <c r="K1632">
        <v>34</v>
      </c>
      <c r="L1632">
        <v>18.899999999999999</v>
      </c>
    </row>
    <row r="1633" spans="1:12">
      <c r="A1633" t="str">
        <f t="shared" si="25"/>
        <v>SBPSxc.CC.Pyper.D.Reg.N.70</v>
      </c>
      <c r="B1633">
        <v>281</v>
      </c>
      <c r="C1633" t="str">
        <f>LOOKUP(B1633,TipsyOutputs!A:A,TipsyOutputs!B:B)</f>
        <v>SBPSxc.CC.Pyper.D.Reg.N</v>
      </c>
      <c r="D1633">
        <v>0</v>
      </c>
      <c r="E1633">
        <v>70</v>
      </c>
      <c r="F1633">
        <v>117</v>
      </c>
      <c r="G1633">
        <v>15.3</v>
      </c>
      <c r="H1633">
        <v>0.11600000000000001</v>
      </c>
      <c r="I1633">
        <v>155.4</v>
      </c>
      <c r="J1633">
        <v>1.67</v>
      </c>
      <c r="K1633">
        <v>49</v>
      </c>
      <c r="L1633">
        <v>20.9</v>
      </c>
    </row>
    <row r="1634" spans="1:12">
      <c r="A1634" t="str">
        <f t="shared" si="25"/>
        <v>SBPSxc.CC.Pyper.D.Reg.N.80</v>
      </c>
      <c r="B1634">
        <v>281</v>
      </c>
      <c r="C1634" t="str">
        <f>LOOKUP(B1634,TipsyOutputs!A:A,TipsyOutputs!B:B)</f>
        <v>SBPSxc.CC.Pyper.D.Reg.N</v>
      </c>
      <c r="D1634">
        <v>0</v>
      </c>
      <c r="E1634">
        <v>80</v>
      </c>
      <c r="F1634">
        <v>152</v>
      </c>
      <c r="G1634">
        <v>16.7</v>
      </c>
      <c r="H1634">
        <v>0.13900000000000001</v>
      </c>
      <c r="I1634">
        <v>168</v>
      </c>
      <c r="J1634">
        <v>1.9</v>
      </c>
      <c r="K1634">
        <v>63</v>
      </c>
      <c r="L1634">
        <v>22.5</v>
      </c>
    </row>
    <row r="1635" spans="1:12">
      <c r="A1635" t="str">
        <f t="shared" si="25"/>
        <v>SBPSxc.CC.Pyper.D.Reg.N.90</v>
      </c>
      <c r="B1635">
        <v>281</v>
      </c>
      <c r="C1635" t="str">
        <f>LOOKUP(B1635,TipsyOutputs!A:A,TipsyOutputs!B:B)</f>
        <v>SBPSxc.CC.Pyper.D.Reg.N</v>
      </c>
      <c r="D1635">
        <v>0</v>
      </c>
      <c r="E1635">
        <v>90</v>
      </c>
      <c r="F1635">
        <v>181</v>
      </c>
      <c r="G1635">
        <v>17.899999999999999</v>
      </c>
      <c r="H1635">
        <v>0.161</v>
      </c>
      <c r="I1635">
        <v>178</v>
      </c>
      <c r="J1635">
        <v>2.02</v>
      </c>
      <c r="K1635">
        <v>75</v>
      </c>
      <c r="L1635">
        <v>23.7</v>
      </c>
    </row>
    <row r="1636" spans="1:12">
      <c r="A1636" t="str">
        <f t="shared" si="25"/>
        <v>SBPSxc.CC.Pyper.D.Reg.P.100</v>
      </c>
      <c r="B1636">
        <v>282</v>
      </c>
      <c r="C1636" t="str">
        <f>LOOKUP(B1636,TipsyOutputs!A:A,TipsyOutputs!B:B)</f>
        <v>SBPSxc.CC.Pyper.D.Reg.P</v>
      </c>
      <c r="D1636">
        <v>0</v>
      </c>
      <c r="E1636">
        <v>100</v>
      </c>
      <c r="F1636">
        <v>234</v>
      </c>
      <c r="G1636">
        <v>19.600000000000001</v>
      </c>
      <c r="H1636">
        <v>0.19700000000000001</v>
      </c>
      <c r="I1636">
        <v>194.1</v>
      </c>
      <c r="J1636">
        <v>2.34</v>
      </c>
      <c r="K1636">
        <v>98</v>
      </c>
      <c r="L1636">
        <v>25.3</v>
      </c>
    </row>
    <row r="1637" spans="1:12">
      <c r="A1637" t="str">
        <f t="shared" si="25"/>
        <v>SBPSxc.CC.Pyper.D.Reg.P.60</v>
      </c>
      <c r="B1637">
        <v>282</v>
      </c>
      <c r="C1637" t="str">
        <f>LOOKUP(B1637,TipsyOutputs!A:A,TipsyOutputs!B:B)</f>
        <v>SBPSxc.CC.Pyper.D.Reg.P</v>
      </c>
      <c r="D1637">
        <v>0</v>
      </c>
      <c r="E1637">
        <v>60</v>
      </c>
      <c r="F1637">
        <v>101</v>
      </c>
      <c r="G1637">
        <v>14.3</v>
      </c>
      <c r="H1637">
        <v>0.10299999999999999</v>
      </c>
      <c r="I1637">
        <v>146.69999999999999</v>
      </c>
      <c r="J1637">
        <v>1.68</v>
      </c>
      <c r="K1637">
        <v>41</v>
      </c>
      <c r="L1637">
        <v>19.600000000000001</v>
      </c>
    </row>
    <row r="1638" spans="1:12">
      <c r="A1638" t="str">
        <f t="shared" si="25"/>
        <v>SBPSxc.CC.Pyper.D.Reg.P.70</v>
      </c>
      <c r="B1638">
        <v>282</v>
      </c>
      <c r="C1638" t="str">
        <f>LOOKUP(B1638,TipsyOutputs!A:A,TipsyOutputs!B:B)</f>
        <v>SBPSxc.CC.Pyper.D.Reg.P</v>
      </c>
      <c r="D1638">
        <v>0</v>
      </c>
      <c r="E1638">
        <v>70</v>
      </c>
      <c r="F1638">
        <v>143</v>
      </c>
      <c r="G1638">
        <v>16</v>
      </c>
      <c r="H1638">
        <v>0.128</v>
      </c>
      <c r="I1638">
        <v>161.4</v>
      </c>
      <c r="J1638">
        <v>2.0499999999999998</v>
      </c>
      <c r="K1638">
        <v>57</v>
      </c>
      <c r="L1638">
        <v>21.6</v>
      </c>
    </row>
    <row r="1639" spans="1:12">
      <c r="A1639" t="str">
        <f t="shared" si="25"/>
        <v>SBPSxc.CC.Pyper.D.Reg.P.80</v>
      </c>
      <c r="B1639">
        <v>282</v>
      </c>
      <c r="C1639" t="str">
        <f>LOOKUP(B1639,TipsyOutputs!A:A,TipsyOutputs!B:B)</f>
        <v>SBPSxc.CC.Pyper.D.Reg.P</v>
      </c>
      <c r="D1639">
        <v>0</v>
      </c>
      <c r="E1639">
        <v>80</v>
      </c>
      <c r="F1639">
        <v>180</v>
      </c>
      <c r="G1639">
        <v>17.399999999999999</v>
      </c>
      <c r="H1639">
        <v>0.154</v>
      </c>
      <c r="I1639">
        <v>175.8</v>
      </c>
      <c r="J1639">
        <v>2.25</v>
      </c>
      <c r="K1639">
        <v>72</v>
      </c>
      <c r="L1639">
        <v>23.1</v>
      </c>
    </row>
    <row r="1640" spans="1:12">
      <c r="A1640" t="str">
        <f t="shared" si="25"/>
        <v>SBPSxc.CC.Pyper.D.Reg.P.90</v>
      </c>
      <c r="B1640">
        <v>282</v>
      </c>
      <c r="C1640" t="str">
        <f>LOOKUP(B1640,TipsyOutputs!A:A,TipsyOutputs!B:B)</f>
        <v>SBPSxc.CC.Pyper.D.Reg.P</v>
      </c>
      <c r="D1640">
        <v>0</v>
      </c>
      <c r="E1640">
        <v>90</v>
      </c>
      <c r="F1640">
        <v>209</v>
      </c>
      <c r="G1640">
        <v>18.600000000000001</v>
      </c>
      <c r="H1640">
        <v>0.17599999999999999</v>
      </c>
      <c r="I1640">
        <v>185.7</v>
      </c>
      <c r="J1640">
        <v>2.33</v>
      </c>
      <c r="K1640">
        <v>85</v>
      </c>
      <c r="L1640">
        <v>24.3</v>
      </c>
    </row>
    <row r="1641" spans="1:12">
      <c r="A1641" t="str">
        <f t="shared" si="25"/>
        <v>SBPSxc.CC.Pyper.E.FFEP.N.100</v>
      </c>
      <c r="B1641">
        <v>403</v>
      </c>
      <c r="C1641" t="str">
        <f>LOOKUP(B1641,TipsyOutputs!A:A,TipsyOutputs!B:B)</f>
        <v>SBPSxc.CC.Pyper.E.FFEP.N</v>
      </c>
      <c r="D1641">
        <v>0</v>
      </c>
      <c r="E1641">
        <v>100</v>
      </c>
      <c r="F1641">
        <v>197</v>
      </c>
      <c r="G1641">
        <v>18.5</v>
      </c>
      <c r="H1641">
        <v>0.18</v>
      </c>
      <c r="I1641">
        <v>186.1</v>
      </c>
      <c r="J1641">
        <v>1.97</v>
      </c>
      <c r="K1641">
        <v>85</v>
      </c>
      <c r="L1641">
        <v>25.6</v>
      </c>
    </row>
    <row r="1642" spans="1:12">
      <c r="A1642" t="str">
        <f t="shared" si="25"/>
        <v>SBPSxc.CC.Pyper.E.FFEP.N.60</v>
      </c>
      <c r="B1642">
        <v>403</v>
      </c>
      <c r="C1642" t="str">
        <f>LOOKUP(B1642,TipsyOutputs!A:A,TipsyOutputs!B:B)</f>
        <v>SBPSxc.CC.Pyper.E.FFEP.N</v>
      </c>
      <c r="D1642">
        <v>0</v>
      </c>
      <c r="E1642">
        <v>60</v>
      </c>
      <c r="F1642">
        <v>81</v>
      </c>
      <c r="G1642">
        <v>13.6</v>
      </c>
      <c r="H1642">
        <v>0.09</v>
      </c>
      <c r="I1642">
        <v>140.9</v>
      </c>
      <c r="J1642">
        <v>1.35</v>
      </c>
      <c r="K1642">
        <v>36</v>
      </c>
      <c r="L1642">
        <v>20.2</v>
      </c>
    </row>
    <row r="1643" spans="1:12">
      <c r="A1643" t="str">
        <f t="shared" si="25"/>
        <v>SBPSxc.CC.Pyper.E.FFEP.N.70</v>
      </c>
      <c r="B1643">
        <v>403</v>
      </c>
      <c r="C1643" t="str">
        <f>LOOKUP(B1643,TipsyOutputs!A:A,TipsyOutputs!B:B)</f>
        <v>SBPSxc.CC.Pyper.E.FFEP.N</v>
      </c>
      <c r="D1643">
        <v>0</v>
      </c>
      <c r="E1643">
        <v>70</v>
      </c>
      <c r="F1643">
        <v>117</v>
      </c>
      <c r="G1643">
        <v>15.1</v>
      </c>
      <c r="H1643">
        <v>0.115</v>
      </c>
      <c r="I1643">
        <v>156.9</v>
      </c>
      <c r="J1643">
        <v>1.67</v>
      </c>
      <c r="K1643">
        <v>50</v>
      </c>
      <c r="L1643">
        <v>22.1</v>
      </c>
    </row>
    <row r="1644" spans="1:12">
      <c r="A1644" t="str">
        <f t="shared" si="25"/>
        <v>SBPSxc.CC.Pyper.E.FFEP.N.80</v>
      </c>
      <c r="B1644">
        <v>403</v>
      </c>
      <c r="C1644" t="str">
        <f>LOOKUP(B1644,TipsyOutputs!A:A,TipsyOutputs!B:B)</f>
        <v>SBPSxc.CC.Pyper.E.FFEP.N</v>
      </c>
      <c r="D1644">
        <v>0</v>
      </c>
      <c r="E1644">
        <v>80</v>
      </c>
      <c r="F1644">
        <v>149</v>
      </c>
      <c r="G1644">
        <v>16.399999999999999</v>
      </c>
      <c r="H1644">
        <v>0.13900000000000001</v>
      </c>
      <c r="I1644">
        <v>168</v>
      </c>
      <c r="J1644">
        <v>1.86</v>
      </c>
      <c r="K1644">
        <v>63</v>
      </c>
      <c r="L1644">
        <v>23.6</v>
      </c>
    </row>
    <row r="1645" spans="1:12">
      <c r="A1645" t="str">
        <f t="shared" si="25"/>
        <v>SBPSxc.CC.Pyper.E.FFEP.N.90</v>
      </c>
      <c r="B1645">
        <v>403</v>
      </c>
      <c r="C1645" t="str">
        <f>LOOKUP(B1645,TipsyOutputs!A:A,TipsyOutputs!B:B)</f>
        <v>SBPSxc.CC.Pyper.E.FFEP.N</v>
      </c>
      <c r="D1645">
        <v>0</v>
      </c>
      <c r="E1645">
        <v>90</v>
      </c>
      <c r="F1645">
        <v>175</v>
      </c>
      <c r="G1645">
        <v>17.5</v>
      </c>
      <c r="H1645">
        <v>0.161</v>
      </c>
      <c r="I1645">
        <v>177.9</v>
      </c>
      <c r="J1645">
        <v>1.95</v>
      </c>
      <c r="K1645">
        <v>75</v>
      </c>
      <c r="L1645">
        <v>24.7</v>
      </c>
    </row>
    <row r="1646" spans="1:12">
      <c r="A1646" t="str">
        <f t="shared" si="25"/>
        <v>SBPSxc.CC.Pyper.E.NoMgmt.N.100</v>
      </c>
      <c r="B1646">
        <v>115</v>
      </c>
      <c r="C1646" t="str">
        <f>LOOKUP(B1646,TipsyOutputs!A:A,TipsyOutputs!B:B)</f>
        <v>SBPSxc.CC.Pyper.E.NoMgmt.N</v>
      </c>
      <c r="D1646">
        <v>0</v>
      </c>
      <c r="E1646">
        <v>100</v>
      </c>
      <c r="F1646">
        <v>126</v>
      </c>
      <c r="G1646">
        <v>15.7</v>
      </c>
      <c r="H1646">
        <v>0.121</v>
      </c>
      <c r="I1646">
        <v>158.1</v>
      </c>
      <c r="J1646">
        <v>1.26</v>
      </c>
      <c r="K1646">
        <v>52</v>
      </c>
      <c r="L1646">
        <v>21.4</v>
      </c>
    </row>
    <row r="1647" spans="1:12">
      <c r="A1647" t="str">
        <f t="shared" si="25"/>
        <v>SBPSxc.CC.Pyper.E.NoMgmt.N.60</v>
      </c>
      <c r="B1647">
        <v>115</v>
      </c>
      <c r="C1647" t="str">
        <f>LOOKUP(B1647,TipsyOutputs!A:A,TipsyOutputs!B:B)</f>
        <v>SBPSxc.CC.Pyper.E.NoMgmt.N</v>
      </c>
      <c r="D1647">
        <v>0</v>
      </c>
      <c r="E1647">
        <v>60</v>
      </c>
      <c r="F1647">
        <v>20</v>
      </c>
      <c r="G1647">
        <v>10.3</v>
      </c>
      <c r="H1647">
        <v>5.5E-2</v>
      </c>
      <c r="I1647">
        <v>79.8</v>
      </c>
      <c r="J1647">
        <v>0.33</v>
      </c>
      <c r="K1647">
        <v>16</v>
      </c>
      <c r="L1647">
        <v>15</v>
      </c>
    </row>
    <row r="1648" spans="1:12">
      <c r="A1648" t="str">
        <f t="shared" si="25"/>
        <v>SBPSxc.CC.Pyper.E.NoMgmt.N.70</v>
      </c>
      <c r="B1648">
        <v>115</v>
      </c>
      <c r="C1648" t="str">
        <f>LOOKUP(B1648,TipsyOutputs!A:A,TipsyOutputs!B:B)</f>
        <v>SBPSxc.CC.Pyper.E.NoMgmt.N</v>
      </c>
      <c r="D1648">
        <v>0</v>
      </c>
      <c r="E1648">
        <v>70</v>
      </c>
      <c r="F1648">
        <v>44</v>
      </c>
      <c r="G1648">
        <v>12</v>
      </c>
      <c r="H1648">
        <v>6.8000000000000005E-2</v>
      </c>
      <c r="I1648">
        <v>109.9</v>
      </c>
      <c r="J1648">
        <v>0.63</v>
      </c>
      <c r="K1648">
        <v>23</v>
      </c>
      <c r="L1648">
        <v>17</v>
      </c>
    </row>
    <row r="1649" spans="1:12">
      <c r="A1649" t="str">
        <f t="shared" si="25"/>
        <v>SBPSxc.CC.Pyper.E.NoMgmt.N.80</v>
      </c>
      <c r="B1649">
        <v>115</v>
      </c>
      <c r="C1649" t="str">
        <f>LOOKUP(B1649,TipsyOutputs!A:A,TipsyOutputs!B:B)</f>
        <v>SBPSxc.CC.Pyper.E.NoMgmt.N</v>
      </c>
      <c r="D1649">
        <v>0</v>
      </c>
      <c r="E1649">
        <v>80</v>
      </c>
      <c r="F1649">
        <v>74</v>
      </c>
      <c r="G1649">
        <v>13.4</v>
      </c>
      <c r="H1649">
        <v>8.7999999999999995E-2</v>
      </c>
      <c r="I1649">
        <v>136.1</v>
      </c>
      <c r="J1649">
        <v>0.93</v>
      </c>
      <c r="K1649">
        <v>33</v>
      </c>
      <c r="L1649">
        <v>18.8</v>
      </c>
    </row>
    <row r="1650" spans="1:12">
      <c r="A1650" t="str">
        <f t="shared" si="25"/>
        <v>SBPSxc.CC.Pyper.E.NoMgmt.N.90</v>
      </c>
      <c r="B1650">
        <v>115</v>
      </c>
      <c r="C1650" t="str">
        <f>LOOKUP(B1650,TipsyOutputs!A:A,TipsyOutputs!B:B)</f>
        <v>SBPSxc.CC.Pyper.E.NoMgmt.N</v>
      </c>
      <c r="D1650">
        <v>0</v>
      </c>
      <c r="E1650">
        <v>90</v>
      </c>
      <c r="F1650">
        <v>101</v>
      </c>
      <c r="G1650">
        <v>14.6</v>
      </c>
      <c r="H1650">
        <v>0.105</v>
      </c>
      <c r="I1650">
        <v>149.4</v>
      </c>
      <c r="J1650">
        <v>1.1299999999999999</v>
      </c>
      <c r="K1650">
        <v>43</v>
      </c>
      <c r="L1650">
        <v>20.2</v>
      </c>
    </row>
    <row r="1651" spans="1:12">
      <c r="A1651" t="str">
        <f t="shared" si="25"/>
        <v>SBPSxc.CC.Pyper.E.Reg.N.100</v>
      </c>
      <c r="B1651">
        <v>283</v>
      </c>
      <c r="C1651" t="str">
        <f>LOOKUP(B1651,TipsyOutputs!A:A,TipsyOutputs!B:B)</f>
        <v>SBPSxc.CC.Pyper.E.Reg.N</v>
      </c>
      <c r="D1651">
        <v>0</v>
      </c>
      <c r="E1651">
        <v>100</v>
      </c>
      <c r="F1651">
        <v>191</v>
      </c>
      <c r="G1651">
        <v>18.3</v>
      </c>
      <c r="H1651">
        <v>0.16900000000000001</v>
      </c>
      <c r="I1651">
        <v>181.9</v>
      </c>
      <c r="J1651">
        <v>1.91</v>
      </c>
      <c r="K1651">
        <v>80</v>
      </c>
      <c r="L1651">
        <v>24.1</v>
      </c>
    </row>
    <row r="1652" spans="1:12">
      <c r="A1652" t="str">
        <f t="shared" si="25"/>
        <v>SBPSxc.CC.Pyper.E.Reg.N.60</v>
      </c>
      <c r="B1652">
        <v>283</v>
      </c>
      <c r="C1652" t="str">
        <f>LOOKUP(B1652,TipsyOutputs!A:A,TipsyOutputs!B:B)</f>
        <v>SBPSxc.CC.Pyper.E.Reg.N</v>
      </c>
      <c r="D1652">
        <v>0</v>
      </c>
      <c r="E1652">
        <v>60</v>
      </c>
      <c r="F1652">
        <v>67</v>
      </c>
      <c r="G1652">
        <v>13</v>
      </c>
      <c r="H1652">
        <v>8.5000000000000006E-2</v>
      </c>
      <c r="I1652">
        <v>133.30000000000001</v>
      </c>
      <c r="J1652">
        <v>1.1200000000000001</v>
      </c>
      <c r="K1652">
        <v>31</v>
      </c>
      <c r="L1652">
        <v>18.3</v>
      </c>
    </row>
    <row r="1653" spans="1:12">
      <c r="A1653" t="str">
        <f t="shared" si="25"/>
        <v>SBPSxc.CC.Pyper.E.Reg.N.70</v>
      </c>
      <c r="B1653">
        <v>283</v>
      </c>
      <c r="C1653" t="str">
        <f>LOOKUP(B1653,TipsyOutputs!A:A,TipsyOutputs!B:B)</f>
        <v>SBPSxc.CC.Pyper.E.Reg.N</v>
      </c>
      <c r="D1653">
        <v>0</v>
      </c>
      <c r="E1653">
        <v>70</v>
      </c>
      <c r="F1653">
        <v>104</v>
      </c>
      <c r="G1653">
        <v>14.7</v>
      </c>
      <c r="H1653">
        <v>0.108</v>
      </c>
      <c r="I1653">
        <v>150.80000000000001</v>
      </c>
      <c r="J1653">
        <v>1.49</v>
      </c>
      <c r="K1653">
        <v>44</v>
      </c>
      <c r="L1653">
        <v>20.3</v>
      </c>
    </row>
    <row r="1654" spans="1:12">
      <c r="A1654" t="str">
        <f t="shared" si="25"/>
        <v>SBPSxc.CC.Pyper.E.Reg.N.80</v>
      </c>
      <c r="B1654">
        <v>283</v>
      </c>
      <c r="C1654" t="str">
        <f>LOOKUP(B1654,TipsyOutputs!A:A,TipsyOutputs!B:B)</f>
        <v>SBPSxc.CC.Pyper.E.Reg.N</v>
      </c>
      <c r="D1654">
        <v>0</v>
      </c>
      <c r="E1654">
        <v>80</v>
      </c>
      <c r="F1654">
        <v>138</v>
      </c>
      <c r="G1654">
        <v>16.100000000000001</v>
      </c>
      <c r="H1654">
        <v>0.128</v>
      </c>
      <c r="I1654">
        <v>162.1</v>
      </c>
      <c r="J1654">
        <v>1.72</v>
      </c>
      <c r="K1654">
        <v>57</v>
      </c>
      <c r="L1654">
        <v>21.9</v>
      </c>
    </row>
    <row r="1655" spans="1:12">
      <c r="A1655" t="str">
        <f t="shared" si="25"/>
        <v>SBPSxc.CC.Pyper.E.Reg.N.90</v>
      </c>
      <c r="B1655">
        <v>283</v>
      </c>
      <c r="C1655" t="str">
        <f>LOOKUP(B1655,TipsyOutputs!A:A,TipsyOutputs!B:B)</f>
        <v>SBPSxc.CC.Pyper.E.Reg.N</v>
      </c>
      <c r="D1655">
        <v>0</v>
      </c>
      <c r="E1655">
        <v>90</v>
      </c>
      <c r="F1655">
        <v>166</v>
      </c>
      <c r="G1655">
        <v>17.3</v>
      </c>
      <c r="H1655">
        <v>0.15</v>
      </c>
      <c r="I1655">
        <v>173.4</v>
      </c>
      <c r="J1655">
        <v>1.85</v>
      </c>
      <c r="K1655">
        <v>69</v>
      </c>
      <c r="L1655">
        <v>23.1</v>
      </c>
    </row>
    <row r="1656" spans="1:12">
      <c r="A1656" t="str">
        <f t="shared" si="25"/>
        <v>SBPSxc.CC.Pyper.E.Reg.P.100</v>
      </c>
      <c r="B1656">
        <v>284</v>
      </c>
      <c r="C1656" t="str">
        <f>LOOKUP(B1656,TipsyOutputs!A:A,TipsyOutputs!B:B)</f>
        <v>SBPSxc.CC.Pyper.E.Reg.P</v>
      </c>
      <c r="D1656">
        <v>0</v>
      </c>
      <c r="E1656">
        <v>100</v>
      </c>
      <c r="F1656">
        <v>219</v>
      </c>
      <c r="G1656">
        <v>19</v>
      </c>
      <c r="H1656">
        <v>0.184</v>
      </c>
      <c r="I1656">
        <v>189.2</v>
      </c>
      <c r="J1656">
        <v>2.19</v>
      </c>
      <c r="K1656">
        <v>91</v>
      </c>
      <c r="L1656">
        <v>24.7</v>
      </c>
    </row>
    <row r="1657" spans="1:12">
      <c r="A1657" t="str">
        <f t="shared" si="25"/>
        <v>SBPSxc.CC.Pyper.E.Reg.P.60</v>
      </c>
      <c r="B1657">
        <v>284</v>
      </c>
      <c r="C1657" t="str">
        <f>LOOKUP(B1657,TipsyOutputs!A:A,TipsyOutputs!B:B)</f>
        <v>SBPSxc.CC.Pyper.E.Reg.P</v>
      </c>
      <c r="D1657">
        <v>0</v>
      </c>
      <c r="E1657">
        <v>60</v>
      </c>
      <c r="F1657">
        <v>87</v>
      </c>
      <c r="G1657">
        <v>13.7</v>
      </c>
      <c r="H1657">
        <v>9.4E-2</v>
      </c>
      <c r="I1657">
        <v>139.4</v>
      </c>
      <c r="J1657">
        <v>1.45</v>
      </c>
      <c r="K1657">
        <v>37</v>
      </c>
      <c r="L1657">
        <v>18.899999999999999</v>
      </c>
    </row>
    <row r="1658" spans="1:12">
      <c r="A1658" t="str">
        <f t="shared" si="25"/>
        <v>SBPSxc.CC.Pyper.E.Reg.P.70</v>
      </c>
      <c r="B1658">
        <v>284</v>
      </c>
      <c r="C1658" t="str">
        <f>LOOKUP(B1658,TipsyOutputs!A:A,TipsyOutputs!B:B)</f>
        <v>SBPSxc.CC.Pyper.E.Reg.P</v>
      </c>
      <c r="D1658">
        <v>0</v>
      </c>
      <c r="E1658">
        <v>70</v>
      </c>
      <c r="F1658">
        <v>128</v>
      </c>
      <c r="G1658">
        <v>15.4</v>
      </c>
      <c r="H1658">
        <v>0.12</v>
      </c>
      <c r="I1658">
        <v>157.1</v>
      </c>
      <c r="J1658">
        <v>1.83</v>
      </c>
      <c r="K1658">
        <v>51</v>
      </c>
      <c r="L1658">
        <v>20.9</v>
      </c>
    </row>
    <row r="1659" spans="1:12">
      <c r="A1659" t="str">
        <f t="shared" si="25"/>
        <v>SBPSxc.CC.Pyper.E.Reg.P.80</v>
      </c>
      <c r="B1659">
        <v>284</v>
      </c>
      <c r="C1659" t="str">
        <f>LOOKUP(B1659,TipsyOutputs!A:A,TipsyOutputs!B:B)</f>
        <v>SBPSxc.CC.Pyper.E.Reg.P</v>
      </c>
      <c r="D1659">
        <v>0</v>
      </c>
      <c r="E1659">
        <v>80</v>
      </c>
      <c r="F1659">
        <v>164</v>
      </c>
      <c r="G1659">
        <v>16.8</v>
      </c>
      <c r="H1659">
        <v>0.14299999999999999</v>
      </c>
      <c r="I1659">
        <v>170.2</v>
      </c>
      <c r="J1659">
        <v>2.0499999999999998</v>
      </c>
      <c r="K1659">
        <v>65</v>
      </c>
      <c r="L1659">
        <v>22.4</v>
      </c>
    </row>
    <row r="1660" spans="1:12">
      <c r="A1660" t="str">
        <f t="shared" si="25"/>
        <v>SBPSxc.CC.Pyper.E.Reg.P.90</v>
      </c>
      <c r="B1660">
        <v>284</v>
      </c>
      <c r="C1660" t="str">
        <f>LOOKUP(B1660,TipsyOutputs!A:A,TipsyOutputs!B:B)</f>
        <v>SBPSxc.CC.Pyper.E.Reg.P</v>
      </c>
      <c r="D1660">
        <v>0</v>
      </c>
      <c r="E1660">
        <v>90</v>
      </c>
      <c r="F1660">
        <v>194</v>
      </c>
      <c r="G1660">
        <v>18</v>
      </c>
      <c r="H1660">
        <v>0.16400000000000001</v>
      </c>
      <c r="I1660">
        <v>180.6</v>
      </c>
      <c r="J1660">
        <v>2.16</v>
      </c>
      <c r="K1660">
        <v>78</v>
      </c>
      <c r="L1660">
        <v>23.7</v>
      </c>
    </row>
    <row r="1661" spans="1:12">
      <c r="A1661" t="str">
        <f t="shared" si="25"/>
        <v>SBPSxc.CC.Pyper.F.FFEP.N.100</v>
      </c>
      <c r="B1661">
        <v>404</v>
      </c>
      <c r="C1661" t="str">
        <f>LOOKUP(B1661,TipsyOutputs!A:A,TipsyOutputs!B:B)</f>
        <v>SBPSxc.CC.Pyper.F.FFEP.N</v>
      </c>
      <c r="D1661">
        <v>0</v>
      </c>
      <c r="E1661">
        <v>100</v>
      </c>
      <c r="F1661">
        <v>194</v>
      </c>
      <c r="G1661">
        <v>18.3</v>
      </c>
      <c r="H1661">
        <v>0.17799999999999999</v>
      </c>
      <c r="I1661">
        <v>184.9</v>
      </c>
      <c r="J1661">
        <v>1.94</v>
      </c>
      <c r="K1661">
        <v>84</v>
      </c>
      <c r="L1661">
        <v>25.5</v>
      </c>
    </row>
    <row r="1662" spans="1:12">
      <c r="A1662" t="str">
        <f t="shared" si="25"/>
        <v>SBPSxc.CC.Pyper.F.FFEP.N.60</v>
      </c>
      <c r="B1662">
        <v>404</v>
      </c>
      <c r="C1662" t="str">
        <f>LOOKUP(B1662,TipsyOutputs!A:A,TipsyOutputs!B:B)</f>
        <v>SBPSxc.CC.Pyper.F.FFEP.N</v>
      </c>
      <c r="D1662">
        <v>0</v>
      </c>
      <c r="E1662">
        <v>60</v>
      </c>
      <c r="F1662">
        <v>79</v>
      </c>
      <c r="G1662">
        <v>13.5</v>
      </c>
      <c r="H1662">
        <v>8.8999999999999996E-2</v>
      </c>
      <c r="I1662">
        <v>139.9</v>
      </c>
      <c r="J1662">
        <v>1.31</v>
      </c>
      <c r="K1662">
        <v>35</v>
      </c>
      <c r="L1662">
        <v>20</v>
      </c>
    </row>
    <row r="1663" spans="1:12">
      <c r="A1663" t="str">
        <f t="shared" si="25"/>
        <v>SBPSxc.CC.Pyper.F.FFEP.N.70</v>
      </c>
      <c r="B1663">
        <v>404</v>
      </c>
      <c r="C1663" t="str">
        <f>LOOKUP(B1663,TipsyOutputs!A:A,TipsyOutputs!B:B)</f>
        <v>SBPSxc.CC.Pyper.F.FFEP.N</v>
      </c>
      <c r="D1663">
        <v>0</v>
      </c>
      <c r="E1663">
        <v>70</v>
      </c>
      <c r="F1663">
        <v>115</v>
      </c>
      <c r="G1663">
        <v>15</v>
      </c>
      <c r="H1663">
        <v>0.113</v>
      </c>
      <c r="I1663">
        <v>156</v>
      </c>
      <c r="J1663">
        <v>1.64</v>
      </c>
      <c r="K1663">
        <v>49</v>
      </c>
      <c r="L1663">
        <v>21.9</v>
      </c>
    </row>
    <row r="1664" spans="1:12">
      <c r="A1664" t="str">
        <f t="shared" si="25"/>
        <v>SBPSxc.CC.Pyper.F.FFEP.N.80</v>
      </c>
      <c r="B1664">
        <v>404</v>
      </c>
      <c r="C1664" t="str">
        <f>LOOKUP(B1664,TipsyOutputs!A:A,TipsyOutputs!B:B)</f>
        <v>SBPSxc.CC.Pyper.F.FFEP.N</v>
      </c>
      <c r="D1664">
        <v>0</v>
      </c>
      <c r="E1664">
        <v>80</v>
      </c>
      <c r="F1664">
        <v>146</v>
      </c>
      <c r="G1664">
        <v>16.3</v>
      </c>
      <c r="H1664">
        <v>0.13600000000000001</v>
      </c>
      <c r="I1664">
        <v>166.8</v>
      </c>
      <c r="J1664">
        <v>1.82</v>
      </c>
      <c r="K1664">
        <v>62</v>
      </c>
      <c r="L1664">
        <v>23.4</v>
      </c>
    </row>
    <row r="1665" spans="1:12">
      <c r="A1665" t="str">
        <f t="shared" ref="A1665:A1728" si="26">C1665&amp;"."&amp;E1665</f>
        <v>SBPSxc.CC.Pyper.F.FFEP.N.90</v>
      </c>
      <c r="B1665">
        <v>404</v>
      </c>
      <c r="C1665" t="str">
        <f>LOOKUP(B1665,TipsyOutputs!A:A,TipsyOutputs!B:B)</f>
        <v>SBPSxc.CC.Pyper.F.FFEP.N</v>
      </c>
      <c r="D1665">
        <v>0</v>
      </c>
      <c r="E1665">
        <v>90</v>
      </c>
      <c r="F1665">
        <v>172</v>
      </c>
      <c r="G1665">
        <v>17.399999999999999</v>
      </c>
      <c r="H1665">
        <v>0.159</v>
      </c>
      <c r="I1665">
        <v>177</v>
      </c>
      <c r="J1665">
        <v>1.91</v>
      </c>
      <c r="K1665">
        <v>74</v>
      </c>
      <c r="L1665">
        <v>24.6</v>
      </c>
    </row>
    <row r="1666" spans="1:12">
      <c r="A1666" t="str">
        <f t="shared" si="26"/>
        <v>SBPSxc.CC.Pyper.F.NoMgmt.N.100</v>
      </c>
      <c r="B1666">
        <v>116</v>
      </c>
      <c r="C1666" t="str">
        <f>LOOKUP(B1666,TipsyOutputs!A:A,TipsyOutputs!B:B)</f>
        <v>SBPSxc.CC.Pyper.F.NoMgmt.N</v>
      </c>
      <c r="D1666">
        <v>0</v>
      </c>
      <c r="E1666">
        <v>100</v>
      </c>
      <c r="F1666">
        <v>89</v>
      </c>
      <c r="G1666">
        <v>14.1</v>
      </c>
      <c r="H1666">
        <v>9.6000000000000002E-2</v>
      </c>
      <c r="I1666">
        <v>143.5</v>
      </c>
      <c r="J1666">
        <v>0.89</v>
      </c>
      <c r="K1666">
        <v>39</v>
      </c>
      <c r="L1666">
        <v>19.600000000000001</v>
      </c>
    </row>
    <row r="1667" spans="1:12">
      <c r="A1667" t="str">
        <f t="shared" si="26"/>
        <v>SBPSxc.CC.Pyper.F.NoMgmt.N.60</v>
      </c>
      <c r="B1667">
        <v>116</v>
      </c>
      <c r="C1667" t="str">
        <f>LOOKUP(B1667,TipsyOutputs!A:A,TipsyOutputs!B:B)</f>
        <v>SBPSxc.CC.Pyper.F.NoMgmt.N</v>
      </c>
      <c r="D1667">
        <v>0</v>
      </c>
      <c r="E1667">
        <v>60</v>
      </c>
      <c r="F1667">
        <v>9</v>
      </c>
      <c r="G1667">
        <v>9.1</v>
      </c>
      <c r="H1667">
        <v>4.8000000000000001E-2</v>
      </c>
      <c r="I1667">
        <v>57.9</v>
      </c>
      <c r="J1667">
        <v>0.15</v>
      </c>
      <c r="K1667">
        <v>9</v>
      </c>
      <c r="L1667">
        <v>14.1</v>
      </c>
    </row>
    <row r="1668" spans="1:12">
      <c r="A1668" t="str">
        <f t="shared" si="26"/>
        <v>SBPSxc.CC.Pyper.F.NoMgmt.N.70</v>
      </c>
      <c r="B1668">
        <v>116</v>
      </c>
      <c r="C1668" t="str">
        <f>LOOKUP(B1668,TipsyOutputs!A:A,TipsyOutputs!B:B)</f>
        <v>SBPSxc.CC.Pyper.F.NoMgmt.N</v>
      </c>
      <c r="D1668">
        <v>0</v>
      </c>
      <c r="E1668">
        <v>70</v>
      </c>
      <c r="F1668">
        <v>24</v>
      </c>
      <c r="G1668">
        <v>10.6</v>
      </c>
      <c r="H1668">
        <v>5.8999999999999997E-2</v>
      </c>
      <c r="I1668">
        <v>89.8</v>
      </c>
      <c r="J1668">
        <v>0.35</v>
      </c>
      <c r="K1668">
        <v>17</v>
      </c>
      <c r="L1668">
        <v>15.4</v>
      </c>
    </row>
    <row r="1669" spans="1:12">
      <c r="A1669" t="str">
        <f t="shared" si="26"/>
        <v>SBPSxc.CC.Pyper.F.NoMgmt.N.80</v>
      </c>
      <c r="B1669">
        <v>116</v>
      </c>
      <c r="C1669" t="str">
        <f>LOOKUP(B1669,TipsyOutputs!A:A,TipsyOutputs!B:B)</f>
        <v>SBPSxc.CC.Pyper.F.NoMgmt.N</v>
      </c>
      <c r="D1669">
        <v>0</v>
      </c>
      <c r="E1669">
        <v>80</v>
      </c>
      <c r="F1669">
        <v>44</v>
      </c>
      <c r="G1669">
        <v>12</v>
      </c>
      <c r="H1669">
        <v>6.7000000000000004E-2</v>
      </c>
      <c r="I1669">
        <v>109.5</v>
      </c>
      <c r="J1669">
        <v>0.55000000000000004</v>
      </c>
      <c r="K1669">
        <v>23</v>
      </c>
      <c r="L1669">
        <v>17</v>
      </c>
    </row>
    <row r="1670" spans="1:12">
      <c r="A1670" t="str">
        <f t="shared" si="26"/>
        <v>SBPSxc.CC.Pyper.F.NoMgmt.N.90</v>
      </c>
      <c r="B1670">
        <v>116</v>
      </c>
      <c r="C1670" t="str">
        <f>LOOKUP(B1670,TipsyOutputs!A:A,TipsyOutputs!B:B)</f>
        <v>SBPSxc.CC.Pyper.F.NoMgmt.N</v>
      </c>
      <c r="D1670">
        <v>0</v>
      </c>
      <c r="E1670">
        <v>90</v>
      </c>
      <c r="F1670">
        <v>68</v>
      </c>
      <c r="G1670">
        <v>13.2</v>
      </c>
      <c r="H1670">
        <v>8.5000000000000006E-2</v>
      </c>
      <c r="I1670">
        <v>132.80000000000001</v>
      </c>
      <c r="J1670">
        <v>0.75</v>
      </c>
      <c r="K1670">
        <v>31</v>
      </c>
      <c r="L1670">
        <v>18.399999999999999</v>
      </c>
    </row>
    <row r="1671" spans="1:12">
      <c r="A1671" t="str">
        <f t="shared" si="26"/>
        <v>SBPSxc.CC.Pyper.F.Reg.N.100</v>
      </c>
      <c r="B1671">
        <v>285</v>
      </c>
      <c r="C1671" t="str">
        <f>LOOKUP(B1671,TipsyOutputs!A:A,TipsyOutputs!B:B)</f>
        <v>SBPSxc.CC.Pyper.F.Reg.N</v>
      </c>
      <c r="D1671">
        <v>0</v>
      </c>
      <c r="E1671">
        <v>100</v>
      </c>
      <c r="F1671">
        <v>188</v>
      </c>
      <c r="G1671">
        <v>18.2</v>
      </c>
      <c r="H1671">
        <v>0.16600000000000001</v>
      </c>
      <c r="I1671">
        <v>180.7</v>
      </c>
      <c r="J1671">
        <v>1.88</v>
      </c>
      <c r="K1671">
        <v>79</v>
      </c>
      <c r="L1671">
        <v>24</v>
      </c>
    </row>
    <row r="1672" spans="1:12">
      <c r="A1672" t="str">
        <f t="shared" si="26"/>
        <v>SBPSxc.CC.Pyper.F.Reg.N.60</v>
      </c>
      <c r="B1672">
        <v>285</v>
      </c>
      <c r="C1672" t="str">
        <f>LOOKUP(B1672,TipsyOutputs!A:A,TipsyOutputs!B:B)</f>
        <v>SBPSxc.CC.Pyper.F.Reg.N</v>
      </c>
      <c r="D1672">
        <v>0</v>
      </c>
      <c r="E1672">
        <v>60</v>
      </c>
      <c r="F1672">
        <v>65</v>
      </c>
      <c r="G1672">
        <v>12.9</v>
      </c>
      <c r="H1672">
        <v>8.4000000000000005E-2</v>
      </c>
      <c r="I1672">
        <v>132</v>
      </c>
      <c r="J1672">
        <v>1.0900000000000001</v>
      </c>
      <c r="K1672">
        <v>30</v>
      </c>
      <c r="L1672">
        <v>18.2</v>
      </c>
    </row>
    <row r="1673" spans="1:12">
      <c r="A1673" t="str">
        <f t="shared" si="26"/>
        <v>SBPSxc.CC.Pyper.F.Reg.N.70</v>
      </c>
      <c r="B1673">
        <v>285</v>
      </c>
      <c r="C1673" t="str">
        <f>LOOKUP(B1673,TipsyOutputs!A:A,TipsyOutputs!B:B)</f>
        <v>SBPSxc.CC.Pyper.F.Reg.N</v>
      </c>
      <c r="D1673">
        <v>0</v>
      </c>
      <c r="E1673">
        <v>70</v>
      </c>
      <c r="F1673">
        <v>101</v>
      </c>
      <c r="G1673">
        <v>14.6</v>
      </c>
      <c r="H1673">
        <v>0.106</v>
      </c>
      <c r="I1673">
        <v>149.80000000000001</v>
      </c>
      <c r="J1673">
        <v>1.45</v>
      </c>
      <c r="K1673">
        <v>43</v>
      </c>
      <c r="L1673">
        <v>20.2</v>
      </c>
    </row>
    <row r="1674" spans="1:12">
      <c r="A1674" t="str">
        <f t="shared" si="26"/>
        <v>SBPSxc.CC.Pyper.F.Reg.N.80</v>
      </c>
      <c r="B1674">
        <v>285</v>
      </c>
      <c r="C1674" t="str">
        <f>LOOKUP(B1674,TipsyOutputs!A:A,TipsyOutputs!B:B)</f>
        <v>SBPSxc.CC.Pyper.F.Reg.N</v>
      </c>
      <c r="D1674">
        <v>0</v>
      </c>
      <c r="E1674">
        <v>80</v>
      </c>
      <c r="F1674">
        <v>135</v>
      </c>
      <c r="G1674">
        <v>16</v>
      </c>
      <c r="H1674">
        <v>0.126</v>
      </c>
      <c r="I1674">
        <v>160.69999999999999</v>
      </c>
      <c r="J1674">
        <v>1.68</v>
      </c>
      <c r="K1674">
        <v>56</v>
      </c>
      <c r="L1674">
        <v>21.8</v>
      </c>
    </row>
    <row r="1675" spans="1:12">
      <c r="A1675" t="str">
        <f t="shared" si="26"/>
        <v>SBPSxc.CC.Pyper.F.Reg.N.90</v>
      </c>
      <c r="B1675">
        <v>285</v>
      </c>
      <c r="C1675" t="str">
        <f>LOOKUP(B1675,TipsyOutputs!A:A,TipsyOutputs!B:B)</f>
        <v>SBPSxc.CC.Pyper.F.Reg.N</v>
      </c>
      <c r="D1675">
        <v>0</v>
      </c>
      <c r="E1675">
        <v>90</v>
      </c>
      <c r="F1675">
        <v>164</v>
      </c>
      <c r="G1675">
        <v>17.2</v>
      </c>
      <c r="H1675">
        <v>0.14799999999999999</v>
      </c>
      <c r="I1675">
        <v>172.4</v>
      </c>
      <c r="J1675">
        <v>1.82</v>
      </c>
      <c r="K1675">
        <v>68</v>
      </c>
      <c r="L1675">
        <v>23</v>
      </c>
    </row>
    <row r="1676" spans="1:12">
      <c r="A1676" t="str">
        <f t="shared" si="26"/>
        <v>SBPSxc.CC.Pyper.F.Reg.P.100</v>
      </c>
      <c r="B1676">
        <v>286</v>
      </c>
      <c r="C1676" t="str">
        <f>LOOKUP(B1676,TipsyOutputs!A:A,TipsyOutputs!B:B)</f>
        <v>SBPSxc.CC.Pyper.F.Reg.P</v>
      </c>
      <c r="D1676">
        <v>0</v>
      </c>
      <c r="E1676">
        <v>100</v>
      </c>
      <c r="F1676">
        <v>216</v>
      </c>
      <c r="G1676">
        <v>18.899999999999999</v>
      </c>
      <c r="H1676">
        <v>0.182</v>
      </c>
      <c r="I1676">
        <v>188.2</v>
      </c>
      <c r="J1676">
        <v>2.16</v>
      </c>
      <c r="K1676">
        <v>89</v>
      </c>
      <c r="L1676">
        <v>24.6</v>
      </c>
    </row>
    <row r="1677" spans="1:12">
      <c r="A1677" t="str">
        <f t="shared" si="26"/>
        <v>SBPSxc.CC.Pyper.F.Reg.P.60</v>
      </c>
      <c r="B1677">
        <v>286</v>
      </c>
      <c r="C1677" t="str">
        <f>LOOKUP(B1677,TipsyOutputs!A:A,TipsyOutputs!B:B)</f>
        <v>SBPSxc.CC.Pyper.F.Reg.P</v>
      </c>
      <c r="D1677">
        <v>0</v>
      </c>
      <c r="E1677">
        <v>60</v>
      </c>
      <c r="F1677">
        <v>84</v>
      </c>
      <c r="G1677">
        <v>13.6</v>
      </c>
      <c r="H1677">
        <v>9.2999999999999999E-2</v>
      </c>
      <c r="I1677">
        <v>138.5</v>
      </c>
      <c r="J1677">
        <v>1.41</v>
      </c>
      <c r="K1677">
        <v>36</v>
      </c>
      <c r="L1677">
        <v>18.8</v>
      </c>
    </row>
    <row r="1678" spans="1:12">
      <c r="A1678" t="str">
        <f t="shared" si="26"/>
        <v>SBPSxc.CC.Pyper.F.Reg.P.70</v>
      </c>
      <c r="B1678">
        <v>286</v>
      </c>
      <c r="C1678" t="str">
        <f>LOOKUP(B1678,TipsyOutputs!A:A,TipsyOutputs!B:B)</f>
        <v>SBPSxc.CC.Pyper.F.Reg.P</v>
      </c>
      <c r="D1678">
        <v>0</v>
      </c>
      <c r="E1678">
        <v>70</v>
      </c>
      <c r="F1678">
        <v>125</v>
      </c>
      <c r="G1678">
        <v>15.3</v>
      </c>
      <c r="H1678">
        <v>0.11799999999999999</v>
      </c>
      <c r="I1678">
        <v>156.1</v>
      </c>
      <c r="J1678">
        <v>1.79</v>
      </c>
      <c r="K1678">
        <v>50</v>
      </c>
      <c r="L1678">
        <v>20.8</v>
      </c>
    </row>
    <row r="1679" spans="1:12">
      <c r="A1679" t="str">
        <f t="shared" si="26"/>
        <v>SBPSxc.CC.Pyper.F.Reg.P.80</v>
      </c>
      <c r="B1679">
        <v>286</v>
      </c>
      <c r="C1679" t="str">
        <f>LOOKUP(B1679,TipsyOutputs!A:A,TipsyOutputs!B:B)</f>
        <v>SBPSxc.CC.Pyper.F.Reg.P</v>
      </c>
      <c r="D1679">
        <v>0</v>
      </c>
      <c r="E1679">
        <v>80</v>
      </c>
      <c r="F1679">
        <v>161</v>
      </c>
      <c r="G1679">
        <v>16.7</v>
      </c>
      <c r="H1679">
        <v>0.14099999999999999</v>
      </c>
      <c r="I1679">
        <v>169</v>
      </c>
      <c r="J1679">
        <v>2.0099999999999998</v>
      </c>
      <c r="K1679">
        <v>64</v>
      </c>
      <c r="L1679">
        <v>22.3</v>
      </c>
    </row>
    <row r="1680" spans="1:12">
      <c r="A1680" t="str">
        <f t="shared" si="26"/>
        <v>SBPSxc.CC.Pyper.F.Reg.P.90</v>
      </c>
      <c r="B1680">
        <v>286</v>
      </c>
      <c r="C1680" t="str">
        <f>LOOKUP(B1680,TipsyOutputs!A:A,TipsyOutputs!B:B)</f>
        <v>SBPSxc.CC.Pyper.F.Reg.P</v>
      </c>
      <c r="D1680">
        <v>0</v>
      </c>
      <c r="E1680">
        <v>90</v>
      </c>
      <c r="F1680">
        <v>191</v>
      </c>
      <c r="G1680">
        <v>17.8</v>
      </c>
      <c r="H1680">
        <v>0.16200000000000001</v>
      </c>
      <c r="I1680">
        <v>179.7</v>
      </c>
      <c r="J1680">
        <v>2.12</v>
      </c>
      <c r="K1680">
        <v>77</v>
      </c>
      <c r="L1680">
        <v>23.6</v>
      </c>
    </row>
    <row r="1681" spans="1:12">
      <c r="A1681" t="str">
        <f t="shared" si="26"/>
        <v>SBSdw1.CC.BlackCreek.A.FFEP.P.100</v>
      </c>
      <c r="B1681">
        <v>332</v>
      </c>
      <c r="C1681" t="str">
        <f>LOOKUP(B1681,TipsyOutputs!A:A,TipsyOutputs!B:B)</f>
        <v>SBSdw1.CC.BlackCreek.A.FFEP.P</v>
      </c>
      <c r="D1681">
        <v>0</v>
      </c>
      <c r="E1681">
        <v>100</v>
      </c>
      <c r="F1681">
        <v>465</v>
      </c>
      <c r="G1681">
        <v>31.7</v>
      </c>
      <c r="H1681">
        <v>0.626</v>
      </c>
      <c r="I1681">
        <v>250.4</v>
      </c>
      <c r="J1681">
        <v>4.6500000000000004</v>
      </c>
      <c r="K1681">
        <v>294</v>
      </c>
      <c r="L1681">
        <v>37.4</v>
      </c>
    </row>
    <row r="1682" spans="1:12">
      <c r="A1682" t="str">
        <f t="shared" si="26"/>
        <v>SBSdw1.CC.BlackCreek.A.FFEP.P.60</v>
      </c>
      <c r="B1682">
        <v>332</v>
      </c>
      <c r="C1682" t="str">
        <f>LOOKUP(B1682,TipsyOutputs!A:A,TipsyOutputs!B:B)</f>
        <v>SBSdw1.CC.BlackCreek.A.FFEP.P</v>
      </c>
      <c r="D1682">
        <v>0</v>
      </c>
      <c r="E1682">
        <v>60</v>
      </c>
      <c r="F1682">
        <v>310</v>
      </c>
      <c r="G1682">
        <v>22.9</v>
      </c>
      <c r="H1682">
        <v>0.25800000000000001</v>
      </c>
      <c r="I1682">
        <v>202.5</v>
      </c>
      <c r="J1682">
        <v>5.16</v>
      </c>
      <c r="K1682">
        <v>140</v>
      </c>
      <c r="L1682">
        <v>29.2</v>
      </c>
    </row>
    <row r="1683" spans="1:12">
      <c r="A1683" t="str">
        <f t="shared" si="26"/>
        <v>SBSdw1.CC.BlackCreek.A.FFEP.P.70</v>
      </c>
      <c r="B1683">
        <v>332</v>
      </c>
      <c r="C1683" t="str">
        <f>LOOKUP(B1683,TipsyOutputs!A:A,TipsyOutputs!B:B)</f>
        <v>SBSdw1.CC.BlackCreek.A.FFEP.P</v>
      </c>
      <c r="D1683">
        <v>0</v>
      </c>
      <c r="E1683">
        <v>70</v>
      </c>
      <c r="F1683">
        <v>375</v>
      </c>
      <c r="G1683">
        <v>25.7</v>
      </c>
      <c r="H1683">
        <v>0.34499999999999997</v>
      </c>
      <c r="I1683">
        <v>219.9</v>
      </c>
      <c r="J1683">
        <v>5.35</v>
      </c>
      <c r="K1683">
        <v>186</v>
      </c>
      <c r="L1683">
        <v>32.1</v>
      </c>
    </row>
    <row r="1684" spans="1:12">
      <c r="A1684" t="str">
        <f t="shared" si="26"/>
        <v>SBSdw1.CC.BlackCreek.A.FFEP.P.80</v>
      </c>
      <c r="B1684">
        <v>332</v>
      </c>
      <c r="C1684" t="str">
        <f>LOOKUP(B1684,TipsyOutputs!A:A,TipsyOutputs!B:B)</f>
        <v>SBSdw1.CC.BlackCreek.A.FFEP.P</v>
      </c>
      <c r="D1684">
        <v>0</v>
      </c>
      <c r="E1684">
        <v>80</v>
      </c>
      <c r="F1684">
        <v>411</v>
      </c>
      <c r="G1684">
        <v>28.1</v>
      </c>
      <c r="H1684">
        <v>0.44</v>
      </c>
      <c r="I1684">
        <v>234.1</v>
      </c>
      <c r="J1684">
        <v>5.13</v>
      </c>
      <c r="K1684">
        <v>225</v>
      </c>
      <c r="L1684">
        <v>34.200000000000003</v>
      </c>
    </row>
    <row r="1685" spans="1:12">
      <c r="A1685" t="str">
        <f t="shared" si="26"/>
        <v>SBSdw1.CC.BlackCreek.A.FFEP.P.90</v>
      </c>
      <c r="B1685">
        <v>332</v>
      </c>
      <c r="C1685" t="str">
        <f>LOOKUP(B1685,TipsyOutputs!A:A,TipsyOutputs!B:B)</f>
        <v>SBSdw1.CC.BlackCreek.A.FFEP.P</v>
      </c>
      <c r="D1685">
        <v>0</v>
      </c>
      <c r="E1685">
        <v>90</v>
      </c>
      <c r="F1685">
        <v>438</v>
      </c>
      <c r="G1685">
        <v>30.1</v>
      </c>
      <c r="H1685">
        <v>0.53700000000000003</v>
      </c>
      <c r="I1685">
        <v>243.4</v>
      </c>
      <c r="J1685">
        <v>4.87</v>
      </c>
      <c r="K1685">
        <v>261</v>
      </c>
      <c r="L1685">
        <v>35.9</v>
      </c>
    </row>
    <row r="1686" spans="1:12">
      <c r="A1686" t="str">
        <f t="shared" si="26"/>
        <v>SBSdw1.CC.BlackCreek.A.NoMgmt.N.100</v>
      </c>
      <c r="B1686">
        <v>44</v>
      </c>
      <c r="C1686" t="str">
        <f>LOOKUP(B1686,TipsyOutputs!A:A,TipsyOutputs!B:B)</f>
        <v>SBSdw1.CC.BlackCreek.A.NoMgmt.N</v>
      </c>
      <c r="D1686">
        <v>0</v>
      </c>
      <c r="E1686">
        <v>100</v>
      </c>
      <c r="F1686">
        <v>315</v>
      </c>
      <c r="G1686">
        <v>23.1</v>
      </c>
      <c r="H1686">
        <v>0.28799999999999998</v>
      </c>
      <c r="I1686">
        <v>217.1</v>
      </c>
      <c r="J1686">
        <v>3.15</v>
      </c>
      <c r="K1686">
        <v>150</v>
      </c>
      <c r="L1686">
        <v>29.9</v>
      </c>
    </row>
    <row r="1687" spans="1:12">
      <c r="A1687" t="str">
        <f t="shared" si="26"/>
        <v>SBSdw1.CC.BlackCreek.A.NoMgmt.N.60</v>
      </c>
      <c r="B1687">
        <v>44</v>
      </c>
      <c r="C1687" t="str">
        <f>LOOKUP(B1687,TipsyOutputs!A:A,TipsyOutputs!B:B)</f>
        <v>SBSdw1.CC.BlackCreek.A.NoMgmt.N</v>
      </c>
      <c r="D1687">
        <v>0</v>
      </c>
      <c r="E1687">
        <v>60</v>
      </c>
      <c r="F1687">
        <v>93</v>
      </c>
      <c r="G1687">
        <v>14.3</v>
      </c>
      <c r="H1687">
        <v>0.111</v>
      </c>
      <c r="I1687">
        <v>152.9</v>
      </c>
      <c r="J1687">
        <v>1.55</v>
      </c>
      <c r="K1687">
        <v>43</v>
      </c>
      <c r="L1687">
        <v>20.3</v>
      </c>
    </row>
    <row r="1688" spans="1:12">
      <c r="A1688" t="str">
        <f t="shared" si="26"/>
        <v>SBSdw1.CC.BlackCreek.A.NoMgmt.N.70</v>
      </c>
      <c r="B1688">
        <v>44</v>
      </c>
      <c r="C1688" t="str">
        <f>LOOKUP(B1688,TipsyOutputs!A:A,TipsyOutputs!B:B)</f>
        <v>SBSdw1.CC.BlackCreek.A.NoMgmt.N</v>
      </c>
      <c r="D1688">
        <v>0</v>
      </c>
      <c r="E1688">
        <v>70</v>
      </c>
      <c r="F1688">
        <v>157</v>
      </c>
      <c r="G1688">
        <v>17</v>
      </c>
      <c r="H1688">
        <v>0.14599999999999999</v>
      </c>
      <c r="I1688">
        <v>172.1</v>
      </c>
      <c r="J1688">
        <v>2.2400000000000002</v>
      </c>
      <c r="K1688">
        <v>67</v>
      </c>
      <c r="L1688">
        <v>23.5</v>
      </c>
    </row>
    <row r="1689" spans="1:12">
      <c r="A1689" t="str">
        <f t="shared" si="26"/>
        <v>SBSdw1.CC.BlackCreek.A.NoMgmt.N.80</v>
      </c>
      <c r="B1689">
        <v>44</v>
      </c>
      <c r="C1689" t="str">
        <f>LOOKUP(B1689,TipsyOutputs!A:A,TipsyOutputs!B:B)</f>
        <v>SBSdw1.CC.BlackCreek.A.NoMgmt.N</v>
      </c>
      <c r="D1689">
        <v>0</v>
      </c>
      <c r="E1689">
        <v>80</v>
      </c>
      <c r="F1689">
        <v>220</v>
      </c>
      <c r="G1689">
        <v>19.3</v>
      </c>
      <c r="H1689">
        <v>0.191</v>
      </c>
      <c r="I1689">
        <v>191.9</v>
      </c>
      <c r="J1689">
        <v>2.75</v>
      </c>
      <c r="K1689">
        <v>95</v>
      </c>
      <c r="L1689">
        <v>26.1</v>
      </c>
    </row>
    <row r="1690" spans="1:12">
      <c r="A1690" t="str">
        <f t="shared" si="26"/>
        <v>SBSdw1.CC.BlackCreek.A.NoMgmt.N.90</v>
      </c>
      <c r="B1690">
        <v>44</v>
      </c>
      <c r="C1690" t="str">
        <f>LOOKUP(B1690,TipsyOutputs!A:A,TipsyOutputs!B:B)</f>
        <v>SBSdw1.CC.BlackCreek.A.NoMgmt.N</v>
      </c>
      <c r="D1690">
        <v>0</v>
      </c>
      <c r="E1690">
        <v>90</v>
      </c>
      <c r="F1690">
        <v>272</v>
      </c>
      <c r="G1690">
        <v>21.3</v>
      </c>
      <c r="H1690">
        <v>0.23699999999999999</v>
      </c>
      <c r="I1690">
        <v>205.6</v>
      </c>
      <c r="J1690">
        <v>3.02</v>
      </c>
      <c r="K1690">
        <v>122</v>
      </c>
      <c r="L1690">
        <v>28.1</v>
      </c>
    </row>
    <row r="1691" spans="1:12">
      <c r="A1691" t="str">
        <f t="shared" si="26"/>
        <v>SBSdw1.CC.BlackCreek.A.Reg.N.100</v>
      </c>
      <c r="B1691">
        <v>180</v>
      </c>
      <c r="C1691" t="str">
        <f>LOOKUP(B1691,TipsyOutputs!A:A,TipsyOutputs!B:B)</f>
        <v>SBSdw1.CC.BlackCreek.A.Reg.N</v>
      </c>
      <c r="D1691">
        <v>0</v>
      </c>
      <c r="E1691">
        <v>100</v>
      </c>
      <c r="F1691">
        <v>396</v>
      </c>
      <c r="G1691">
        <v>26.6</v>
      </c>
      <c r="H1691">
        <v>0.432</v>
      </c>
      <c r="I1691">
        <v>238.9</v>
      </c>
      <c r="J1691">
        <v>3.96</v>
      </c>
      <c r="K1691">
        <v>211</v>
      </c>
      <c r="L1691">
        <v>33.200000000000003</v>
      </c>
    </row>
    <row r="1692" spans="1:12">
      <c r="A1692" t="str">
        <f t="shared" si="26"/>
        <v>SBSdw1.CC.BlackCreek.A.Reg.N.60</v>
      </c>
      <c r="B1692">
        <v>180</v>
      </c>
      <c r="C1692" t="str">
        <f>LOOKUP(B1692,TipsyOutputs!A:A,TipsyOutputs!B:B)</f>
        <v>SBSdw1.CC.BlackCreek.A.Reg.N</v>
      </c>
      <c r="D1692">
        <v>0</v>
      </c>
      <c r="E1692">
        <v>60</v>
      </c>
      <c r="F1692">
        <v>206</v>
      </c>
      <c r="G1692">
        <v>18.899999999999999</v>
      </c>
      <c r="H1692">
        <v>0.183</v>
      </c>
      <c r="I1692">
        <v>188.9</v>
      </c>
      <c r="J1692">
        <v>3.43</v>
      </c>
      <c r="K1692">
        <v>88</v>
      </c>
      <c r="L1692">
        <v>25.3</v>
      </c>
    </row>
    <row r="1693" spans="1:12">
      <c r="A1693" t="str">
        <f t="shared" si="26"/>
        <v>SBSdw1.CC.BlackCreek.A.Reg.N.70</v>
      </c>
      <c r="B1693">
        <v>180</v>
      </c>
      <c r="C1693" t="str">
        <f>LOOKUP(B1693,TipsyOutputs!A:A,TipsyOutputs!B:B)</f>
        <v>SBSdw1.CC.BlackCreek.A.Reg.N</v>
      </c>
      <c r="D1693">
        <v>0</v>
      </c>
      <c r="E1693">
        <v>70</v>
      </c>
      <c r="F1693">
        <v>272</v>
      </c>
      <c r="G1693">
        <v>21.3</v>
      </c>
      <c r="H1693">
        <v>0.24</v>
      </c>
      <c r="I1693">
        <v>205.9</v>
      </c>
      <c r="J1693">
        <v>3.89</v>
      </c>
      <c r="K1693">
        <v>122</v>
      </c>
      <c r="L1693">
        <v>27.9</v>
      </c>
    </row>
    <row r="1694" spans="1:12">
      <c r="A1694" t="str">
        <f t="shared" si="26"/>
        <v>SBSdw1.CC.BlackCreek.A.Reg.N.80</v>
      </c>
      <c r="B1694">
        <v>180</v>
      </c>
      <c r="C1694" t="str">
        <f>LOOKUP(B1694,TipsyOutputs!A:A,TipsyOutputs!B:B)</f>
        <v>SBSdw1.CC.BlackCreek.A.Reg.N</v>
      </c>
      <c r="D1694">
        <v>0</v>
      </c>
      <c r="E1694">
        <v>80</v>
      </c>
      <c r="F1694">
        <v>322</v>
      </c>
      <c r="G1694">
        <v>23.4</v>
      </c>
      <c r="H1694">
        <v>0.30199999999999999</v>
      </c>
      <c r="I1694">
        <v>219.3</v>
      </c>
      <c r="J1694">
        <v>4.03</v>
      </c>
      <c r="K1694">
        <v>153</v>
      </c>
      <c r="L1694">
        <v>30</v>
      </c>
    </row>
    <row r="1695" spans="1:12">
      <c r="A1695" t="str">
        <f t="shared" si="26"/>
        <v>SBSdw1.CC.BlackCreek.A.Reg.N.90</v>
      </c>
      <c r="B1695">
        <v>180</v>
      </c>
      <c r="C1695" t="str">
        <f>LOOKUP(B1695,TipsyOutputs!A:A,TipsyOutputs!B:B)</f>
        <v>SBSdw1.CC.BlackCreek.A.Reg.N</v>
      </c>
      <c r="D1695">
        <v>0</v>
      </c>
      <c r="E1695">
        <v>90</v>
      </c>
      <c r="F1695">
        <v>364</v>
      </c>
      <c r="G1695">
        <v>25.1</v>
      </c>
      <c r="H1695">
        <v>0.36799999999999999</v>
      </c>
      <c r="I1695">
        <v>230.5</v>
      </c>
      <c r="J1695">
        <v>4.04</v>
      </c>
      <c r="K1695">
        <v>184</v>
      </c>
      <c r="L1695">
        <v>31.8</v>
      </c>
    </row>
    <row r="1696" spans="1:12">
      <c r="A1696" t="str">
        <f t="shared" si="26"/>
        <v>SBSdw1.CC.BlackCreek.A.Reg.P.100</v>
      </c>
      <c r="B1696">
        <v>181</v>
      </c>
      <c r="C1696" t="str">
        <f>LOOKUP(B1696,TipsyOutputs!A:A,TipsyOutputs!B:B)</f>
        <v>SBSdw1.CC.BlackCreek.A.Reg.P</v>
      </c>
      <c r="D1696">
        <v>0</v>
      </c>
      <c r="E1696">
        <v>100</v>
      </c>
      <c r="F1696">
        <v>403</v>
      </c>
      <c r="G1696">
        <v>27.8</v>
      </c>
      <c r="H1696">
        <v>0.44700000000000001</v>
      </c>
      <c r="I1696">
        <v>241.3</v>
      </c>
      <c r="J1696">
        <v>4.03</v>
      </c>
      <c r="K1696">
        <v>221</v>
      </c>
      <c r="L1696">
        <v>33</v>
      </c>
    </row>
    <row r="1697" spans="1:12">
      <c r="A1697" t="str">
        <f t="shared" si="26"/>
        <v>SBSdw1.CC.BlackCreek.A.Reg.P.60</v>
      </c>
      <c r="B1697">
        <v>181</v>
      </c>
      <c r="C1697" t="str">
        <f>LOOKUP(B1697,TipsyOutputs!A:A,TipsyOutputs!B:B)</f>
        <v>SBSdw1.CC.BlackCreek.A.Reg.P</v>
      </c>
      <c r="D1697">
        <v>0</v>
      </c>
      <c r="E1697">
        <v>60</v>
      </c>
      <c r="F1697">
        <v>254</v>
      </c>
      <c r="G1697">
        <v>20.6</v>
      </c>
      <c r="H1697">
        <v>0.20699999999999999</v>
      </c>
      <c r="I1697">
        <v>194.6</v>
      </c>
      <c r="J1697">
        <v>4.2300000000000004</v>
      </c>
      <c r="K1697">
        <v>107</v>
      </c>
      <c r="L1697">
        <v>26</v>
      </c>
    </row>
    <row r="1698" spans="1:12">
      <c r="A1698" t="str">
        <f t="shared" si="26"/>
        <v>SBSdw1.CC.BlackCreek.A.Reg.P.70</v>
      </c>
      <c r="B1698">
        <v>181</v>
      </c>
      <c r="C1698" t="str">
        <f>LOOKUP(B1698,TipsyOutputs!A:A,TipsyOutputs!B:B)</f>
        <v>SBSdw1.CC.BlackCreek.A.Reg.P</v>
      </c>
      <c r="D1698">
        <v>0</v>
      </c>
      <c r="E1698">
        <v>70</v>
      </c>
      <c r="F1698">
        <v>308</v>
      </c>
      <c r="G1698">
        <v>22.9</v>
      </c>
      <c r="H1698">
        <v>0.26400000000000001</v>
      </c>
      <c r="I1698">
        <v>210.4</v>
      </c>
      <c r="J1698">
        <v>4.41</v>
      </c>
      <c r="K1698">
        <v>140</v>
      </c>
      <c r="L1698">
        <v>28.3</v>
      </c>
    </row>
    <row r="1699" spans="1:12">
      <c r="A1699" t="str">
        <f t="shared" si="26"/>
        <v>SBSdw1.CC.BlackCreek.A.Reg.P.80</v>
      </c>
      <c r="B1699">
        <v>181</v>
      </c>
      <c r="C1699" t="str">
        <f>LOOKUP(B1699,TipsyOutputs!A:A,TipsyOutputs!B:B)</f>
        <v>SBSdw1.CC.BlackCreek.A.Reg.P</v>
      </c>
      <c r="D1699">
        <v>0</v>
      </c>
      <c r="E1699">
        <v>80</v>
      </c>
      <c r="F1699">
        <v>350</v>
      </c>
      <c r="G1699">
        <v>24.8</v>
      </c>
      <c r="H1699">
        <v>0.32400000000000001</v>
      </c>
      <c r="I1699">
        <v>222.6</v>
      </c>
      <c r="J1699">
        <v>4.38</v>
      </c>
      <c r="K1699">
        <v>170</v>
      </c>
      <c r="L1699">
        <v>30.2</v>
      </c>
    </row>
    <row r="1700" spans="1:12">
      <c r="A1700" t="str">
        <f t="shared" si="26"/>
        <v>SBSdw1.CC.BlackCreek.A.Reg.P.90</v>
      </c>
      <c r="B1700">
        <v>181</v>
      </c>
      <c r="C1700" t="str">
        <f>LOOKUP(B1700,TipsyOutputs!A:A,TipsyOutputs!B:B)</f>
        <v>SBSdw1.CC.BlackCreek.A.Reg.P</v>
      </c>
      <c r="D1700">
        <v>0</v>
      </c>
      <c r="E1700">
        <v>90</v>
      </c>
      <c r="F1700">
        <v>381</v>
      </c>
      <c r="G1700">
        <v>26.4</v>
      </c>
      <c r="H1700">
        <v>0.38500000000000001</v>
      </c>
      <c r="I1700">
        <v>232.9</v>
      </c>
      <c r="J1700">
        <v>4.2300000000000004</v>
      </c>
      <c r="K1700">
        <v>197</v>
      </c>
      <c r="L1700">
        <v>31.7</v>
      </c>
    </row>
    <row r="1701" spans="1:12">
      <c r="A1701" t="str">
        <f t="shared" si="26"/>
        <v>SBSdw1.CC.BlackCreek.B.FFEP.P.100</v>
      </c>
      <c r="B1701">
        <v>334</v>
      </c>
      <c r="C1701" t="str">
        <f>LOOKUP(B1701,TipsyOutputs!A:A,TipsyOutputs!B:B)</f>
        <v>SBSdw1.CC.BlackCreek.B.FFEP.P</v>
      </c>
      <c r="D1701">
        <v>0</v>
      </c>
      <c r="E1701">
        <v>100</v>
      </c>
      <c r="F1701">
        <v>466</v>
      </c>
      <c r="G1701">
        <v>31.9</v>
      </c>
      <c r="H1701">
        <v>0.63300000000000001</v>
      </c>
      <c r="I1701">
        <v>250.8</v>
      </c>
      <c r="J1701">
        <v>4.66</v>
      </c>
      <c r="K1701">
        <v>297</v>
      </c>
      <c r="L1701">
        <v>37.5</v>
      </c>
    </row>
    <row r="1702" spans="1:12">
      <c r="A1702" t="str">
        <f t="shared" si="26"/>
        <v>SBSdw1.CC.BlackCreek.B.FFEP.P.60</v>
      </c>
      <c r="B1702">
        <v>334</v>
      </c>
      <c r="C1702" t="str">
        <f>LOOKUP(B1702,TipsyOutputs!A:A,TipsyOutputs!B:B)</f>
        <v>SBSdw1.CC.BlackCreek.B.FFEP.P</v>
      </c>
      <c r="D1702">
        <v>0</v>
      </c>
      <c r="E1702">
        <v>60</v>
      </c>
      <c r="F1702">
        <v>313</v>
      </c>
      <c r="G1702">
        <v>23</v>
      </c>
      <c r="H1702">
        <v>0.26100000000000001</v>
      </c>
      <c r="I1702">
        <v>203.2</v>
      </c>
      <c r="J1702">
        <v>5.21</v>
      </c>
      <c r="K1702">
        <v>142</v>
      </c>
      <c r="L1702">
        <v>29.3</v>
      </c>
    </row>
    <row r="1703" spans="1:12">
      <c r="A1703" t="str">
        <f t="shared" si="26"/>
        <v>SBSdw1.CC.BlackCreek.B.FFEP.P.70</v>
      </c>
      <c r="B1703">
        <v>334</v>
      </c>
      <c r="C1703" t="str">
        <f>LOOKUP(B1703,TipsyOutputs!A:A,TipsyOutputs!B:B)</f>
        <v>SBSdw1.CC.BlackCreek.B.FFEP.P</v>
      </c>
      <c r="D1703">
        <v>0</v>
      </c>
      <c r="E1703">
        <v>70</v>
      </c>
      <c r="F1703">
        <v>376</v>
      </c>
      <c r="G1703">
        <v>25.8</v>
      </c>
      <c r="H1703">
        <v>0.34899999999999998</v>
      </c>
      <c r="I1703">
        <v>220.6</v>
      </c>
      <c r="J1703">
        <v>5.38</v>
      </c>
      <c r="K1703">
        <v>188</v>
      </c>
      <c r="L1703">
        <v>32.200000000000003</v>
      </c>
    </row>
    <row r="1704" spans="1:12">
      <c r="A1704" t="str">
        <f t="shared" si="26"/>
        <v>SBSdw1.CC.BlackCreek.B.FFEP.P.80</v>
      </c>
      <c r="B1704">
        <v>334</v>
      </c>
      <c r="C1704" t="str">
        <f>LOOKUP(B1704,TipsyOutputs!A:A,TipsyOutputs!B:B)</f>
        <v>SBSdw1.CC.BlackCreek.B.FFEP.P</v>
      </c>
      <c r="D1704">
        <v>0</v>
      </c>
      <c r="E1704">
        <v>80</v>
      </c>
      <c r="F1704">
        <v>412</v>
      </c>
      <c r="G1704">
        <v>28.2</v>
      </c>
      <c r="H1704">
        <v>0.44500000000000001</v>
      </c>
      <c r="I1704">
        <v>234.7</v>
      </c>
      <c r="J1704">
        <v>5.15</v>
      </c>
      <c r="K1704">
        <v>227</v>
      </c>
      <c r="L1704">
        <v>34.299999999999997</v>
      </c>
    </row>
    <row r="1705" spans="1:12">
      <c r="A1705" t="str">
        <f t="shared" si="26"/>
        <v>SBSdw1.CC.BlackCreek.B.FFEP.P.90</v>
      </c>
      <c r="B1705">
        <v>334</v>
      </c>
      <c r="C1705" t="str">
        <f>LOOKUP(B1705,TipsyOutputs!A:A,TipsyOutputs!B:B)</f>
        <v>SBSdw1.CC.BlackCreek.B.FFEP.P</v>
      </c>
      <c r="D1705">
        <v>0</v>
      </c>
      <c r="E1705">
        <v>90</v>
      </c>
      <c r="F1705">
        <v>440</v>
      </c>
      <c r="G1705">
        <v>30.2</v>
      </c>
      <c r="H1705">
        <v>0.54200000000000004</v>
      </c>
      <c r="I1705">
        <v>243.9</v>
      </c>
      <c r="J1705">
        <v>4.8899999999999997</v>
      </c>
      <c r="K1705">
        <v>263</v>
      </c>
      <c r="L1705">
        <v>36</v>
      </c>
    </row>
    <row r="1706" spans="1:12">
      <c r="A1706" t="str">
        <f t="shared" si="26"/>
        <v>SBSdw1.CC.BlackCreek.B.NoMgmt.N.100</v>
      </c>
      <c r="B1706">
        <v>45</v>
      </c>
      <c r="C1706" t="str">
        <f>LOOKUP(B1706,TipsyOutputs!A:A,TipsyOutputs!B:B)</f>
        <v>SBSdw1.CC.BlackCreek.B.NoMgmt.N</v>
      </c>
      <c r="D1706">
        <v>0</v>
      </c>
      <c r="E1706">
        <v>100</v>
      </c>
      <c r="F1706">
        <v>333</v>
      </c>
      <c r="G1706">
        <v>23.8</v>
      </c>
      <c r="H1706">
        <v>0.312</v>
      </c>
      <c r="I1706">
        <v>221.7</v>
      </c>
      <c r="J1706">
        <v>3.33</v>
      </c>
      <c r="K1706">
        <v>161</v>
      </c>
      <c r="L1706">
        <v>30.6</v>
      </c>
    </row>
    <row r="1707" spans="1:12">
      <c r="A1707" t="str">
        <f t="shared" si="26"/>
        <v>SBSdw1.CC.BlackCreek.B.NoMgmt.N.60</v>
      </c>
      <c r="B1707">
        <v>45</v>
      </c>
      <c r="C1707" t="str">
        <f>LOOKUP(B1707,TipsyOutputs!A:A,TipsyOutputs!B:B)</f>
        <v>SBSdw1.CC.BlackCreek.B.NoMgmt.N</v>
      </c>
      <c r="D1707">
        <v>0</v>
      </c>
      <c r="E1707">
        <v>60</v>
      </c>
      <c r="F1707">
        <v>105</v>
      </c>
      <c r="G1707">
        <v>14.8</v>
      </c>
      <c r="H1707">
        <v>0.11799999999999999</v>
      </c>
      <c r="I1707">
        <v>158.19999999999999</v>
      </c>
      <c r="J1707">
        <v>1.76</v>
      </c>
      <c r="K1707">
        <v>47</v>
      </c>
      <c r="L1707">
        <v>20.9</v>
      </c>
    </row>
    <row r="1708" spans="1:12">
      <c r="A1708" t="str">
        <f t="shared" si="26"/>
        <v>SBSdw1.CC.BlackCreek.B.NoMgmt.N.70</v>
      </c>
      <c r="B1708">
        <v>45</v>
      </c>
      <c r="C1708" t="str">
        <f>LOOKUP(B1708,TipsyOutputs!A:A,TipsyOutputs!B:B)</f>
        <v>SBSdw1.CC.BlackCreek.B.NoMgmt.N</v>
      </c>
      <c r="D1708">
        <v>0</v>
      </c>
      <c r="E1708">
        <v>70</v>
      </c>
      <c r="F1708">
        <v>173</v>
      </c>
      <c r="G1708">
        <v>17.600000000000001</v>
      </c>
      <c r="H1708">
        <v>0.157</v>
      </c>
      <c r="I1708">
        <v>178.1</v>
      </c>
      <c r="J1708">
        <v>2.4700000000000002</v>
      </c>
      <c r="K1708">
        <v>74</v>
      </c>
      <c r="L1708">
        <v>24.2</v>
      </c>
    </row>
    <row r="1709" spans="1:12">
      <c r="A1709" t="str">
        <f t="shared" si="26"/>
        <v>SBSdw1.CC.BlackCreek.B.NoMgmt.N.80</v>
      </c>
      <c r="B1709">
        <v>45</v>
      </c>
      <c r="C1709" t="str">
        <f>LOOKUP(B1709,TipsyOutputs!A:A,TipsyOutputs!B:B)</f>
        <v>SBSdw1.CC.BlackCreek.B.NoMgmt.N</v>
      </c>
      <c r="D1709">
        <v>0</v>
      </c>
      <c r="E1709">
        <v>80</v>
      </c>
      <c r="F1709">
        <v>238</v>
      </c>
      <c r="G1709">
        <v>20</v>
      </c>
      <c r="H1709">
        <v>0.20599999999999999</v>
      </c>
      <c r="I1709">
        <v>197</v>
      </c>
      <c r="J1709">
        <v>2.98</v>
      </c>
      <c r="K1709">
        <v>104</v>
      </c>
      <c r="L1709">
        <v>26.7</v>
      </c>
    </row>
    <row r="1710" spans="1:12">
      <c r="A1710" t="str">
        <f t="shared" si="26"/>
        <v>SBSdw1.CC.BlackCreek.B.NoMgmt.N.90</v>
      </c>
      <c r="B1710">
        <v>45</v>
      </c>
      <c r="C1710" t="str">
        <f>LOOKUP(B1710,TipsyOutputs!A:A,TipsyOutputs!B:B)</f>
        <v>SBSdw1.CC.BlackCreek.B.NoMgmt.N</v>
      </c>
      <c r="D1710">
        <v>0</v>
      </c>
      <c r="E1710">
        <v>90</v>
      </c>
      <c r="F1710">
        <v>290</v>
      </c>
      <c r="G1710">
        <v>22</v>
      </c>
      <c r="H1710">
        <v>0.255</v>
      </c>
      <c r="I1710">
        <v>209.7</v>
      </c>
      <c r="J1710">
        <v>3.22</v>
      </c>
      <c r="K1710">
        <v>132</v>
      </c>
      <c r="L1710">
        <v>28.8</v>
      </c>
    </row>
    <row r="1711" spans="1:12">
      <c r="A1711" t="str">
        <f t="shared" si="26"/>
        <v>SBSdw1.CC.BlackCreek.B.Reg.N.100</v>
      </c>
      <c r="B1711">
        <v>183</v>
      </c>
      <c r="C1711" t="str">
        <f>LOOKUP(B1711,TipsyOutputs!A:A,TipsyOutputs!B:B)</f>
        <v>SBSdw1.CC.BlackCreek.B.Reg.N</v>
      </c>
      <c r="D1711">
        <v>0</v>
      </c>
      <c r="E1711">
        <v>100</v>
      </c>
      <c r="F1711">
        <v>399</v>
      </c>
      <c r="G1711">
        <v>26.7</v>
      </c>
      <c r="H1711">
        <v>0.438</v>
      </c>
      <c r="I1711">
        <v>239.5</v>
      </c>
      <c r="J1711">
        <v>3.99</v>
      </c>
      <c r="K1711">
        <v>213</v>
      </c>
      <c r="L1711">
        <v>33.299999999999997</v>
      </c>
    </row>
    <row r="1712" spans="1:12">
      <c r="A1712" t="str">
        <f t="shared" si="26"/>
        <v>SBSdw1.CC.BlackCreek.B.Reg.N.60</v>
      </c>
      <c r="B1712">
        <v>183</v>
      </c>
      <c r="C1712" t="str">
        <f>LOOKUP(B1712,TipsyOutputs!A:A,TipsyOutputs!B:B)</f>
        <v>SBSdw1.CC.BlackCreek.B.Reg.N</v>
      </c>
      <c r="D1712">
        <v>0</v>
      </c>
      <c r="E1712">
        <v>60</v>
      </c>
      <c r="F1712">
        <v>209</v>
      </c>
      <c r="G1712">
        <v>19</v>
      </c>
      <c r="H1712">
        <v>0.185</v>
      </c>
      <c r="I1712">
        <v>189.7</v>
      </c>
      <c r="J1712">
        <v>3.48</v>
      </c>
      <c r="K1712">
        <v>89</v>
      </c>
      <c r="L1712">
        <v>25.4</v>
      </c>
    </row>
    <row r="1713" spans="1:12">
      <c r="A1713" t="str">
        <f t="shared" si="26"/>
        <v>SBSdw1.CC.BlackCreek.B.Reg.N.70</v>
      </c>
      <c r="B1713">
        <v>183</v>
      </c>
      <c r="C1713" t="str">
        <f>LOOKUP(B1713,TipsyOutputs!A:A,TipsyOutputs!B:B)</f>
        <v>SBSdw1.CC.BlackCreek.B.Reg.N</v>
      </c>
      <c r="D1713">
        <v>0</v>
      </c>
      <c r="E1713">
        <v>70</v>
      </c>
      <c r="F1713">
        <v>275</v>
      </c>
      <c r="G1713">
        <v>21.4</v>
      </c>
      <c r="H1713">
        <v>0.24299999999999999</v>
      </c>
      <c r="I1713">
        <v>206.7</v>
      </c>
      <c r="J1713">
        <v>3.93</v>
      </c>
      <c r="K1713">
        <v>123</v>
      </c>
      <c r="L1713">
        <v>28</v>
      </c>
    </row>
    <row r="1714" spans="1:12">
      <c r="A1714" t="str">
        <f t="shared" si="26"/>
        <v>SBSdw1.CC.BlackCreek.B.Reg.N.80</v>
      </c>
      <c r="B1714">
        <v>183</v>
      </c>
      <c r="C1714" t="str">
        <f>LOOKUP(B1714,TipsyOutputs!A:A,TipsyOutputs!B:B)</f>
        <v>SBSdw1.CC.BlackCreek.B.Reg.N</v>
      </c>
      <c r="D1714">
        <v>0</v>
      </c>
      <c r="E1714">
        <v>80</v>
      </c>
      <c r="F1714">
        <v>325</v>
      </c>
      <c r="G1714">
        <v>23.5</v>
      </c>
      <c r="H1714">
        <v>0.30599999999999999</v>
      </c>
      <c r="I1714">
        <v>220</v>
      </c>
      <c r="J1714">
        <v>4.0599999999999996</v>
      </c>
      <c r="K1714">
        <v>155</v>
      </c>
      <c r="L1714">
        <v>30.1</v>
      </c>
    </row>
    <row r="1715" spans="1:12">
      <c r="A1715" t="str">
        <f t="shared" si="26"/>
        <v>SBSdw1.CC.BlackCreek.B.Reg.N.90</v>
      </c>
      <c r="B1715">
        <v>183</v>
      </c>
      <c r="C1715" t="str">
        <f>LOOKUP(B1715,TipsyOutputs!A:A,TipsyOutputs!B:B)</f>
        <v>SBSdw1.CC.BlackCreek.B.Reg.N</v>
      </c>
      <c r="D1715">
        <v>0</v>
      </c>
      <c r="E1715">
        <v>90</v>
      </c>
      <c r="F1715">
        <v>367</v>
      </c>
      <c r="G1715">
        <v>25.2</v>
      </c>
      <c r="H1715">
        <v>0.372</v>
      </c>
      <c r="I1715">
        <v>231.2</v>
      </c>
      <c r="J1715">
        <v>4.08</v>
      </c>
      <c r="K1715">
        <v>186</v>
      </c>
      <c r="L1715">
        <v>31.9</v>
      </c>
    </row>
    <row r="1716" spans="1:12">
      <c r="A1716" t="str">
        <f t="shared" si="26"/>
        <v>SBSdw1.CC.BlackCreek.B.Reg.P.100</v>
      </c>
      <c r="B1716">
        <v>184</v>
      </c>
      <c r="C1716" t="str">
        <f>LOOKUP(B1716,TipsyOutputs!A:A,TipsyOutputs!B:B)</f>
        <v>SBSdw1.CC.BlackCreek.B.Reg.P</v>
      </c>
      <c r="D1716">
        <v>0</v>
      </c>
      <c r="E1716">
        <v>100</v>
      </c>
      <c r="F1716">
        <v>405</v>
      </c>
      <c r="G1716">
        <v>27.9</v>
      </c>
      <c r="H1716">
        <v>0.45300000000000001</v>
      </c>
      <c r="I1716">
        <v>242</v>
      </c>
      <c r="J1716">
        <v>4.05</v>
      </c>
      <c r="K1716">
        <v>223</v>
      </c>
      <c r="L1716">
        <v>33.1</v>
      </c>
    </row>
    <row r="1717" spans="1:12">
      <c r="A1717" t="str">
        <f t="shared" si="26"/>
        <v>SBSdw1.CC.BlackCreek.B.Reg.P.60</v>
      </c>
      <c r="B1717">
        <v>184</v>
      </c>
      <c r="C1717" t="str">
        <f>LOOKUP(B1717,TipsyOutputs!A:A,TipsyOutputs!B:B)</f>
        <v>SBSdw1.CC.BlackCreek.B.Reg.P</v>
      </c>
      <c r="D1717">
        <v>0</v>
      </c>
      <c r="E1717">
        <v>60</v>
      </c>
      <c r="F1717">
        <v>256</v>
      </c>
      <c r="G1717">
        <v>20.7</v>
      </c>
      <c r="H1717">
        <v>0.21</v>
      </c>
      <c r="I1717">
        <v>195.3</v>
      </c>
      <c r="J1717">
        <v>4.2699999999999996</v>
      </c>
      <c r="K1717">
        <v>108</v>
      </c>
      <c r="L1717">
        <v>26.1</v>
      </c>
    </row>
    <row r="1718" spans="1:12">
      <c r="A1718" t="str">
        <f t="shared" si="26"/>
        <v>SBSdw1.CC.BlackCreek.B.Reg.P.70</v>
      </c>
      <c r="B1718">
        <v>184</v>
      </c>
      <c r="C1718" t="str">
        <f>LOOKUP(B1718,TipsyOutputs!A:A,TipsyOutputs!B:B)</f>
        <v>SBSdw1.CC.BlackCreek.B.Reg.P</v>
      </c>
      <c r="D1718">
        <v>0</v>
      </c>
      <c r="E1718">
        <v>70</v>
      </c>
      <c r="F1718">
        <v>311</v>
      </c>
      <c r="G1718">
        <v>23</v>
      </c>
      <c r="H1718">
        <v>0.26800000000000002</v>
      </c>
      <c r="I1718">
        <v>211.2</v>
      </c>
      <c r="J1718">
        <v>4.4400000000000004</v>
      </c>
      <c r="K1718">
        <v>141</v>
      </c>
      <c r="L1718">
        <v>28.5</v>
      </c>
    </row>
    <row r="1719" spans="1:12">
      <c r="A1719" t="str">
        <f t="shared" si="26"/>
        <v>SBSdw1.CC.BlackCreek.B.Reg.P.80</v>
      </c>
      <c r="B1719">
        <v>184</v>
      </c>
      <c r="C1719" t="str">
        <f>LOOKUP(B1719,TipsyOutputs!A:A,TipsyOutputs!B:B)</f>
        <v>SBSdw1.CC.BlackCreek.B.Reg.P</v>
      </c>
      <c r="D1719">
        <v>0</v>
      </c>
      <c r="E1719">
        <v>80</v>
      </c>
      <c r="F1719">
        <v>353</v>
      </c>
      <c r="G1719">
        <v>24.9</v>
      </c>
      <c r="H1719">
        <v>0.32800000000000001</v>
      </c>
      <c r="I1719">
        <v>223.3</v>
      </c>
      <c r="J1719">
        <v>4.41</v>
      </c>
      <c r="K1719">
        <v>172</v>
      </c>
      <c r="L1719">
        <v>30.3</v>
      </c>
    </row>
    <row r="1720" spans="1:12">
      <c r="A1720" t="str">
        <f t="shared" si="26"/>
        <v>SBSdw1.CC.BlackCreek.B.Reg.P.90</v>
      </c>
      <c r="B1720">
        <v>184</v>
      </c>
      <c r="C1720" t="str">
        <f>LOOKUP(B1720,TipsyOutputs!A:A,TipsyOutputs!B:B)</f>
        <v>SBSdw1.CC.BlackCreek.B.Reg.P</v>
      </c>
      <c r="D1720">
        <v>0</v>
      </c>
      <c r="E1720">
        <v>90</v>
      </c>
      <c r="F1720">
        <v>383</v>
      </c>
      <c r="G1720">
        <v>26.5</v>
      </c>
      <c r="H1720">
        <v>0.39</v>
      </c>
      <c r="I1720">
        <v>233.6</v>
      </c>
      <c r="J1720">
        <v>4.26</v>
      </c>
      <c r="K1720">
        <v>199</v>
      </c>
      <c r="L1720">
        <v>31.9</v>
      </c>
    </row>
    <row r="1721" spans="1:12">
      <c r="A1721" t="str">
        <f t="shared" si="26"/>
        <v>SBSdw1.CC.BlackCreek.C.FFEP.P.100</v>
      </c>
      <c r="B1721">
        <v>335</v>
      </c>
      <c r="C1721" t="str">
        <f>LOOKUP(B1721,TipsyOutputs!A:A,TipsyOutputs!B:B)</f>
        <v>SBSdw1.CC.BlackCreek.C.FFEP.P</v>
      </c>
      <c r="D1721">
        <v>0</v>
      </c>
      <c r="E1721">
        <v>100</v>
      </c>
      <c r="F1721">
        <v>471</v>
      </c>
      <c r="G1721">
        <v>32.200000000000003</v>
      </c>
      <c r="H1721">
        <v>0.65400000000000003</v>
      </c>
      <c r="I1721">
        <v>252</v>
      </c>
      <c r="J1721">
        <v>4.71</v>
      </c>
      <c r="K1721">
        <v>304</v>
      </c>
      <c r="L1721">
        <v>37.799999999999997</v>
      </c>
    </row>
    <row r="1722" spans="1:12">
      <c r="A1722" t="str">
        <f t="shared" si="26"/>
        <v>SBSdw1.CC.BlackCreek.C.FFEP.P.60</v>
      </c>
      <c r="B1722">
        <v>335</v>
      </c>
      <c r="C1722" t="str">
        <f>LOOKUP(B1722,TipsyOutputs!A:A,TipsyOutputs!B:B)</f>
        <v>SBSdw1.CC.BlackCreek.C.FFEP.P</v>
      </c>
      <c r="D1722">
        <v>0</v>
      </c>
      <c r="E1722">
        <v>60</v>
      </c>
      <c r="F1722">
        <v>322</v>
      </c>
      <c r="G1722">
        <v>23.3</v>
      </c>
      <c r="H1722">
        <v>0.27100000000000002</v>
      </c>
      <c r="I1722">
        <v>205.4</v>
      </c>
      <c r="J1722">
        <v>5.36</v>
      </c>
      <c r="K1722">
        <v>147</v>
      </c>
      <c r="L1722">
        <v>29.7</v>
      </c>
    </row>
    <row r="1723" spans="1:12">
      <c r="A1723" t="str">
        <f t="shared" si="26"/>
        <v>SBSdw1.CC.BlackCreek.C.FFEP.P.70</v>
      </c>
      <c r="B1723">
        <v>335</v>
      </c>
      <c r="C1723" t="str">
        <f>LOOKUP(B1723,TipsyOutputs!A:A,TipsyOutputs!B:B)</f>
        <v>SBSdw1.CC.BlackCreek.C.FFEP.P</v>
      </c>
      <c r="D1723">
        <v>0</v>
      </c>
      <c r="E1723">
        <v>70</v>
      </c>
      <c r="F1723">
        <v>382</v>
      </c>
      <c r="G1723">
        <v>26.1</v>
      </c>
      <c r="H1723">
        <v>0.36099999999999999</v>
      </c>
      <c r="I1723">
        <v>222.9</v>
      </c>
      <c r="J1723">
        <v>5.46</v>
      </c>
      <c r="K1723">
        <v>193</v>
      </c>
      <c r="L1723">
        <v>32.5</v>
      </c>
    </row>
    <row r="1724" spans="1:12">
      <c r="A1724" t="str">
        <f t="shared" si="26"/>
        <v>SBSdw1.CC.BlackCreek.C.FFEP.P.80</v>
      </c>
      <c r="B1724">
        <v>335</v>
      </c>
      <c r="C1724" t="str">
        <f>LOOKUP(B1724,TipsyOutputs!A:A,TipsyOutputs!B:B)</f>
        <v>SBSdw1.CC.BlackCreek.C.FFEP.P</v>
      </c>
      <c r="D1724">
        <v>0</v>
      </c>
      <c r="E1724">
        <v>80</v>
      </c>
      <c r="F1724">
        <v>417</v>
      </c>
      <c r="G1724">
        <v>28.5</v>
      </c>
      <c r="H1724">
        <v>0.46100000000000002</v>
      </c>
      <c r="I1724">
        <v>236.4</v>
      </c>
      <c r="J1724">
        <v>5.21</v>
      </c>
      <c r="K1724">
        <v>233</v>
      </c>
      <c r="L1724">
        <v>34.6</v>
      </c>
    </row>
    <row r="1725" spans="1:12">
      <c r="A1725" t="str">
        <f t="shared" si="26"/>
        <v>SBSdw1.CC.BlackCreek.C.FFEP.P.90</v>
      </c>
      <c r="B1725">
        <v>335</v>
      </c>
      <c r="C1725" t="str">
        <f>LOOKUP(B1725,TipsyOutputs!A:A,TipsyOutputs!B:B)</f>
        <v>SBSdw1.CC.BlackCreek.C.FFEP.P</v>
      </c>
      <c r="D1725">
        <v>0</v>
      </c>
      <c r="E1725">
        <v>90</v>
      </c>
      <c r="F1725">
        <v>446</v>
      </c>
      <c r="G1725">
        <v>30.5</v>
      </c>
      <c r="H1725">
        <v>0.56000000000000005</v>
      </c>
      <c r="I1725">
        <v>245.4</v>
      </c>
      <c r="J1725">
        <v>4.96</v>
      </c>
      <c r="K1725">
        <v>270</v>
      </c>
      <c r="L1725">
        <v>36.299999999999997</v>
      </c>
    </row>
    <row r="1726" spans="1:12">
      <c r="A1726" t="str">
        <f t="shared" si="26"/>
        <v>SBSdw1.CC.BlackCreek.C.NoMgmt.N.100</v>
      </c>
      <c r="B1726">
        <v>46</v>
      </c>
      <c r="C1726" t="str">
        <f>LOOKUP(B1726,TipsyOutputs!A:A,TipsyOutputs!B:B)</f>
        <v>SBSdw1.CC.BlackCreek.C.NoMgmt.N</v>
      </c>
      <c r="D1726">
        <v>0</v>
      </c>
      <c r="E1726">
        <v>100</v>
      </c>
      <c r="F1726">
        <v>379</v>
      </c>
      <c r="G1726">
        <v>25.6</v>
      </c>
      <c r="H1726">
        <v>0.38600000000000001</v>
      </c>
      <c r="I1726">
        <v>233.6</v>
      </c>
      <c r="J1726">
        <v>3.79</v>
      </c>
      <c r="K1726">
        <v>195</v>
      </c>
      <c r="L1726">
        <v>32.5</v>
      </c>
    </row>
    <row r="1727" spans="1:12">
      <c r="A1727" t="str">
        <f t="shared" si="26"/>
        <v>SBSdw1.CC.BlackCreek.C.NoMgmt.N.60</v>
      </c>
      <c r="B1727">
        <v>46</v>
      </c>
      <c r="C1727" t="str">
        <f>LOOKUP(B1727,TipsyOutputs!A:A,TipsyOutputs!B:B)</f>
        <v>SBSdw1.CC.BlackCreek.C.NoMgmt.N</v>
      </c>
      <c r="D1727">
        <v>0</v>
      </c>
      <c r="E1727">
        <v>60</v>
      </c>
      <c r="F1727">
        <v>143</v>
      </c>
      <c r="G1727">
        <v>16.399999999999999</v>
      </c>
      <c r="H1727">
        <v>0.13900000000000001</v>
      </c>
      <c r="I1727">
        <v>169.7</v>
      </c>
      <c r="J1727">
        <v>2.38</v>
      </c>
      <c r="K1727">
        <v>62</v>
      </c>
      <c r="L1727">
        <v>22.8</v>
      </c>
    </row>
    <row r="1728" spans="1:12">
      <c r="A1728" t="str">
        <f t="shared" si="26"/>
        <v>SBSdw1.CC.BlackCreek.C.NoMgmt.N.70</v>
      </c>
      <c r="B1728">
        <v>46</v>
      </c>
      <c r="C1728" t="str">
        <f>LOOKUP(B1728,TipsyOutputs!A:A,TipsyOutputs!B:B)</f>
        <v>SBSdw1.CC.BlackCreek.C.NoMgmt.N</v>
      </c>
      <c r="D1728">
        <v>0</v>
      </c>
      <c r="E1728">
        <v>70</v>
      </c>
      <c r="F1728">
        <v>221</v>
      </c>
      <c r="G1728">
        <v>19.3</v>
      </c>
      <c r="H1728">
        <v>0.192</v>
      </c>
      <c r="I1728">
        <v>192.4</v>
      </c>
      <c r="J1728">
        <v>3.16</v>
      </c>
      <c r="K1728">
        <v>95</v>
      </c>
      <c r="L1728">
        <v>26</v>
      </c>
    </row>
    <row r="1729" spans="1:12">
      <c r="A1729" t="str">
        <f t="shared" ref="A1729:A1792" si="27">C1729&amp;"."&amp;E1729</f>
        <v>SBSdw1.CC.BlackCreek.C.NoMgmt.N.80</v>
      </c>
      <c r="B1729">
        <v>46</v>
      </c>
      <c r="C1729" t="str">
        <f>LOOKUP(B1729,TipsyOutputs!A:A,TipsyOutputs!B:B)</f>
        <v>SBSdw1.CC.BlackCreek.C.NoMgmt.N</v>
      </c>
      <c r="D1729">
        <v>0</v>
      </c>
      <c r="E1729">
        <v>80</v>
      </c>
      <c r="F1729">
        <v>285</v>
      </c>
      <c r="G1729">
        <v>21.8</v>
      </c>
      <c r="H1729">
        <v>0.25</v>
      </c>
      <c r="I1729">
        <v>208.7</v>
      </c>
      <c r="J1729">
        <v>3.56</v>
      </c>
      <c r="K1729">
        <v>129</v>
      </c>
      <c r="L1729">
        <v>28.6</v>
      </c>
    </row>
    <row r="1730" spans="1:12">
      <c r="A1730" t="str">
        <f t="shared" si="27"/>
        <v>SBSdw1.CC.BlackCreek.C.NoMgmt.N.90</v>
      </c>
      <c r="B1730">
        <v>46</v>
      </c>
      <c r="C1730" t="str">
        <f>LOOKUP(B1730,TipsyOutputs!A:A,TipsyOutputs!B:B)</f>
        <v>SBSdw1.CC.BlackCreek.C.NoMgmt.N</v>
      </c>
      <c r="D1730">
        <v>0</v>
      </c>
      <c r="E1730">
        <v>90</v>
      </c>
      <c r="F1730">
        <v>337</v>
      </c>
      <c r="G1730">
        <v>23.9</v>
      </c>
      <c r="H1730">
        <v>0.316</v>
      </c>
      <c r="I1730">
        <v>222.2</v>
      </c>
      <c r="J1730">
        <v>3.75</v>
      </c>
      <c r="K1730">
        <v>163</v>
      </c>
      <c r="L1730">
        <v>30.7</v>
      </c>
    </row>
    <row r="1731" spans="1:12">
      <c r="A1731" t="str">
        <f t="shared" si="27"/>
        <v>SBSdw1.CC.BlackCreek.C.Reg.N.100</v>
      </c>
      <c r="B1731">
        <v>185</v>
      </c>
      <c r="C1731" t="str">
        <f>LOOKUP(B1731,TipsyOutputs!A:A,TipsyOutputs!B:B)</f>
        <v>SBSdw1.CC.BlackCreek.C.Reg.N</v>
      </c>
      <c r="D1731">
        <v>0</v>
      </c>
      <c r="E1731">
        <v>100</v>
      </c>
      <c r="F1731">
        <v>408</v>
      </c>
      <c r="G1731">
        <v>27.1</v>
      </c>
      <c r="H1731">
        <v>0.45900000000000002</v>
      </c>
      <c r="I1731">
        <v>241.8</v>
      </c>
      <c r="J1731">
        <v>4.08</v>
      </c>
      <c r="K1731">
        <v>221</v>
      </c>
      <c r="L1731">
        <v>33.700000000000003</v>
      </c>
    </row>
    <row r="1732" spans="1:12">
      <c r="A1732" t="str">
        <f t="shared" si="27"/>
        <v>SBSdw1.CC.BlackCreek.C.Reg.N.60</v>
      </c>
      <c r="B1732">
        <v>185</v>
      </c>
      <c r="C1732" t="str">
        <f>LOOKUP(B1732,TipsyOutputs!A:A,TipsyOutputs!B:B)</f>
        <v>SBSdw1.CC.BlackCreek.C.Reg.N</v>
      </c>
      <c r="D1732">
        <v>0</v>
      </c>
      <c r="E1732">
        <v>60</v>
      </c>
      <c r="F1732">
        <v>220</v>
      </c>
      <c r="G1732">
        <v>19.399999999999999</v>
      </c>
      <c r="H1732">
        <v>0.19500000000000001</v>
      </c>
      <c r="I1732">
        <v>193.2</v>
      </c>
      <c r="J1732">
        <v>3.67</v>
      </c>
      <c r="K1732">
        <v>95</v>
      </c>
      <c r="L1732">
        <v>25.9</v>
      </c>
    </row>
    <row r="1733" spans="1:12">
      <c r="A1733" t="str">
        <f t="shared" si="27"/>
        <v>SBSdw1.CC.BlackCreek.C.Reg.N.70</v>
      </c>
      <c r="B1733">
        <v>185</v>
      </c>
      <c r="C1733" t="str">
        <f>LOOKUP(B1733,TipsyOutputs!A:A,TipsyOutputs!B:B)</f>
        <v>SBSdw1.CC.BlackCreek.C.Reg.N</v>
      </c>
      <c r="D1733">
        <v>0</v>
      </c>
      <c r="E1733">
        <v>70</v>
      </c>
      <c r="F1733">
        <v>285</v>
      </c>
      <c r="G1733">
        <v>21.9</v>
      </c>
      <c r="H1733">
        <v>0.255</v>
      </c>
      <c r="I1733">
        <v>209.6</v>
      </c>
      <c r="J1733">
        <v>4.07</v>
      </c>
      <c r="K1733">
        <v>129</v>
      </c>
      <c r="L1733">
        <v>28.4</v>
      </c>
    </row>
    <row r="1734" spans="1:12">
      <c r="A1734" t="str">
        <f t="shared" si="27"/>
        <v>SBSdw1.CC.BlackCreek.C.Reg.N.80</v>
      </c>
      <c r="B1734">
        <v>185</v>
      </c>
      <c r="C1734" t="str">
        <f>LOOKUP(B1734,TipsyOutputs!A:A,TipsyOutputs!B:B)</f>
        <v>SBSdw1.CC.BlackCreek.C.Reg.N</v>
      </c>
      <c r="D1734">
        <v>0</v>
      </c>
      <c r="E1734">
        <v>80</v>
      </c>
      <c r="F1734">
        <v>335</v>
      </c>
      <c r="G1734">
        <v>23.9</v>
      </c>
      <c r="H1734">
        <v>0.32</v>
      </c>
      <c r="I1734">
        <v>222.5</v>
      </c>
      <c r="J1734">
        <v>4.1900000000000004</v>
      </c>
      <c r="K1734">
        <v>162</v>
      </c>
      <c r="L1734">
        <v>30.5</v>
      </c>
    </row>
    <row r="1735" spans="1:12">
      <c r="A1735" t="str">
        <f t="shared" si="27"/>
        <v>SBSdw1.CC.BlackCreek.C.Reg.N.90</v>
      </c>
      <c r="B1735">
        <v>185</v>
      </c>
      <c r="C1735" t="str">
        <f>LOOKUP(B1735,TipsyOutputs!A:A,TipsyOutputs!B:B)</f>
        <v>SBSdw1.CC.BlackCreek.C.Reg.N</v>
      </c>
      <c r="D1735">
        <v>0</v>
      </c>
      <c r="E1735">
        <v>90</v>
      </c>
      <c r="F1735">
        <v>377</v>
      </c>
      <c r="G1735">
        <v>25.6</v>
      </c>
      <c r="H1735">
        <v>0.39</v>
      </c>
      <c r="I1735">
        <v>233.6</v>
      </c>
      <c r="J1735">
        <v>4.1900000000000004</v>
      </c>
      <c r="K1735">
        <v>194</v>
      </c>
      <c r="L1735">
        <v>32.299999999999997</v>
      </c>
    </row>
    <row r="1736" spans="1:12">
      <c r="A1736" t="str">
        <f t="shared" si="27"/>
        <v>SBSdw1.CC.BlackCreek.C.Reg.P.100</v>
      </c>
      <c r="B1736">
        <v>186</v>
      </c>
      <c r="C1736" t="str">
        <f>LOOKUP(B1736,TipsyOutputs!A:A,TipsyOutputs!B:B)</f>
        <v>SBSdw1.CC.BlackCreek.C.Reg.P</v>
      </c>
      <c r="D1736">
        <v>0</v>
      </c>
      <c r="E1736">
        <v>100</v>
      </c>
      <c r="F1736">
        <v>412</v>
      </c>
      <c r="G1736">
        <v>28.2</v>
      </c>
      <c r="H1736">
        <v>0.47499999999999998</v>
      </c>
      <c r="I1736">
        <v>244.4</v>
      </c>
      <c r="J1736">
        <v>4.12</v>
      </c>
      <c r="K1736">
        <v>230</v>
      </c>
      <c r="L1736">
        <v>33.5</v>
      </c>
    </row>
    <row r="1737" spans="1:12">
      <c r="A1737" t="str">
        <f t="shared" si="27"/>
        <v>SBSdw1.CC.BlackCreek.C.Reg.P.60</v>
      </c>
      <c r="B1737">
        <v>186</v>
      </c>
      <c r="C1737" t="str">
        <f>LOOKUP(B1737,TipsyOutputs!A:A,TipsyOutputs!B:B)</f>
        <v>SBSdw1.CC.BlackCreek.C.Reg.P</v>
      </c>
      <c r="D1737">
        <v>0</v>
      </c>
      <c r="E1737">
        <v>60</v>
      </c>
      <c r="F1737">
        <v>266</v>
      </c>
      <c r="G1737">
        <v>21.1</v>
      </c>
      <c r="H1737">
        <v>0.218</v>
      </c>
      <c r="I1737">
        <v>197.8</v>
      </c>
      <c r="J1737">
        <v>4.43</v>
      </c>
      <c r="K1737">
        <v>113</v>
      </c>
      <c r="L1737">
        <v>26.5</v>
      </c>
    </row>
    <row r="1738" spans="1:12">
      <c r="A1738" t="str">
        <f t="shared" si="27"/>
        <v>SBSdw1.CC.BlackCreek.C.Reg.P.70</v>
      </c>
      <c r="B1738">
        <v>186</v>
      </c>
      <c r="C1738" t="str">
        <f>LOOKUP(B1738,TipsyOutputs!A:A,TipsyOutputs!B:B)</f>
        <v>SBSdw1.CC.BlackCreek.C.Reg.P</v>
      </c>
      <c r="D1738">
        <v>0</v>
      </c>
      <c r="E1738">
        <v>70</v>
      </c>
      <c r="F1738">
        <v>320</v>
      </c>
      <c r="G1738">
        <v>23.4</v>
      </c>
      <c r="H1738">
        <v>0.27900000000000003</v>
      </c>
      <c r="I1738">
        <v>213.9</v>
      </c>
      <c r="J1738">
        <v>4.57</v>
      </c>
      <c r="K1738">
        <v>147</v>
      </c>
      <c r="L1738">
        <v>28.8</v>
      </c>
    </row>
    <row r="1739" spans="1:12">
      <c r="A1739" t="str">
        <f t="shared" si="27"/>
        <v>SBSdw1.CC.BlackCreek.C.Reg.P.80</v>
      </c>
      <c r="B1739">
        <v>186</v>
      </c>
      <c r="C1739" t="str">
        <f>LOOKUP(B1739,TipsyOutputs!A:A,TipsyOutputs!B:B)</f>
        <v>SBSdw1.CC.BlackCreek.C.Reg.P</v>
      </c>
      <c r="D1739">
        <v>0</v>
      </c>
      <c r="E1739">
        <v>80</v>
      </c>
      <c r="F1739">
        <v>361</v>
      </c>
      <c r="G1739">
        <v>25.3</v>
      </c>
      <c r="H1739">
        <v>0.34200000000000003</v>
      </c>
      <c r="I1739">
        <v>225.8</v>
      </c>
      <c r="J1739">
        <v>4.5199999999999996</v>
      </c>
      <c r="K1739">
        <v>178</v>
      </c>
      <c r="L1739">
        <v>30.7</v>
      </c>
    </row>
    <row r="1740" spans="1:12">
      <c r="A1740" t="str">
        <f t="shared" si="27"/>
        <v>SBSdw1.CC.BlackCreek.C.Reg.P.90</v>
      </c>
      <c r="B1740">
        <v>186</v>
      </c>
      <c r="C1740" t="str">
        <f>LOOKUP(B1740,TipsyOutputs!A:A,TipsyOutputs!B:B)</f>
        <v>SBSdw1.CC.BlackCreek.C.Reg.P</v>
      </c>
      <c r="D1740">
        <v>0</v>
      </c>
      <c r="E1740">
        <v>90</v>
      </c>
      <c r="F1740">
        <v>391</v>
      </c>
      <c r="G1740">
        <v>26.9</v>
      </c>
      <c r="H1740">
        <v>0.40699999999999997</v>
      </c>
      <c r="I1740">
        <v>235.8</v>
      </c>
      <c r="J1740">
        <v>4.34</v>
      </c>
      <c r="K1740">
        <v>205</v>
      </c>
      <c r="L1740">
        <v>32.200000000000003</v>
      </c>
    </row>
    <row r="1741" spans="1:12">
      <c r="A1741" t="str">
        <f t="shared" si="27"/>
        <v>SBSdw1.CC.BlackCreek.D.FFEP.P.100</v>
      </c>
      <c r="B1741">
        <v>337</v>
      </c>
      <c r="C1741" t="str">
        <f>LOOKUP(B1741,TipsyOutputs!A:A,TipsyOutputs!B:B)</f>
        <v>SBSdw1.CC.BlackCreek.D.FFEP.P</v>
      </c>
      <c r="D1741">
        <v>0</v>
      </c>
      <c r="E1741">
        <v>100</v>
      </c>
      <c r="F1741">
        <v>463</v>
      </c>
      <c r="G1741">
        <v>31.6</v>
      </c>
      <c r="H1741">
        <v>0.61899999999999999</v>
      </c>
      <c r="I1741">
        <v>250</v>
      </c>
      <c r="J1741">
        <v>4.63</v>
      </c>
      <c r="K1741">
        <v>292</v>
      </c>
      <c r="L1741">
        <v>37.299999999999997</v>
      </c>
    </row>
    <row r="1742" spans="1:12">
      <c r="A1742" t="str">
        <f t="shared" si="27"/>
        <v>SBSdw1.CC.BlackCreek.D.FFEP.P.60</v>
      </c>
      <c r="B1742">
        <v>337</v>
      </c>
      <c r="C1742" t="str">
        <f>LOOKUP(B1742,TipsyOutputs!A:A,TipsyOutputs!B:B)</f>
        <v>SBSdw1.CC.BlackCreek.D.FFEP.P</v>
      </c>
      <c r="D1742">
        <v>0</v>
      </c>
      <c r="E1742">
        <v>60</v>
      </c>
      <c r="F1742">
        <v>307</v>
      </c>
      <c r="G1742">
        <v>22.8</v>
      </c>
      <c r="H1742">
        <v>0.255</v>
      </c>
      <c r="I1742">
        <v>201.7</v>
      </c>
      <c r="J1742">
        <v>5.1100000000000003</v>
      </c>
      <c r="K1742">
        <v>138</v>
      </c>
      <c r="L1742">
        <v>29.1</v>
      </c>
    </row>
    <row r="1743" spans="1:12">
      <c r="A1743" t="str">
        <f t="shared" si="27"/>
        <v>SBSdw1.CC.BlackCreek.D.FFEP.P.70</v>
      </c>
      <c r="B1743">
        <v>337</v>
      </c>
      <c r="C1743" t="str">
        <f>LOOKUP(B1743,TipsyOutputs!A:A,TipsyOutputs!B:B)</f>
        <v>SBSdw1.CC.BlackCreek.D.FFEP.P</v>
      </c>
      <c r="D1743">
        <v>0</v>
      </c>
      <c r="E1743">
        <v>70</v>
      </c>
      <c r="F1743">
        <v>373</v>
      </c>
      <c r="G1743">
        <v>25.6</v>
      </c>
      <c r="H1743">
        <v>0.34100000000000003</v>
      </c>
      <c r="I1743">
        <v>219.2</v>
      </c>
      <c r="J1743">
        <v>5.32</v>
      </c>
      <c r="K1743">
        <v>184</v>
      </c>
      <c r="L1743">
        <v>32</v>
      </c>
    </row>
    <row r="1744" spans="1:12">
      <c r="A1744" t="str">
        <f t="shared" si="27"/>
        <v>SBSdw1.CC.BlackCreek.D.FFEP.P.80</v>
      </c>
      <c r="B1744">
        <v>337</v>
      </c>
      <c r="C1744" t="str">
        <f>LOOKUP(B1744,TipsyOutputs!A:A,TipsyOutputs!B:B)</f>
        <v>SBSdw1.CC.BlackCreek.D.FFEP.P</v>
      </c>
      <c r="D1744">
        <v>0</v>
      </c>
      <c r="E1744">
        <v>80</v>
      </c>
      <c r="F1744">
        <v>409</v>
      </c>
      <c r="G1744">
        <v>27.9</v>
      </c>
      <c r="H1744">
        <v>0.435</v>
      </c>
      <c r="I1744">
        <v>233.6</v>
      </c>
      <c r="J1744">
        <v>5.1100000000000003</v>
      </c>
      <c r="K1744">
        <v>223</v>
      </c>
      <c r="L1744">
        <v>34.1</v>
      </c>
    </row>
    <row r="1745" spans="1:12">
      <c r="A1745" t="str">
        <f t="shared" si="27"/>
        <v>SBSdw1.CC.BlackCreek.D.FFEP.P.90</v>
      </c>
      <c r="B1745">
        <v>337</v>
      </c>
      <c r="C1745" t="str">
        <f>LOOKUP(B1745,TipsyOutputs!A:A,TipsyOutputs!B:B)</f>
        <v>SBSdw1.CC.BlackCreek.D.FFEP.P</v>
      </c>
      <c r="D1745">
        <v>0</v>
      </c>
      <c r="E1745">
        <v>90</v>
      </c>
      <c r="F1745">
        <v>436</v>
      </c>
      <c r="G1745">
        <v>29.9</v>
      </c>
      <c r="H1745">
        <v>0.53100000000000003</v>
      </c>
      <c r="I1745">
        <v>242.8</v>
      </c>
      <c r="J1745">
        <v>4.8499999999999996</v>
      </c>
      <c r="K1745">
        <v>259</v>
      </c>
      <c r="L1745">
        <v>35.799999999999997</v>
      </c>
    </row>
    <row r="1746" spans="1:12">
      <c r="A1746" t="str">
        <f t="shared" si="27"/>
        <v>SBSdw1.CC.BlackCreek.D.NoMgmt.N.100</v>
      </c>
      <c r="B1746">
        <v>47</v>
      </c>
      <c r="C1746" t="str">
        <f>LOOKUP(B1746,TipsyOutputs!A:A,TipsyOutputs!B:B)</f>
        <v>SBSdw1.CC.BlackCreek.D.NoMgmt.N</v>
      </c>
      <c r="D1746">
        <v>0</v>
      </c>
      <c r="E1746">
        <v>100</v>
      </c>
      <c r="F1746">
        <v>347</v>
      </c>
      <c r="G1746">
        <v>24.4</v>
      </c>
      <c r="H1746">
        <v>0.33400000000000002</v>
      </c>
      <c r="I1746">
        <v>225.5</v>
      </c>
      <c r="J1746">
        <v>3.47</v>
      </c>
      <c r="K1746">
        <v>172</v>
      </c>
      <c r="L1746">
        <v>31.2</v>
      </c>
    </row>
    <row r="1747" spans="1:12">
      <c r="A1747" t="str">
        <f t="shared" si="27"/>
        <v>SBSdw1.CC.BlackCreek.D.NoMgmt.N.60</v>
      </c>
      <c r="B1747">
        <v>47</v>
      </c>
      <c r="C1747" t="str">
        <f>LOOKUP(B1747,TipsyOutputs!A:A,TipsyOutputs!B:B)</f>
        <v>SBSdw1.CC.BlackCreek.D.NoMgmt.N</v>
      </c>
      <c r="D1747">
        <v>0</v>
      </c>
      <c r="E1747">
        <v>60</v>
      </c>
      <c r="F1747">
        <v>116</v>
      </c>
      <c r="G1747">
        <v>15.3</v>
      </c>
      <c r="H1747">
        <v>0.124</v>
      </c>
      <c r="I1747">
        <v>161.69999999999999</v>
      </c>
      <c r="J1747">
        <v>1.94</v>
      </c>
      <c r="K1747">
        <v>51</v>
      </c>
      <c r="L1747">
        <v>21.5</v>
      </c>
    </row>
    <row r="1748" spans="1:12">
      <c r="A1748" t="str">
        <f t="shared" si="27"/>
        <v>SBSdw1.CC.BlackCreek.D.NoMgmt.N.70</v>
      </c>
      <c r="B1748">
        <v>47</v>
      </c>
      <c r="C1748" t="str">
        <f>LOOKUP(B1748,TipsyOutputs!A:A,TipsyOutputs!B:B)</f>
        <v>SBSdw1.CC.BlackCreek.D.NoMgmt.N</v>
      </c>
      <c r="D1748">
        <v>0</v>
      </c>
      <c r="E1748">
        <v>70</v>
      </c>
      <c r="F1748">
        <v>187</v>
      </c>
      <c r="G1748">
        <v>18.100000000000001</v>
      </c>
      <c r="H1748">
        <v>0.16800000000000001</v>
      </c>
      <c r="I1748">
        <v>182.9</v>
      </c>
      <c r="J1748">
        <v>2.68</v>
      </c>
      <c r="K1748">
        <v>80</v>
      </c>
      <c r="L1748">
        <v>24.7</v>
      </c>
    </row>
    <row r="1749" spans="1:12">
      <c r="A1749" t="str">
        <f t="shared" si="27"/>
        <v>SBSdw1.CC.BlackCreek.D.NoMgmt.N.80</v>
      </c>
      <c r="B1749">
        <v>47</v>
      </c>
      <c r="C1749" t="str">
        <f>LOOKUP(B1749,TipsyOutputs!A:A,TipsyOutputs!B:B)</f>
        <v>SBSdw1.CC.BlackCreek.D.NoMgmt.N</v>
      </c>
      <c r="D1749">
        <v>0</v>
      </c>
      <c r="E1749">
        <v>80</v>
      </c>
      <c r="F1749">
        <v>253</v>
      </c>
      <c r="G1749">
        <v>20.6</v>
      </c>
      <c r="H1749">
        <v>0.218</v>
      </c>
      <c r="I1749">
        <v>200.8</v>
      </c>
      <c r="J1749">
        <v>3.16</v>
      </c>
      <c r="K1749">
        <v>111</v>
      </c>
      <c r="L1749">
        <v>27.3</v>
      </c>
    </row>
    <row r="1750" spans="1:12">
      <c r="A1750" t="str">
        <f t="shared" si="27"/>
        <v>SBSdw1.CC.BlackCreek.D.NoMgmt.N.90</v>
      </c>
      <c r="B1750">
        <v>47</v>
      </c>
      <c r="C1750" t="str">
        <f>LOOKUP(B1750,TipsyOutputs!A:A,TipsyOutputs!B:B)</f>
        <v>SBSdw1.CC.BlackCreek.D.NoMgmt.N</v>
      </c>
      <c r="D1750">
        <v>0</v>
      </c>
      <c r="E1750">
        <v>90</v>
      </c>
      <c r="F1750">
        <v>304</v>
      </c>
      <c r="G1750">
        <v>22.6</v>
      </c>
      <c r="H1750">
        <v>0.27300000000000002</v>
      </c>
      <c r="I1750">
        <v>213.9</v>
      </c>
      <c r="J1750">
        <v>3.38</v>
      </c>
      <c r="K1750">
        <v>141</v>
      </c>
      <c r="L1750">
        <v>29.4</v>
      </c>
    </row>
    <row r="1751" spans="1:12">
      <c r="A1751" t="str">
        <f t="shared" si="27"/>
        <v>SBSdw1.CC.BlackCreek.D.Reg.N.100</v>
      </c>
      <c r="B1751">
        <v>188</v>
      </c>
      <c r="C1751" t="str">
        <f>LOOKUP(B1751,TipsyOutputs!A:A,TipsyOutputs!B:B)</f>
        <v>SBSdw1.CC.BlackCreek.D.Reg.N</v>
      </c>
      <c r="D1751">
        <v>0</v>
      </c>
      <c r="E1751">
        <v>100</v>
      </c>
      <c r="F1751">
        <v>393</v>
      </c>
      <c r="G1751">
        <v>26.4</v>
      </c>
      <c r="H1751">
        <v>0.42599999999999999</v>
      </c>
      <c r="I1751">
        <v>238.2</v>
      </c>
      <c r="J1751">
        <v>3.93</v>
      </c>
      <c r="K1751">
        <v>208</v>
      </c>
      <c r="L1751">
        <v>33.1</v>
      </c>
    </row>
    <row r="1752" spans="1:12">
      <c r="A1752" t="str">
        <f t="shared" si="27"/>
        <v>SBSdw1.CC.BlackCreek.D.Reg.N.60</v>
      </c>
      <c r="B1752">
        <v>188</v>
      </c>
      <c r="C1752" t="str">
        <f>LOOKUP(B1752,TipsyOutputs!A:A,TipsyOutputs!B:B)</f>
        <v>SBSdw1.CC.BlackCreek.D.Reg.N</v>
      </c>
      <c r="D1752">
        <v>0</v>
      </c>
      <c r="E1752">
        <v>60</v>
      </c>
      <c r="F1752">
        <v>202</v>
      </c>
      <c r="G1752">
        <v>18.7</v>
      </c>
      <c r="H1752">
        <v>0.18</v>
      </c>
      <c r="I1752">
        <v>187.9</v>
      </c>
      <c r="J1752">
        <v>3.36</v>
      </c>
      <c r="K1752">
        <v>86</v>
      </c>
      <c r="L1752">
        <v>25.2</v>
      </c>
    </row>
    <row r="1753" spans="1:12">
      <c r="A1753" t="str">
        <f t="shared" si="27"/>
        <v>SBSdw1.CC.BlackCreek.D.Reg.N.70</v>
      </c>
      <c r="B1753">
        <v>188</v>
      </c>
      <c r="C1753" t="str">
        <f>LOOKUP(B1753,TipsyOutputs!A:A,TipsyOutputs!B:B)</f>
        <v>SBSdw1.CC.BlackCreek.D.Reg.N</v>
      </c>
      <c r="D1753">
        <v>0</v>
      </c>
      <c r="E1753">
        <v>70</v>
      </c>
      <c r="F1753">
        <v>269</v>
      </c>
      <c r="G1753">
        <v>21.2</v>
      </c>
      <c r="H1753">
        <v>0.23599999999999999</v>
      </c>
      <c r="I1753">
        <v>205.1</v>
      </c>
      <c r="J1753">
        <v>3.84</v>
      </c>
      <c r="K1753">
        <v>120</v>
      </c>
      <c r="L1753">
        <v>27.8</v>
      </c>
    </row>
    <row r="1754" spans="1:12">
      <c r="A1754" t="str">
        <f t="shared" si="27"/>
        <v>SBSdw1.CC.BlackCreek.D.Reg.N.80</v>
      </c>
      <c r="B1754">
        <v>188</v>
      </c>
      <c r="C1754" t="str">
        <f>LOOKUP(B1754,TipsyOutputs!A:A,TipsyOutputs!B:B)</f>
        <v>SBSdw1.CC.BlackCreek.D.Reg.N</v>
      </c>
      <c r="D1754">
        <v>0</v>
      </c>
      <c r="E1754">
        <v>80</v>
      </c>
      <c r="F1754">
        <v>318</v>
      </c>
      <c r="G1754">
        <v>23.3</v>
      </c>
      <c r="H1754">
        <v>0.29699999999999999</v>
      </c>
      <c r="I1754">
        <v>218.4</v>
      </c>
      <c r="J1754">
        <v>3.98</v>
      </c>
      <c r="K1754">
        <v>151</v>
      </c>
      <c r="L1754">
        <v>29.8</v>
      </c>
    </row>
    <row r="1755" spans="1:12">
      <c r="A1755" t="str">
        <f t="shared" si="27"/>
        <v>SBSdw1.CC.BlackCreek.D.Reg.N.90</v>
      </c>
      <c r="B1755">
        <v>188</v>
      </c>
      <c r="C1755" t="str">
        <f>LOOKUP(B1755,TipsyOutputs!A:A,TipsyOutputs!B:B)</f>
        <v>SBSdw1.CC.BlackCreek.D.Reg.N</v>
      </c>
      <c r="D1755">
        <v>0</v>
      </c>
      <c r="E1755">
        <v>90</v>
      </c>
      <c r="F1755">
        <v>361</v>
      </c>
      <c r="G1755">
        <v>25</v>
      </c>
      <c r="H1755">
        <v>0.36199999999999999</v>
      </c>
      <c r="I1755">
        <v>229.6</v>
      </c>
      <c r="J1755">
        <v>4.01</v>
      </c>
      <c r="K1755">
        <v>182</v>
      </c>
      <c r="L1755">
        <v>31.6</v>
      </c>
    </row>
    <row r="1756" spans="1:12">
      <c r="A1756" t="str">
        <f t="shared" si="27"/>
        <v>SBSdw1.CC.BlackCreek.D.Reg.P.100</v>
      </c>
      <c r="B1756">
        <v>189</v>
      </c>
      <c r="C1756" t="str">
        <f>LOOKUP(B1756,TipsyOutputs!A:A,TipsyOutputs!B:B)</f>
        <v>SBSdw1.CC.BlackCreek.D.Reg.P</v>
      </c>
      <c r="D1756">
        <v>0</v>
      </c>
      <c r="E1756">
        <v>100</v>
      </c>
      <c r="F1756">
        <v>401</v>
      </c>
      <c r="G1756">
        <v>27.6</v>
      </c>
      <c r="H1756">
        <v>0.44</v>
      </c>
      <c r="I1756">
        <v>240.5</v>
      </c>
      <c r="J1756">
        <v>4.01</v>
      </c>
      <c r="K1756">
        <v>219</v>
      </c>
      <c r="L1756">
        <v>32.9</v>
      </c>
    </row>
    <row r="1757" spans="1:12">
      <c r="A1757" t="str">
        <f t="shared" si="27"/>
        <v>SBSdw1.CC.BlackCreek.D.Reg.P.60</v>
      </c>
      <c r="B1757">
        <v>189</v>
      </c>
      <c r="C1757" t="str">
        <f>LOOKUP(B1757,TipsyOutputs!A:A,TipsyOutputs!B:B)</f>
        <v>SBSdw1.CC.BlackCreek.D.Reg.P</v>
      </c>
      <c r="D1757">
        <v>0</v>
      </c>
      <c r="E1757">
        <v>60</v>
      </c>
      <c r="F1757">
        <v>251</v>
      </c>
      <c r="G1757">
        <v>20.5</v>
      </c>
      <c r="H1757">
        <v>0.20499999999999999</v>
      </c>
      <c r="I1757">
        <v>193.8</v>
      </c>
      <c r="J1757">
        <v>4.18</v>
      </c>
      <c r="K1757">
        <v>105</v>
      </c>
      <c r="L1757">
        <v>25.9</v>
      </c>
    </row>
    <row r="1758" spans="1:12">
      <c r="A1758" t="str">
        <f t="shared" si="27"/>
        <v>SBSdw1.CC.BlackCreek.D.Reg.P.70</v>
      </c>
      <c r="B1758">
        <v>189</v>
      </c>
      <c r="C1758" t="str">
        <f>LOOKUP(B1758,TipsyOutputs!A:A,TipsyOutputs!B:B)</f>
        <v>SBSdw1.CC.BlackCreek.D.Reg.P</v>
      </c>
      <c r="D1758">
        <v>0</v>
      </c>
      <c r="E1758">
        <v>70</v>
      </c>
      <c r="F1758">
        <v>306</v>
      </c>
      <c r="G1758">
        <v>22.7</v>
      </c>
      <c r="H1758">
        <v>0.26100000000000001</v>
      </c>
      <c r="I1758">
        <v>209.5</v>
      </c>
      <c r="J1758">
        <v>4.37</v>
      </c>
      <c r="K1758">
        <v>138</v>
      </c>
      <c r="L1758">
        <v>28.2</v>
      </c>
    </row>
    <row r="1759" spans="1:12">
      <c r="A1759" t="str">
        <f t="shared" si="27"/>
        <v>SBSdw1.CC.BlackCreek.D.Reg.P.80</v>
      </c>
      <c r="B1759">
        <v>189</v>
      </c>
      <c r="C1759" t="str">
        <f>LOOKUP(B1759,TipsyOutputs!A:A,TipsyOutputs!B:B)</f>
        <v>SBSdw1.CC.BlackCreek.D.Reg.P</v>
      </c>
      <c r="D1759">
        <v>0</v>
      </c>
      <c r="E1759">
        <v>80</v>
      </c>
      <c r="F1759">
        <v>348</v>
      </c>
      <c r="G1759">
        <v>24.7</v>
      </c>
      <c r="H1759">
        <v>0.32</v>
      </c>
      <c r="I1759">
        <v>221.9</v>
      </c>
      <c r="J1759">
        <v>4.34</v>
      </c>
      <c r="K1759">
        <v>168</v>
      </c>
      <c r="L1759">
        <v>30.1</v>
      </c>
    </row>
    <row r="1760" spans="1:12">
      <c r="A1760" t="str">
        <f t="shared" si="27"/>
        <v>SBSdw1.CC.BlackCreek.D.Reg.P.90</v>
      </c>
      <c r="B1760">
        <v>189</v>
      </c>
      <c r="C1760" t="str">
        <f>LOOKUP(B1760,TipsyOutputs!A:A,TipsyOutputs!B:B)</f>
        <v>SBSdw1.CC.BlackCreek.D.Reg.P</v>
      </c>
      <c r="D1760">
        <v>0</v>
      </c>
      <c r="E1760">
        <v>90</v>
      </c>
      <c r="F1760">
        <v>379</v>
      </c>
      <c r="G1760">
        <v>26.3</v>
      </c>
      <c r="H1760">
        <v>0.38</v>
      </c>
      <c r="I1760">
        <v>232.2</v>
      </c>
      <c r="J1760">
        <v>4.21</v>
      </c>
      <c r="K1760">
        <v>195</v>
      </c>
      <c r="L1760">
        <v>31.6</v>
      </c>
    </row>
    <row r="1761" spans="1:12">
      <c r="A1761" t="str">
        <f t="shared" si="27"/>
        <v>SBSdw1.CC.BlackCreek.E.FFEP.P.100</v>
      </c>
      <c r="B1761">
        <v>339</v>
      </c>
      <c r="C1761" t="str">
        <f>LOOKUP(B1761,TipsyOutputs!A:A,TipsyOutputs!B:B)</f>
        <v>SBSdw1.CC.BlackCreek.E.FFEP.P</v>
      </c>
      <c r="D1761">
        <v>0</v>
      </c>
      <c r="E1761">
        <v>100</v>
      </c>
      <c r="F1761">
        <v>442</v>
      </c>
      <c r="G1761">
        <v>30.4</v>
      </c>
      <c r="H1761">
        <v>0.55200000000000005</v>
      </c>
      <c r="I1761">
        <v>244.7</v>
      </c>
      <c r="J1761">
        <v>4.42</v>
      </c>
      <c r="K1761">
        <v>267</v>
      </c>
      <c r="L1761">
        <v>36.200000000000003</v>
      </c>
    </row>
    <row r="1762" spans="1:12">
      <c r="A1762" t="str">
        <f t="shared" si="27"/>
        <v>SBSdw1.CC.BlackCreek.E.FFEP.P.60</v>
      </c>
      <c r="B1762">
        <v>339</v>
      </c>
      <c r="C1762" t="str">
        <f>LOOKUP(B1762,TipsyOutputs!A:A,TipsyOutputs!B:B)</f>
        <v>SBSdw1.CC.BlackCreek.E.FFEP.P</v>
      </c>
      <c r="D1762">
        <v>0</v>
      </c>
      <c r="E1762">
        <v>60</v>
      </c>
      <c r="F1762">
        <v>274</v>
      </c>
      <c r="G1762">
        <v>21.5</v>
      </c>
      <c r="H1762">
        <v>0.221</v>
      </c>
      <c r="I1762">
        <v>192.3</v>
      </c>
      <c r="J1762">
        <v>4.5599999999999996</v>
      </c>
      <c r="K1762">
        <v>118</v>
      </c>
      <c r="L1762">
        <v>27.7</v>
      </c>
    </row>
    <row r="1763" spans="1:12">
      <c r="A1763" t="str">
        <f t="shared" si="27"/>
        <v>SBSdw1.CC.BlackCreek.E.FFEP.P.70</v>
      </c>
      <c r="B1763">
        <v>339</v>
      </c>
      <c r="C1763" t="str">
        <f>LOOKUP(B1763,TipsyOutputs!A:A,TipsyOutputs!B:B)</f>
        <v>SBSdw1.CC.BlackCreek.E.FFEP.P</v>
      </c>
      <c r="D1763">
        <v>0</v>
      </c>
      <c r="E1763">
        <v>70</v>
      </c>
      <c r="F1763">
        <v>345</v>
      </c>
      <c r="G1763">
        <v>24.3</v>
      </c>
      <c r="H1763">
        <v>0.30099999999999999</v>
      </c>
      <c r="I1763">
        <v>211.9</v>
      </c>
      <c r="J1763">
        <v>4.92</v>
      </c>
      <c r="K1763">
        <v>164</v>
      </c>
      <c r="L1763">
        <v>30.7</v>
      </c>
    </row>
    <row r="1764" spans="1:12">
      <c r="A1764" t="str">
        <f t="shared" si="27"/>
        <v>SBSdw1.CC.BlackCreek.E.FFEP.P.80</v>
      </c>
      <c r="B1764">
        <v>339</v>
      </c>
      <c r="C1764" t="str">
        <f>LOOKUP(B1764,TipsyOutputs!A:A,TipsyOutputs!B:B)</f>
        <v>SBSdw1.CC.BlackCreek.E.FFEP.P</v>
      </c>
      <c r="D1764">
        <v>0</v>
      </c>
      <c r="E1764">
        <v>80</v>
      </c>
      <c r="F1764">
        <v>389</v>
      </c>
      <c r="G1764">
        <v>26.7</v>
      </c>
      <c r="H1764">
        <v>0.38100000000000001</v>
      </c>
      <c r="I1764">
        <v>226.2</v>
      </c>
      <c r="J1764">
        <v>4.87</v>
      </c>
      <c r="K1764">
        <v>202</v>
      </c>
      <c r="L1764">
        <v>33</v>
      </c>
    </row>
    <row r="1765" spans="1:12">
      <c r="A1765" t="str">
        <f t="shared" si="27"/>
        <v>SBSdw1.CC.BlackCreek.E.FFEP.P.90</v>
      </c>
      <c r="B1765">
        <v>339</v>
      </c>
      <c r="C1765" t="str">
        <f>LOOKUP(B1765,TipsyOutputs!A:A,TipsyOutputs!B:B)</f>
        <v>SBSdw1.CC.BlackCreek.E.FFEP.P</v>
      </c>
      <c r="D1765">
        <v>0</v>
      </c>
      <c r="E1765">
        <v>90</v>
      </c>
      <c r="F1765">
        <v>418</v>
      </c>
      <c r="G1765">
        <v>28.7</v>
      </c>
      <c r="H1765">
        <v>0.46800000000000003</v>
      </c>
      <c r="I1765">
        <v>237</v>
      </c>
      <c r="J1765">
        <v>4.6399999999999997</v>
      </c>
      <c r="K1765">
        <v>236</v>
      </c>
      <c r="L1765">
        <v>34.700000000000003</v>
      </c>
    </row>
    <row r="1766" spans="1:12">
      <c r="A1766" t="str">
        <f t="shared" si="27"/>
        <v>SBSdw1.CC.BlackCreek.E.NoMgmt.N.100</v>
      </c>
      <c r="B1766">
        <v>48</v>
      </c>
      <c r="C1766" t="str">
        <f>LOOKUP(B1766,TipsyOutputs!A:A,TipsyOutputs!B:B)</f>
        <v>SBSdw1.CC.BlackCreek.E.NoMgmt.N</v>
      </c>
      <c r="D1766">
        <v>0</v>
      </c>
      <c r="E1766">
        <v>100</v>
      </c>
      <c r="F1766">
        <v>350</v>
      </c>
      <c r="G1766">
        <v>24.5</v>
      </c>
      <c r="H1766">
        <v>0.33800000000000002</v>
      </c>
      <c r="I1766">
        <v>226.3</v>
      </c>
      <c r="J1766">
        <v>3.5</v>
      </c>
      <c r="K1766">
        <v>174</v>
      </c>
      <c r="L1766">
        <v>31.3</v>
      </c>
    </row>
    <row r="1767" spans="1:12">
      <c r="A1767" t="str">
        <f t="shared" si="27"/>
        <v>SBSdw1.CC.BlackCreek.E.NoMgmt.N.60</v>
      </c>
      <c r="B1767">
        <v>48</v>
      </c>
      <c r="C1767" t="str">
        <f>LOOKUP(B1767,TipsyOutputs!A:A,TipsyOutputs!B:B)</f>
        <v>SBSdw1.CC.BlackCreek.E.NoMgmt.N</v>
      </c>
      <c r="D1767">
        <v>0</v>
      </c>
      <c r="E1767">
        <v>60</v>
      </c>
      <c r="F1767">
        <v>118</v>
      </c>
      <c r="G1767">
        <v>15.4</v>
      </c>
      <c r="H1767">
        <v>0.125</v>
      </c>
      <c r="I1767">
        <v>162.30000000000001</v>
      </c>
      <c r="J1767">
        <v>1.97</v>
      </c>
      <c r="K1767">
        <v>52</v>
      </c>
      <c r="L1767">
        <v>21.6</v>
      </c>
    </row>
    <row r="1768" spans="1:12">
      <c r="A1768" t="str">
        <f t="shared" si="27"/>
        <v>SBSdw1.CC.BlackCreek.E.NoMgmt.N.70</v>
      </c>
      <c r="B1768">
        <v>48</v>
      </c>
      <c r="C1768" t="str">
        <f>LOOKUP(B1768,TipsyOutputs!A:A,TipsyOutputs!B:B)</f>
        <v>SBSdw1.CC.BlackCreek.E.NoMgmt.N</v>
      </c>
      <c r="D1768">
        <v>0</v>
      </c>
      <c r="E1768">
        <v>70</v>
      </c>
      <c r="F1768">
        <v>190</v>
      </c>
      <c r="G1768">
        <v>18.2</v>
      </c>
      <c r="H1768">
        <v>0.17</v>
      </c>
      <c r="I1768">
        <v>183.8</v>
      </c>
      <c r="J1768">
        <v>2.72</v>
      </c>
      <c r="K1768">
        <v>81</v>
      </c>
      <c r="L1768">
        <v>24.8</v>
      </c>
    </row>
    <row r="1769" spans="1:12">
      <c r="A1769" t="str">
        <f t="shared" si="27"/>
        <v>SBSdw1.CC.BlackCreek.E.NoMgmt.N.80</v>
      </c>
      <c r="B1769">
        <v>48</v>
      </c>
      <c r="C1769" t="str">
        <f>LOOKUP(B1769,TipsyOutputs!A:A,TipsyOutputs!B:B)</f>
        <v>SBSdw1.CC.BlackCreek.E.NoMgmt.N</v>
      </c>
      <c r="D1769">
        <v>0</v>
      </c>
      <c r="E1769">
        <v>80</v>
      </c>
      <c r="F1769">
        <v>256</v>
      </c>
      <c r="G1769">
        <v>20.7</v>
      </c>
      <c r="H1769">
        <v>0.221</v>
      </c>
      <c r="I1769">
        <v>201.5</v>
      </c>
      <c r="J1769">
        <v>3.2</v>
      </c>
      <c r="K1769">
        <v>113</v>
      </c>
      <c r="L1769">
        <v>27.4</v>
      </c>
    </row>
    <row r="1770" spans="1:12">
      <c r="A1770" t="str">
        <f t="shared" si="27"/>
        <v>SBSdw1.CC.BlackCreek.E.NoMgmt.N.90</v>
      </c>
      <c r="B1770">
        <v>48</v>
      </c>
      <c r="C1770" t="str">
        <f>LOOKUP(B1770,TipsyOutputs!A:A,TipsyOutputs!B:B)</f>
        <v>SBSdw1.CC.BlackCreek.E.NoMgmt.N</v>
      </c>
      <c r="D1770">
        <v>0</v>
      </c>
      <c r="E1770">
        <v>90</v>
      </c>
      <c r="F1770">
        <v>307</v>
      </c>
      <c r="G1770">
        <v>22.7</v>
      </c>
      <c r="H1770">
        <v>0.27700000000000002</v>
      </c>
      <c r="I1770">
        <v>214.7</v>
      </c>
      <c r="J1770">
        <v>3.41</v>
      </c>
      <c r="K1770">
        <v>143</v>
      </c>
      <c r="L1770">
        <v>29.5</v>
      </c>
    </row>
    <row r="1771" spans="1:12">
      <c r="A1771" t="str">
        <f t="shared" si="27"/>
        <v>SBSdw1.CC.BlackCreek.E.Reg.N.100</v>
      </c>
      <c r="B1771">
        <v>191</v>
      </c>
      <c r="C1771" t="str">
        <f>LOOKUP(B1771,TipsyOutputs!A:A,TipsyOutputs!B:B)</f>
        <v>SBSdw1.CC.BlackCreek.E.Reg.N</v>
      </c>
      <c r="D1771">
        <v>0</v>
      </c>
      <c r="E1771">
        <v>100</v>
      </c>
      <c r="F1771">
        <v>365</v>
      </c>
      <c r="G1771">
        <v>25.2</v>
      </c>
      <c r="H1771">
        <v>0.372</v>
      </c>
      <c r="I1771">
        <v>231.2</v>
      </c>
      <c r="J1771">
        <v>3.65</v>
      </c>
      <c r="K1771">
        <v>186</v>
      </c>
      <c r="L1771">
        <v>31.9</v>
      </c>
    </row>
    <row r="1772" spans="1:12">
      <c r="A1772" t="str">
        <f t="shared" si="27"/>
        <v>SBSdw1.CC.BlackCreek.E.Reg.N.60</v>
      </c>
      <c r="B1772">
        <v>191</v>
      </c>
      <c r="C1772" t="str">
        <f>LOOKUP(B1772,TipsyOutputs!A:A,TipsyOutputs!B:B)</f>
        <v>SBSdw1.CC.BlackCreek.E.Reg.N</v>
      </c>
      <c r="D1772">
        <v>0</v>
      </c>
      <c r="E1772">
        <v>60</v>
      </c>
      <c r="F1772">
        <v>174</v>
      </c>
      <c r="G1772">
        <v>17.7</v>
      </c>
      <c r="H1772">
        <v>0.16</v>
      </c>
      <c r="I1772">
        <v>178.8</v>
      </c>
      <c r="J1772">
        <v>2.89</v>
      </c>
      <c r="K1772">
        <v>74</v>
      </c>
      <c r="L1772">
        <v>24</v>
      </c>
    </row>
    <row r="1773" spans="1:12">
      <c r="A1773" t="str">
        <f t="shared" si="27"/>
        <v>SBSdw1.CC.BlackCreek.E.Reg.N.70</v>
      </c>
      <c r="B1773">
        <v>191</v>
      </c>
      <c r="C1773" t="str">
        <f>LOOKUP(B1773,TipsyOutputs!A:A,TipsyOutputs!B:B)</f>
        <v>SBSdw1.CC.BlackCreek.E.Reg.N</v>
      </c>
      <c r="D1773">
        <v>0</v>
      </c>
      <c r="E1773">
        <v>70</v>
      </c>
      <c r="F1773">
        <v>238</v>
      </c>
      <c r="G1773">
        <v>20.100000000000001</v>
      </c>
      <c r="H1773">
        <v>0.20899999999999999</v>
      </c>
      <c r="I1773">
        <v>197.7</v>
      </c>
      <c r="J1773">
        <v>3.4</v>
      </c>
      <c r="K1773">
        <v>104</v>
      </c>
      <c r="L1773">
        <v>26.6</v>
      </c>
    </row>
    <row r="1774" spans="1:12">
      <c r="A1774" t="str">
        <f t="shared" si="27"/>
        <v>SBSdw1.CC.BlackCreek.E.Reg.N.80</v>
      </c>
      <c r="B1774">
        <v>191</v>
      </c>
      <c r="C1774" t="str">
        <f>LOOKUP(B1774,TipsyOutputs!A:A,TipsyOutputs!B:B)</f>
        <v>SBSdw1.CC.BlackCreek.E.Reg.N</v>
      </c>
      <c r="D1774">
        <v>0</v>
      </c>
      <c r="E1774">
        <v>80</v>
      </c>
      <c r="F1774">
        <v>289</v>
      </c>
      <c r="G1774">
        <v>22.1</v>
      </c>
      <c r="H1774">
        <v>0.25900000000000001</v>
      </c>
      <c r="I1774">
        <v>210.5</v>
      </c>
      <c r="J1774">
        <v>3.62</v>
      </c>
      <c r="K1774">
        <v>133</v>
      </c>
      <c r="L1774">
        <v>28.7</v>
      </c>
    </row>
    <row r="1775" spans="1:12">
      <c r="A1775" t="str">
        <f t="shared" si="27"/>
        <v>SBSdw1.CC.BlackCreek.E.Reg.N.90</v>
      </c>
      <c r="B1775">
        <v>191</v>
      </c>
      <c r="C1775" t="str">
        <f>LOOKUP(B1775,TipsyOutputs!A:A,TipsyOutputs!B:B)</f>
        <v>SBSdw1.CC.BlackCreek.E.Reg.N</v>
      </c>
      <c r="D1775">
        <v>0</v>
      </c>
      <c r="E1775">
        <v>90</v>
      </c>
      <c r="F1775">
        <v>331</v>
      </c>
      <c r="G1775">
        <v>23.8</v>
      </c>
      <c r="H1775">
        <v>0.316</v>
      </c>
      <c r="I1775">
        <v>221.8</v>
      </c>
      <c r="J1775">
        <v>3.68</v>
      </c>
      <c r="K1775">
        <v>161</v>
      </c>
      <c r="L1775">
        <v>30.4</v>
      </c>
    </row>
    <row r="1776" spans="1:12">
      <c r="A1776" t="str">
        <f t="shared" si="27"/>
        <v>SBSdw1.CC.BlackCreek.E.Reg.P.100</v>
      </c>
      <c r="B1776">
        <v>192</v>
      </c>
      <c r="C1776" t="str">
        <f>LOOKUP(B1776,TipsyOutputs!A:A,TipsyOutputs!B:B)</f>
        <v>SBSdw1.CC.BlackCreek.E.Reg.P</v>
      </c>
      <c r="D1776">
        <v>0</v>
      </c>
      <c r="E1776">
        <v>100</v>
      </c>
      <c r="F1776">
        <v>379</v>
      </c>
      <c r="G1776">
        <v>26.4</v>
      </c>
      <c r="H1776">
        <v>0.38600000000000001</v>
      </c>
      <c r="I1776">
        <v>233.2</v>
      </c>
      <c r="J1776">
        <v>3.79</v>
      </c>
      <c r="K1776">
        <v>198</v>
      </c>
      <c r="L1776">
        <v>31.8</v>
      </c>
    </row>
    <row r="1777" spans="1:12">
      <c r="A1777" t="str">
        <f t="shared" si="27"/>
        <v>SBSdw1.CC.BlackCreek.E.Reg.P.60</v>
      </c>
      <c r="B1777">
        <v>192</v>
      </c>
      <c r="C1777" t="str">
        <f>LOOKUP(B1777,TipsyOutputs!A:A,TipsyOutputs!B:B)</f>
        <v>SBSdw1.CC.BlackCreek.E.Reg.P</v>
      </c>
      <c r="D1777">
        <v>0</v>
      </c>
      <c r="E1777">
        <v>60</v>
      </c>
      <c r="F1777">
        <v>223</v>
      </c>
      <c r="G1777">
        <v>19.399999999999999</v>
      </c>
      <c r="H1777">
        <v>0.183</v>
      </c>
      <c r="I1777">
        <v>186.1</v>
      </c>
      <c r="J1777">
        <v>3.72</v>
      </c>
      <c r="K1777">
        <v>91</v>
      </c>
      <c r="L1777">
        <v>24.8</v>
      </c>
    </row>
    <row r="1778" spans="1:12">
      <c r="A1778" t="str">
        <f t="shared" si="27"/>
        <v>SBSdw1.CC.BlackCreek.E.Reg.P.70</v>
      </c>
      <c r="B1778">
        <v>192</v>
      </c>
      <c r="C1778" t="str">
        <f>LOOKUP(B1778,TipsyOutputs!A:A,TipsyOutputs!B:B)</f>
        <v>SBSdw1.CC.BlackCreek.E.Reg.P</v>
      </c>
      <c r="D1778">
        <v>0</v>
      </c>
      <c r="E1778">
        <v>70</v>
      </c>
      <c r="F1778">
        <v>277</v>
      </c>
      <c r="G1778">
        <v>21.6</v>
      </c>
      <c r="H1778">
        <v>0.22900000000000001</v>
      </c>
      <c r="I1778">
        <v>200.9</v>
      </c>
      <c r="J1778">
        <v>3.95</v>
      </c>
      <c r="K1778">
        <v>120</v>
      </c>
      <c r="L1778">
        <v>27</v>
      </c>
    </row>
    <row r="1779" spans="1:12">
      <c r="A1779" t="str">
        <f t="shared" si="27"/>
        <v>SBSdw1.CC.BlackCreek.E.Reg.P.80</v>
      </c>
      <c r="B1779">
        <v>192</v>
      </c>
      <c r="C1779" t="str">
        <f>LOOKUP(B1779,TipsyOutputs!A:A,TipsyOutputs!B:B)</f>
        <v>SBSdw1.CC.BlackCreek.E.Reg.P</v>
      </c>
      <c r="D1779">
        <v>0</v>
      </c>
      <c r="E1779">
        <v>80</v>
      </c>
      <c r="F1779">
        <v>322</v>
      </c>
      <c r="G1779">
        <v>23.5</v>
      </c>
      <c r="H1779">
        <v>0.28299999999999997</v>
      </c>
      <c r="I1779">
        <v>214.8</v>
      </c>
      <c r="J1779">
        <v>4.0199999999999996</v>
      </c>
      <c r="K1779">
        <v>150</v>
      </c>
      <c r="L1779">
        <v>29</v>
      </c>
    </row>
    <row r="1780" spans="1:12">
      <c r="A1780" t="str">
        <f t="shared" si="27"/>
        <v>SBSdw1.CC.BlackCreek.E.Reg.P.90</v>
      </c>
      <c r="B1780">
        <v>192</v>
      </c>
      <c r="C1780" t="str">
        <f>LOOKUP(B1780,TipsyOutputs!A:A,TipsyOutputs!B:B)</f>
        <v>SBSdw1.CC.BlackCreek.E.Reg.P</v>
      </c>
      <c r="D1780">
        <v>0</v>
      </c>
      <c r="E1780">
        <v>90</v>
      </c>
      <c r="F1780">
        <v>354</v>
      </c>
      <c r="G1780">
        <v>25.1</v>
      </c>
      <c r="H1780">
        <v>0.33400000000000002</v>
      </c>
      <c r="I1780">
        <v>224.4</v>
      </c>
      <c r="J1780">
        <v>3.94</v>
      </c>
      <c r="K1780">
        <v>175</v>
      </c>
      <c r="L1780">
        <v>30.5</v>
      </c>
    </row>
    <row r="1781" spans="1:12">
      <c r="A1781" t="str">
        <f t="shared" si="27"/>
        <v>SBSdw1.CC.Horsefly.A.FFEP.P.100</v>
      </c>
      <c r="B1781">
        <v>369</v>
      </c>
      <c r="C1781" t="str">
        <f>LOOKUP(B1781,TipsyOutputs!A:A,TipsyOutputs!B:B)</f>
        <v>SBSdw1.CC.Horsefly.A.FFEP.P</v>
      </c>
      <c r="D1781">
        <v>0</v>
      </c>
      <c r="E1781">
        <v>100</v>
      </c>
      <c r="F1781">
        <v>468</v>
      </c>
      <c r="G1781">
        <v>32</v>
      </c>
      <c r="H1781">
        <v>0.64</v>
      </c>
      <c r="I1781">
        <v>251.2</v>
      </c>
      <c r="J1781">
        <v>4.68</v>
      </c>
      <c r="K1781">
        <v>299</v>
      </c>
      <c r="L1781">
        <v>37.6</v>
      </c>
    </row>
    <row r="1782" spans="1:12">
      <c r="A1782" t="str">
        <f t="shared" si="27"/>
        <v>SBSdw1.CC.Horsefly.A.FFEP.P.60</v>
      </c>
      <c r="B1782">
        <v>369</v>
      </c>
      <c r="C1782" t="str">
        <f>LOOKUP(B1782,TipsyOutputs!A:A,TipsyOutputs!B:B)</f>
        <v>SBSdw1.CC.Horsefly.A.FFEP.P</v>
      </c>
      <c r="D1782">
        <v>0</v>
      </c>
      <c r="E1782">
        <v>60</v>
      </c>
      <c r="F1782">
        <v>316</v>
      </c>
      <c r="G1782">
        <v>23.1</v>
      </c>
      <c r="H1782">
        <v>0.26400000000000001</v>
      </c>
      <c r="I1782">
        <v>204</v>
      </c>
      <c r="J1782">
        <v>5.26</v>
      </c>
      <c r="K1782">
        <v>143</v>
      </c>
      <c r="L1782">
        <v>29.4</v>
      </c>
    </row>
    <row r="1783" spans="1:12">
      <c r="A1783" t="str">
        <f t="shared" si="27"/>
        <v>SBSdw1.CC.Horsefly.A.FFEP.P.70</v>
      </c>
      <c r="B1783">
        <v>369</v>
      </c>
      <c r="C1783" t="str">
        <f>LOOKUP(B1783,TipsyOutputs!A:A,TipsyOutputs!B:B)</f>
        <v>SBSdw1.CC.Horsefly.A.FFEP.P</v>
      </c>
      <c r="D1783">
        <v>0</v>
      </c>
      <c r="E1783">
        <v>70</v>
      </c>
      <c r="F1783">
        <v>378</v>
      </c>
      <c r="G1783">
        <v>25.9</v>
      </c>
      <c r="H1783">
        <v>0.35299999999999998</v>
      </c>
      <c r="I1783">
        <v>221.4</v>
      </c>
      <c r="J1783">
        <v>5.4</v>
      </c>
      <c r="K1783">
        <v>189</v>
      </c>
      <c r="L1783">
        <v>32.299999999999997</v>
      </c>
    </row>
    <row r="1784" spans="1:12">
      <c r="A1784" t="str">
        <f t="shared" si="27"/>
        <v>SBSdw1.CC.Horsefly.A.FFEP.P.80</v>
      </c>
      <c r="B1784">
        <v>369</v>
      </c>
      <c r="C1784" t="str">
        <f>LOOKUP(B1784,TipsyOutputs!A:A,TipsyOutputs!B:B)</f>
        <v>SBSdw1.CC.Horsefly.A.FFEP.P</v>
      </c>
      <c r="D1784">
        <v>0</v>
      </c>
      <c r="E1784">
        <v>80</v>
      </c>
      <c r="F1784">
        <v>414</v>
      </c>
      <c r="G1784">
        <v>28.3</v>
      </c>
      <c r="H1784">
        <v>0.45</v>
      </c>
      <c r="I1784">
        <v>235.3</v>
      </c>
      <c r="J1784">
        <v>5.17</v>
      </c>
      <c r="K1784">
        <v>229</v>
      </c>
      <c r="L1784">
        <v>34.4</v>
      </c>
    </row>
    <row r="1785" spans="1:12">
      <c r="A1785" t="str">
        <f t="shared" si="27"/>
        <v>SBSdw1.CC.Horsefly.A.FFEP.P.90</v>
      </c>
      <c r="B1785">
        <v>369</v>
      </c>
      <c r="C1785" t="str">
        <f>LOOKUP(B1785,TipsyOutputs!A:A,TipsyOutputs!B:B)</f>
        <v>SBSdw1.CC.Horsefly.A.FFEP.P</v>
      </c>
      <c r="D1785">
        <v>0</v>
      </c>
      <c r="E1785">
        <v>90</v>
      </c>
      <c r="F1785">
        <v>442</v>
      </c>
      <c r="G1785">
        <v>30.3</v>
      </c>
      <c r="H1785">
        <v>0.54800000000000004</v>
      </c>
      <c r="I1785">
        <v>244.4</v>
      </c>
      <c r="J1785">
        <v>4.91</v>
      </c>
      <c r="K1785">
        <v>265</v>
      </c>
      <c r="L1785">
        <v>36.1</v>
      </c>
    </row>
    <row r="1786" spans="1:12">
      <c r="A1786" t="str">
        <f t="shared" si="27"/>
        <v>SBSdw1.CC.Horsefly.A.NoMgmt.N.100</v>
      </c>
      <c r="B1786">
        <v>81</v>
      </c>
      <c r="C1786" t="str">
        <f>LOOKUP(B1786,TipsyOutputs!A:A,TipsyOutputs!B:B)</f>
        <v>SBSdw1.CC.Horsefly.A.NoMgmt.N</v>
      </c>
      <c r="D1786">
        <v>0</v>
      </c>
      <c r="E1786">
        <v>100</v>
      </c>
      <c r="F1786">
        <v>373</v>
      </c>
      <c r="G1786">
        <v>25.4</v>
      </c>
      <c r="H1786">
        <v>0.376</v>
      </c>
      <c r="I1786">
        <v>232.2</v>
      </c>
      <c r="J1786">
        <v>3.73</v>
      </c>
      <c r="K1786">
        <v>190</v>
      </c>
      <c r="L1786">
        <v>32.200000000000003</v>
      </c>
    </row>
    <row r="1787" spans="1:12">
      <c r="A1787" t="str">
        <f t="shared" si="27"/>
        <v>SBSdw1.CC.Horsefly.A.NoMgmt.N.60</v>
      </c>
      <c r="B1787">
        <v>81</v>
      </c>
      <c r="C1787" t="str">
        <f>LOOKUP(B1787,TipsyOutputs!A:A,TipsyOutputs!B:B)</f>
        <v>SBSdw1.CC.Horsefly.A.NoMgmt.N</v>
      </c>
      <c r="D1787">
        <v>0</v>
      </c>
      <c r="E1787">
        <v>60</v>
      </c>
      <c r="F1787">
        <v>138</v>
      </c>
      <c r="G1787">
        <v>16.2</v>
      </c>
      <c r="H1787">
        <v>0.13600000000000001</v>
      </c>
      <c r="I1787">
        <v>167.9</v>
      </c>
      <c r="J1787">
        <v>2.31</v>
      </c>
      <c r="K1787">
        <v>60</v>
      </c>
      <c r="L1787">
        <v>22.6</v>
      </c>
    </row>
    <row r="1788" spans="1:12">
      <c r="A1788" t="str">
        <f t="shared" si="27"/>
        <v>SBSdw1.CC.Horsefly.A.NoMgmt.N.70</v>
      </c>
      <c r="B1788">
        <v>81</v>
      </c>
      <c r="C1788" t="str">
        <f>LOOKUP(B1788,TipsyOutputs!A:A,TipsyOutputs!B:B)</f>
        <v>SBSdw1.CC.Horsefly.A.NoMgmt.N</v>
      </c>
      <c r="D1788">
        <v>0</v>
      </c>
      <c r="E1788">
        <v>70</v>
      </c>
      <c r="F1788">
        <v>215</v>
      </c>
      <c r="G1788">
        <v>19.100000000000001</v>
      </c>
      <c r="H1788">
        <v>0.187</v>
      </c>
      <c r="I1788">
        <v>190.6</v>
      </c>
      <c r="J1788">
        <v>3.08</v>
      </c>
      <c r="K1788">
        <v>92</v>
      </c>
      <c r="L1788">
        <v>25.8</v>
      </c>
    </row>
    <row r="1789" spans="1:12">
      <c r="A1789" t="str">
        <f t="shared" si="27"/>
        <v>SBSdw1.CC.Horsefly.A.NoMgmt.N.80</v>
      </c>
      <c r="B1789">
        <v>81</v>
      </c>
      <c r="C1789" t="str">
        <f>LOOKUP(B1789,TipsyOutputs!A:A,TipsyOutputs!B:B)</f>
        <v>SBSdw1.CC.Horsefly.A.NoMgmt.N</v>
      </c>
      <c r="D1789">
        <v>0</v>
      </c>
      <c r="E1789">
        <v>80</v>
      </c>
      <c r="F1789">
        <v>280</v>
      </c>
      <c r="G1789">
        <v>21.6</v>
      </c>
      <c r="H1789">
        <v>0.24399999999999999</v>
      </c>
      <c r="I1789">
        <v>207.3</v>
      </c>
      <c r="J1789">
        <v>3.5</v>
      </c>
      <c r="K1789">
        <v>126</v>
      </c>
      <c r="L1789">
        <v>28.3</v>
      </c>
    </row>
    <row r="1790" spans="1:12">
      <c r="A1790" t="str">
        <f t="shared" si="27"/>
        <v>SBSdw1.CC.Horsefly.A.NoMgmt.N.90</v>
      </c>
      <c r="B1790">
        <v>81</v>
      </c>
      <c r="C1790" t="str">
        <f>LOOKUP(B1790,TipsyOutputs!A:A,TipsyOutputs!B:B)</f>
        <v>SBSdw1.CC.Horsefly.A.NoMgmt.N</v>
      </c>
      <c r="D1790">
        <v>0</v>
      </c>
      <c r="E1790">
        <v>90</v>
      </c>
      <c r="F1790">
        <v>331</v>
      </c>
      <c r="G1790">
        <v>23.6</v>
      </c>
      <c r="H1790">
        <v>0.308</v>
      </c>
      <c r="I1790">
        <v>220.8</v>
      </c>
      <c r="J1790">
        <v>3.68</v>
      </c>
      <c r="K1790">
        <v>159</v>
      </c>
      <c r="L1790">
        <v>30.4</v>
      </c>
    </row>
    <row r="1791" spans="1:12">
      <c r="A1791" t="str">
        <f t="shared" si="27"/>
        <v>SBSdw1.CC.Horsefly.A.Reg.N.100</v>
      </c>
      <c r="B1791">
        <v>228</v>
      </c>
      <c r="C1791" t="str">
        <f>LOOKUP(B1791,TipsyOutputs!A:A,TipsyOutputs!B:B)</f>
        <v>SBSdw1.CC.Horsefly.A.Reg.N</v>
      </c>
      <c r="D1791">
        <v>0</v>
      </c>
      <c r="E1791">
        <v>100</v>
      </c>
      <c r="F1791">
        <v>403</v>
      </c>
      <c r="G1791">
        <v>26.8</v>
      </c>
      <c r="H1791">
        <v>0.44700000000000001</v>
      </c>
      <c r="I1791">
        <v>240.5</v>
      </c>
      <c r="J1791">
        <v>4.03</v>
      </c>
      <c r="K1791">
        <v>216</v>
      </c>
      <c r="L1791">
        <v>33.5</v>
      </c>
    </row>
    <row r="1792" spans="1:12">
      <c r="A1792" t="str">
        <f t="shared" si="27"/>
        <v>SBSdw1.CC.Horsefly.A.Reg.N.60</v>
      </c>
      <c r="B1792">
        <v>228</v>
      </c>
      <c r="C1792" t="str">
        <f>LOOKUP(B1792,TipsyOutputs!A:A,TipsyOutputs!B:B)</f>
        <v>SBSdw1.CC.Horsefly.A.Reg.N</v>
      </c>
      <c r="D1792">
        <v>0</v>
      </c>
      <c r="E1792">
        <v>60</v>
      </c>
      <c r="F1792">
        <v>215</v>
      </c>
      <c r="G1792">
        <v>19.2</v>
      </c>
      <c r="H1792">
        <v>0.19</v>
      </c>
      <c r="I1792">
        <v>191.7</v>
      </c>
      <c r="J1792">
        <v>3.58</v>
      </c>
      <c r="K1792">
        <v>92</v>
      </c>
      <c r="L1792">
        <v>25.7</v>
      </c>
    </row>
    <row r="1793" spans="1:12">
      <c r="A1793" t="str">
        <f t="shared" ref="A1793:A1856" si="28">C1793&amp;"."&amp;E1793</f>
        <v>SBSdw1.CC.Horsefly.A.Reg.N.70</v>
      </c>
      <c r="B1793">
        <v>228</v>
      </c>
      <c r="C1793" t="str">
        <f>LOOKUP(B1793,TipsyOutputs!A:A,TipsyOutputs!B:B)</f>
        <v>SBSdw1.CC.Horsefly.A.Reg.N</v>
      </c>
      <c r="D1793">
        <v>0</v>
      </c>
      <c r="E1793">
        <v>70</v>
      </c>
      <c r="F1793">
        <v>280</v>
      </c>
      <c r="G1793">
        <v>21.6</v>
      </c>
      <c r="H1793">
        <v>0.249</v>
      </c>
      <c r="I1793">
        <v>208.2</v>
      </c>
      <c r="J1793">
        <v>3.99</v>
      </c>
      <c r="K1793">
        <v>126</v>
      </c>
      <c r="L1793">
        <v>28.2</v>
      </c>
    </row>
    <row r="1794" spans="1:12">
      <c r="A1794" t="str">
        <f t="shared" si="28"/>
        <v>SBSdw1.CC.Horsefly.A.Reg.N.80</v>
      </c>
      <c r="B1794">
        <v>228</v>
      </c>
      <c r="C1794" t="str">
        <f>LOOKUP(B1794,TipsyOutputs!A:A,TipsyOutputs!B:B)</f>
        <v>SBSdw1.CC.Horsefly.A.Reg.N</v>
      </c>
      <c r="D1794">
        <v>0</v>
      </c>
      <c r="E1794">
        <v>80</v>
      </c>
      <c r="F1794">
        <v>329</v>
      </c>
      <c r="G1794">
        <v>23.7</v>
      </c>
      <c r="H1794">
        <v>0.312</v>
      </c>
      <c r="I1794">
        <v>221.1</v>
      </c>
      <c r="J1794">
        <v>4.12</v>
      </c>
      <c r="K1794">
        <v>158</v>
      </c>
      <c r="L1794">
        <v>30.3</v>
      </c>
    </row>
    <row r="1795" spans="1:12">
      <c r="A1795" t="str">
        <f t="shared" si="28"/>
        <v>SBSdw1.CC.Horsefly.A.Reg.N.90</v>
      </c>
      <c r="B1795">
        <v>228</v>
      </c>
      <c r="C1795" t="str">
        <f>LOOKUP(B1795,TipsyOutputs!A:A,TipsyOutputs!B:B)</f>
        <v>SBSdw1.CC.Horsefly.A.Reg.N</v>
      </c>
      <c r="D1795">
        <v>0</v>
      </c>
      <c r="E1795">
        <v>90</v>
      </c>
      <c r="F1795">
        <v>371</v>
      </c>
      <c r="G1795">
        <v>25.4</v>
      </c>
      <c r="H1795">
        <v>0.38</v>
      </c>
      <c r="I1795">
        <v>232.3</v>
      </c>
      <c r="J1795">
        <v>4.13</v>
      </c>
      <c r="K1795">
        <v>189</v>
      </c>
      <c r="L1795">
        <v>32.1</v>
      </c>
    </row>
    <row r="1796" spans="1:12">
      <c r="A1796" t="str">
        <f t="shared" si="28"/>
        <v>SBSdw1.CC.Horsefly.A.Reg.P.100</v>
      </c>
      <c r="B1796">
        <v>229</v>
      </c>
      <c r="C1796" t="str">
        <f>LOOKUP(B1796,TipsyOutputs!A:A,TipsyOutputs!B:B)</f>
        <v>SBSdw1.CC.Horsefly.A.Reg.P</v>
      </c>
      <c r="D1796">
        <v>0</v>
      </c>
      <c r="E1796">
        <v>100</v>
      </c>
      <c r="F1796">
        <v>408</v>
      </c>
      <c r="G1796">
        <v>28</v>
      </c>
      <c r="H1796">
        <v>0.46100000000000002</v>
      </c>
      <c r="I1796">
        <v>243</v>
      </c>
      <c r="J1796">
        <v>4.08</v>
      </c>
      <c r="K1796">
        <v>226</v>
      </c>
      <c r="L1796">
        <v>33.200000000000003</v>
      </c>
    </row>
    <row r="1797" spans="1:12">
      <c r="A1797" t="str">
        <f t="shared" si="28"/>
        <v>SBSdw1.CC.Horsefly.A.Reg.P.60</v>
      </c>
      <c r="B1797">
        <v>229</v>
      </c>
      <c r="C1797" t="str">
        <f>LOOKUP(B1797,TipsyOutputs!A:A,TipsyOutputs!B:B)</f>
        <v>SBSdw1.CC.Horsefly.A.Reg.P</v>
      </c>
      <c r="D1797">
        <v>0</v>
      </c>
      <c r="E1797">
        <v>60</v>
      </c>
      <c r="F1797">
        <v>261</v>
      </c>
      <c r="G1797">
        <v>20.9</v>
      </c>
      <c r="H1797">
        <v>0.214</v>
      </c>
      <c r="I1797">
        <v>196.4</v>
      </c>
      <c r="J1797">
        <v>4.34</v>
      </c>
      <c r="K1797">
        <v>110</v>
      </c>
      <c r="L1797">
        <v>26.3</v>
      </c>
    </row>
    <row r="1798" spans="1:12">
      <c r="A1798" t="str">
        <f t="shared" si="28"/>
        <v>SBSdw1.CC.Horsefly.A.Reg.P.70</v>
      </c>
      <c r="B1798">
        <v>229</v>
      </c>
      <c r="C1798" t="str">
        <f>LOOKUP(B1798,TipsyOutputs!A:A,TipsyOutputs!B:B)</f>
        <v>SBSdw1.CC.Horsefly.A.Reg.P</v>
      </c>
      <c r="D1798">
        <v>0</v>
      </c>
      <c r="E1798">
        <v>70</v>
      </c>
      <c r="F1798">
        <v>315</v>
      </c>
      <c r="G1798">
        <v>23.1</v>
      </c>
      <c r="H1798">
        <v>0.27200000000000002</v>
      </c>
      <c r="I1798">
        <v>212.3</v>
      </c>
      <c r="J1798">
        <v>4.5</v>
      </c>
      <c r="K1798">
        <v>144</v>
      </c>
      <c r="L1798">
        <v>28.6</v>
      </c>
    </row>
    <row r="1799" spans="1:12">
      <c r="A1799" t="str">
        <f t="shared" si="28"/>
        <v>SBSdw1.CC.Horsefly.A.Reg.P.80</v>
      </c>
      <c r="B1799">
        <v>229</v>
      </c>
      <c r="C1799" t="str">
        <f>LOOKUP(B1799,TipsyOutputs!A:A,TipsyOutputs!B:B)</f>
        <v>SBSdw1.CC.Horsefly.A.Reg.P</v>
      </c>
      <c r="D1799">
        <v>0</v>
      </c>
      <c r="E1799">
        <v>80</v>
      </c>
      <c r="F1799">
        <v>357</v>
      </c>
      <c r="G1799">
        <v>25</v>
      </c>
      <c r="H1799">
        <v>0.33400000000000002</v>
      </c>
      <c r="I1799">
        <v>224.3</v>
      </c>
      <c r="J1799">
        <v>4.46</v>
      </c>
      <c r="K1799">
        <v>174</v>
      </c>
      <c r="L1799">
        <v>30.5</v>
      </c>
    </row>
    <row r="1800" spans="1:12">
      <c r="A1800" t="str">
        <f t="shared" si="28"/>
        <v>SBSdw1.CC.Horsefly.A.Reg.P.90</v>
      </c>
      <c r="B1800">
        <v>229</v>
      </c>
      <c r="C1800" t="str">
        <f>LOOKUP(B1800,TipsyOutputs!A:A,TipsyOutputs!B:B)</f>
        <v>SBSdw1.CC.Horsefly.A.Reg.P</v>
      </c>
      <c r="D1800">
        <v>0</v>
      </c>
      <c r="E1800">
        <v>90</v>
      </c>
      <c r="F1800">
        <v>387</v>
      </c>
      <c r="G1800">
        <v>26.7</v>
      </c>
      <c r="H1800">
        <v>0.39700000000000002</v>
      </c>
      <c r="I1800">
        <v>234.4</v>
      </c>
      <c r="J1800">
        <v>4.3</v>
      </c>
      <c r="K1800">
        <v>202</v>
      </c>
      <c r="L1800">
        <v>32</v>
      </c>
    </row>
    <row r="1801" spans="1:12">
      <c r="A1801" t="str">
        <f t="shared" si="28"/>
        <v>SBSdw1.CC.Horsefly.B.FFEP.P.100</v>
      </c>
      <c r="B1801">
        <v>370</v>
      </c>
      <c r="C1801" t="str">
        <f>LOOKUP(B1801,TipsyOutputs!A:A,TipsyOutputs!B:B)</f>
        <v>SBSdw1.CC.Horsefly.B.FFEP.P</v>
      </c>
      <c r="D1801">
        <v>0</v>
      </c>
      <c r="E1801">
        <v>100</v>
      </c>
      <c r="F1801">
        <v>475</v>
      </c>
      <c r="G1801">
        <v>32.5</v>
      </c>
      <c r="H1801">
        <v>0.67</v>
      </c>
      <c r="I1801">
        <v>252.9</v>
      </c>
      <c r="J1801">
        <v>4.75</v>
      </c>
      <c r="K1801">
        <v>310</v>
      </c>
      <c r="L1801">
        <v>38</v>
      </c>
    </row>
    <row r="1802" spans="1:12">
      <c r="A1802" t="str">
        <f t="shared" si="28"/>
        <v>SBSdw1.CC.Horsefly.B.FFEP.P.60</v>
      </c>
      <c r="B1802">
        <v>370</v>
      </c>
      <c r="C1802" t="str">
        <f>LOOKUP(B1802,TipsyOutputs!A:A,TipsyOutputs!B:B)</f>
        <v>SBSdw1.CC.Horsefly.B.FFEP.P</v>
      </c>
      <c r="D1802">
        <v>0</v>
      </c>
      <c r="E1802">
        <v>60</v>
      </c>
      <c r="F1802">
        <v>328</v>
      </c>
      <c r="G1802">
        <v>23.6</v>
      </c>
      <c r="H1802">
        <v>0.27800000000000002</v>
      </c>
      <c r="I1802">
        <v>207</v>
      </c>
      <c r="J1802">
        <v>5.47</v>
      </c>
      <c r="K1802">
        <v>151</v>
      </c>
      <c r="L1802">
        <v>30</v>
      </c>
    </row>
    <row r="1803" spans="1:12">
      <c r="A1803" t="str">
        <f t="shared" si="28"/>
        <v>SBSdw1.CC.Horsefly.B.FFEP.P.70</v>
      </c>
      <c r="B1803">
        <v>370</v>
      </c>
      <c r="C1803" t="str">
        <f>LOOKUP(B1803,TipsyOutputs!A:A,TipsyOutputs!B:B)</f>
        <v>SBSdw1.CC.Horsefly.B.FFEP.P</v>
      </c>
      <c r="D1803">
        <v>0</v>
      </c>
      <c r="E1803">
        <v>70</v>
      </c>
      <c r="F1803">
        <v>386</v>
      </c>
      <c r="G1803">
        <v>26.4</v>
      </c>
      <c r="H1803">
        <v>0.37</v>
      </c>
      <c r="I1803">
        <v>224.5</v>
      </c>
      <c r="J1803">
        <v>5.52</v>
      </c>
      <c r="K1803">
        <v>197</v>
      </c>
      <c r="L1803">
        <v>32.700000000000003</v>
      </c>
    </row>
    <row r="1804" spans="1:12">
      <c r="A1804" t="str">
        <f t="shared" si="28"/>
        <v>SBSdw1.CC.Horsefly.B.FFEP.P.80</v>
      </c>
      <c r="B1804">
        <v>370</v>
      </c>
      <c r="C1804" t="str">
        <f>LOOKUP(B1804,TipsyOutputs!A:A,TipsyOutputs!B:B)</f>
        <v>SBSdw1.CC.Horsefly.B.FFEP.P</v>
      </c>
      <c r="D1804">
        <v>0</v>
      </c>
      <c r="E1804">
        <v>80</v>
      </c>
      <c r="F1804">
        <v>421</v>
      </c>
      <c r="G1804">
        <v>28.8</v>
      </c>
      <c r="H1804">
        <v>0.47299999999999998</v>
      </c>
      <c r="I1804">
        <v>237.5</v>
      </c>
      <c r="J1804">
        <v>5.26</v>
      </c>
      <c r="K1804">
        <v>238</v>
      </c>
      <c r="L1804">
        <v>34.799999999999997</v>
      </c>
    </row>
    <row r="1805" spans="1:12">
      <c r="A1805" t="str">
        <f t="shared" si="28"/>
        <v>SBSdw1.CC.Horsefly.B.FFEP.P.90</v>
      </c>
      <c r="B1805">
        <v>370</v>
      </c>
      <c r="C1805" t="str">
        <f>LOOKUP(B1805,TipsyOutputs!A:A,TipsyOutputs!B:B)</f>
        <v>SBSdw1.CC.Horsefly.B.FFEP.P</v>
      </c>
      <c r="D1805">
        <v>0</v>
      </c>
      <c r="E1805">
        <v>90</v>
      </c>
      <c r="F1805">
        <v>451</v>
      </c>
      <c r="G1805">
        <v>30.8</v>
      </c>
      <c r="H1805">
        <v>0.57199999999999995</v>
      </c>
      <c r="I1805">
        <v>246.5</v>
      </c>
      <c r="J1805">
        <v>5.01</v>
      </c>
      <c r="K1805">
        <v>275</v>
      </c>
      <c r="L1805">
        <v>36.5</v>
      </c>
    </row>
    <row r="1806" spans="1:12">
      <c r="A1806" t="str">
        <f t="shared" si="28"/>
        <v>SBSdw1.CC.Horsefly.B.NoMgmt.N.100</v>
      </c>
      <c r="B1806">
        <v>82</v>
      </c>
      <c r="C1806" t="str">
        <f>LOOKUP(B1806,TipsyOutputs!A:A,TipsyOutputs!B:B)</f>
        <v>SBSdw1.CC.Horsefly.B.NoMgmt.N</v>
      </c>
      <c r="D1806">
        <v>0</v>
      </c>
      <c r="E1806">
        <v>100</v>
      </c>
      <c r="F1806">
        <v>396</v>
      </c>
      <c r="G1806">
        <v>26.4</v>
      </c>
      <c r="H1806">
        <v>0.42</v>
      </c>
      <c r="I1806">
        <v>237.9</v>
      </c>
      <c r="J1806">
        <v>3.96</v>
      </c>
      <c r="K1806">
        <v>208</v>
      </c>
      <c r="L1806">
        <v>33.200000000000003</v>
      </c>
    </row>
    <row r="1807" spans="1:12">
      <c r="A1807" t="str">
        <f t="shared" si="28"/>
        <v>SBSdw1.CC.Horsefly.B.NoMgmt.N.60</v>
      </c>
      <c r="B1807">
        <v>82</v>
      </c>
      <c r="C1807" t="str">
        <f>LOOKUP(B1807,TipsyOutputs!A:A,TipsyOutputs!B:B)</f>
        <v>SBSdw1.CC.Horsefly.B.NoMgmt.N</v>
      </c>
      <c r="D1807">
        <v>0</v>
      </c>
      <c r="E1807">
        <v>60</v>
      </c>
      <c r="F1807">
        <v>160</v>
      </c>
      <c r="G1807">
        <v>17.100000000000001</v>
      </c>
      <c r="H1807">
        <v>0.151</v>
      </c>
      <c r="I1807">
        <v>176</v>
      </c>
      <c r="J1807">
        <v>2.66</v>
      </c>
      <c r="K1807">
        <v>69</v>
      </c>
      <c r="L1807">
        <v>23.5</v>
      </c>
    </row>
    <row r="1808" spans="1:12">
      <c r="A1808" t="str">
        <f t="shared" si="28"/>
        <v>SBSdw1.CC.Horsefly.B.NoMgmt.N.70</v>
      </c>
      <c r="B1808">
        <v>82</v>
      </c>
      <c r="C1808" t="str">
        <f>LOOKUP(B1808,TipsyOutputs!A:A,TipsyOutputs!B:B)</f>
        <v>SBSdw1.CC.Horsefly.B.NoMgmt.N</v>
      </c>
      <c r="D1808">
        <v>0</v>
      </c>
      <c r="E1808">
        <v>70</v>
      </c>
      <c r="F1808">
        <v>241</v>
      </c>
      <c r="G1808">
        <v>20</v>
      </c>
      <c r="H1808">
        <v>0.20799999999999999</v>
      </c>
      <c r="I1808">
        <v>197.9</v>
      </c>
      <c r="J1808">
        <v>3.44</v>
      </c>
      <c r="K1808">
        <v>105</v>
      </c>
      <c r="L1808">
        <v>26.8</v>
      </c>
    </row>
    <row r="1809" spans="1:12">
      <c r="A1809" t="str">
        <f t="shared" si="28"/>
        <v>SBSdw1.CC.Horsefly.B.NoMgmt.N.80</v>
      </c>
      <c r="B1809">
        <v>82</v>
      </c>
      <c r="C1809" t="str">
        <f>LOOKUP(B1809,TipsyOutputs!A:A,TipsyOutputs!B:B)</f>
        <v>SBSdw1.CC.Horsefly.B.NoMgmt.N</v>
      </c>
      <c r="D1809">
        <v>0</v>
      </c>
      <c r="E1809">
        <v>80</v>
      </c>
      <c r="F1809">
        <v>303</v>
      </c>
      <c r="G1809">
        <v>22.5</v>
      </c>
      <c r="H1809">
        <v>0.27</v>
      </c>
      <c r="I1809">
        <v>213.3</v>
      </c>
      <c r="J1809">
        <v>3.79</v>
      </c>
      <c r="K1809">
        <v>140</v>
      </c>
      <c r="L1809">
        <v>29.3</v>
      </c>
    </row>
    <row r="1810" spans="1:12">
      <c r="A1810" t="str">
        <f t="shared" si="28"/>
        <v>SBSdw1.CC.Horsefly.B.NoMgmt.N.90</v>
      </c>
      <c r="B1810">
        <v>82</v>
      </c>
      <c r="C1810" t="str">
        <f>LOOKUP(B1810,TipsyOutputs!A:A,TipsyOutputs!B:B)</f>
        <v>SBSdw1.CC.Horsefly.B.NoMgmt.N</v>
      </c>
      <c r="D1810">
        <v>0</v>
      </c>
      <c r="E1810">
        <v>90</v>
      </c>
      <c r="F1810">
        <v>356</v>
      </c>
      <c r="G1810">
        <v>24.6</v>
      </c>
      <c r="H1810">
        <v>0.34499999999999997</v>
      </c>
      <c r="I1810">
        <v>227.3</v>
      </c>
      <c r="J1810">
        <v>3.95</v>
      </c>
      <c r="K1810">
        <v>176</v>
      </c>
      <c r="L1810">
        <v>31.4</v>
      </c>
    </row>
    <row r="1811" spans="1:12">
      <c r="A1811" t="str">
        <f t="shared" si="28"/>
        <v>SBSdw1.CC.Horsefly.B.Reg.N.100</v>
      </c>
      <c r="B1811">
        <v>230</v>
      </c>
      <c r="C1811" t="str">
        <f>LOOKUP(B1811,TipsyOutputs!A:A,TipsyOutputs!B:B)</f>
        <v>SBSdw1.CC.Horsefly.B.Reg.N</v>
      </c>
      <c r="D1811">
        <v>0</v>
      </c>
      <c r="E1811">
        <v>100</v>
      </c>
      <c r="F1811">
        <v>413</v>
      </c>
      <c r="G1811">
        <v>27.3</v>
      </c>
      <c r="H1811">
        <v>0.47299999999999998</v>
      </c>
      <c r="I1811">
        <v>243.2</v>
      </c>
      <c r="J1811">
        <v>4.13</v>
      </c>
      <c r="K1811">
        <v>226</v>
      </c>
      <c r="L1811">
        <v>33.9</v>
      </c>
    </row>
    <row r="1812" spans="1:12">
      <c r="A1812" t="str">
        <f t="shared" si="28"/>
        <v>SBSdw1.CC.Horsefly.B.Reg.N.60</v>
      </c>
      <c r="B1812">
        <v>230</v>
      </c>
      <c r="C1812" t="str">
        <f>LOOKUP(B1812,TipsyOutputs!A:A,TipsyOutputs!B:B)</f>
        <v>SBSdw1.CC.Horsefly.B.Reg.N</v>
      </c>
      <c r="D1812">
        <v>0</v>
      </c>
      <c r="E1812">
        <v>60</v>
      </c>
      <c r="F1812">
        <v>226</v>
      </c>
      <c r="G1812">
        <v>19.600000000000001</v>
      </c>
      <c r="H1812">
        <v>0.2</v>
      </c>
      <c r="I1812">
        <v>194.8</v>
      </c>
      <c r="J1812">
        <v>3.77</v>
      </c>
      <c r="K1812">
        <v>98</v>
      </c>
      <c r="L1812">
        <v>26.1</v>
      </c>
    </row>
    <row r="1813" spans="1:12">
      <c r="A1813" t="str">
        <f t="shared" si="28"/>
        <v>SBSdw1.CC.Horsefly.B.Reg.N.70</v>
      </c>
      <c r="B1813">
        <v>230</v>
      </c>
      <c r="C1813" t="str">
        <f>LOOKUP(B1813,TipsyOutputs!A:A,TipsyOutputs!B:B)</f>
        <v>SBSdw1.CC.Horsefly.B.Reg.N</v>
      </c>
      <c r="D1813">
        <v>0</v>
      </c>
      <c r="E1813">
        <v>70</v>
      </c>
      <c r="F1813">
        <v>290</v>
      </c>
      <c r="G1813">
        <v>22.1</v>
      </c>
      <c r="H1813">
        <v>0.26100000000000001</v>
      </c>
      <c r="I1813">
        <v>211.1</v>
      </c>
      <c r="J1813">
        <v>4.1500000000000004</v>
      </c>
      <c r="K1813">
        <v>133</v>
      </c>
      <c r="L1813">
        <v>28.7</v>
      </c>
    </row>
    <row r="1814" spans="1:12">
      <c r="A1814" t="str">
        <f t="shared" si="28"/>
        <v>SBSdw1.CC.Horsefly.B.Reg.N.80</v>
      </c>
      <c r="B1814">
        <v>230</v>
      </c>
      <c r="C1814" t="str">
        <f>LOOKUP(B1814,TipsyOutputs!A:A,TipsyOutputs!B:B)</f>
        <v>SBSdw1.CC.Horsefly.B.Reg.N</v>
      </c>
      <c r="D1814">
        <v>0</v>
      </c>
      <c r="E1814">
        <v>80</v>
      </c>
      <c r="F1814">
        <v>342</v>
      </c>
      <c r="G1814">
        <v>24.1</v>
      </c>
      <c r="H1814">
        <v>0.32900000000000001</v>
      </c>
      <c r="I1814">
        <v>224.2</v>
      </c>
      <c r="J1814">
        <v>4.2699999999999996</v>
      </c>
      <c r="K1814">
        <v>166</v>
      </c>
      <c r="L1814">
        <v>30.8</v>
      </c>
    </row>
    <row r="1815" spans="1:12">
      <c r="A1815" t="str">
        <f t="shared" si="28"/>
        <v>SBSdw1.CC.Horsefly.B.Reg.N.90</v>
      </c>
      <c r="B1815">
        <v>230</v>
      </c>
      <c r="C1815" t="str">
        <f>LOOKUP(B1815,TipsyOutputs!A:A,TipsyOutputs!B:B)</f>
        <v>SBSdw1.CC.Horsefly.B.Reg.N</v>
      </c>
      <c r="D1815">
        <v>0</v>
      </c>
      <c r="E1815">
        <v>90</v>
      </c>
      <c r="F1815">
        <v>383</v>
      </c>
      <c r="G1815">
        <v>25.9</v>
      </c>
      <c r="H1815">
        <v>0.40100000000000002</v>
      </c>
      <c r="I1815">
        <v>235.1</v>
      </c>
      <c r="J1815">
        <v>4.25</v>
      </c>
      <c r="K1815">
        <v>198</v>
      </c>
      <c r="L1815">
        <v>32.5</v>
      </c>
    </row>
    <row r="1816" spans="1:12">
      <c r="A1816" t="str">
        <f t="shared" si="28"/>
        <v>SBSdw1.CC.Horsefly.B.Reg.P.100</v>
      </c>
      <c r="B1816">
        <v>231</v>
      </c>
      <c r="C1816" t="str">
        <f>LOOKUP(B1816,TipsyOutputs!A:A,TipsyOutputs!B:B)</f>
        <v>SBSdw1.CC.Horsefly.B.Reg.P</v>
      </c>
      <c r="D1816">
        <v>0</v>
      </c>
      <c r="E1816">
        <v>100</v>
      </c>
      <c r="F1816">
        <v>417</v>
      </c>
      <c r="G1816">
        <v>28.5</v>
      </c>
      <c r="H1816">
        <v>0.48799999999999999</v>
      </c>
      <c r="I1816">
        <v>245.8</v>
      </c>
      <c r="J1816">
        <v>4.17</v>
      </c>
      <c r="K1816">
        <v>235</v>
      </c>
      <c r="L1816">
        <v>33.700000000000003</v>
      </c>
    </row>
    <row r="1817" spans="1:12">
      <c r="A1817" t="str">
        <f t="shared" si="28"/>
        <v>SBSdw1.CC.Horsefly.B.Reg.P.60</v>
      </c>
      <c r="B1817">
        <v>231</v>
      </c>
      <c r="C1817" t="str">
        <f>LOOKUP(B1817,TipsyOutputs!A:A,TipsyOutputs!B:B)</f>
        <v>SBSdw1.CC.Horsefly.B.Reg.P</v>
      </c>
      <c r="D1817">
        <v>0</v>
      </c>
      <c r="E1817">
        <v>60</v>
      </c>
      <c r="F1817">
        <v>271</v>
      </c>
      <c r="G1817">
        <v>21.3</v>
      </c>
      <c r="H1817">
        <v>0.223</v>
      </c>
      <c r="I1817">
        <v>199.2</v>
      </c>
      <c r="J1817">
        <v>4.5199999999999996</v>
      </c>
      <c r="K1817">
        <v>116</v>
      </c>
      <c r="L1817">
        <v>26.7</v>
      </c>
    </row>
    <row r="1818" spans="1:12">
      <c r="A1818" t="str">
        <f t="shared" si="28"/>
        <v>SBSdw1.CC.Horsefly.B.Reg.P.70</v>
      </c>
      <c r="B1818">
        <v>231</v>
      </c>
      <c r="C1818" t="str">
        <f>LOOKUP(B1818,TipsyOutputs!A:A,TipsyOutputs!B:B)</f>
        <v>SBSdw1.CC.Horsefly.B.Reg.P</v>
      </c>
      <c r="D1818">
        <v>0</v>
      </c>
      <c r="E1818">
        <v>70</v>
      </c>
      <c r="F1818">
        <v>326</v>
      </c>
      <c r="G1818">
        <v>23.6</v>
      </c>
      <c r="H1818">
        <v>0.28599999999999998</v>
      </c>
      <c r="I1818">
        <v>215.5</v>
      </c>
      <c r="J1818">
        <v>4.6500000000000004</v>
      </c>
      <c r="K1818">
        <v>151</v>
      </c>
      <c r="L1818">
        <v>29.1</v>
      </c>
    </row>
    <row r="1819" spans="1:12">
      <c r="A1819" t="str">
        <f t="shared" si="28"/>
        <v>SBSdw1.CC.Horsefly.B.Reg.P.80</v>
      </c>
      <c r="B1819">
        <v>231</v>
      </c>
      <c r="C1819" t="str">
        <f>LOOKUP(B1819,TipsyOutputs!A:A,TipsyOutputs!B:B)</f>
        <v>SBSdw1.CC.Horsefly.B.Reg.P</v>
      </c>
      <c r="D1819">
        <v>0</v>
      </c>
      <c r="E1819">
        <v>80</v>
      </c>
      <c r="F1819">
        <v>367</v>
      </c>
      <c r="G1819">
        <v>25.5</v>
      </c>
      <c r="H1819">
        <v>0.35099999999999998</v>
      </c>
      <c r="I1819">
        <v>227.3</v>
      </c>
      <c r="J1819">
        <v>4.58</v>
      </c>
      <c r="K1819">
        <v>182</v>
      </c>
      <c r="L1819">
        <v>30.9</v>
      </c>
    </row>
    <row r="1820" spans="1:12">
      <c r="A1820" t="str">
        <f t="shared" si="28"/>
        <v>SBSdw1.CC.Horsefly.B.Reg.P.90</v>
      </c>
      <c r="B1820">
        <v>231</v>
      </c>
      <c r="C1820" t="str">
        <f>LOOKUP(B1820,TipsyOutputs!A:A,TipsyOutputs!B:B)</f>
        <v>SBSdw1.CC.Horsefly.B.Reg.P</v>
      </c>
      <c r="D1820">
        <v>0</v>
      </c>
      <c r="E1820">
        <v>90</v>
      </c>
      <c r="F1820">
        <v>396</v>
      </c>
      <c r="G1820">
        <v>27.1</v>
      </c>
      <c r="H1820">
        <v>0.41699999999999998</v>
      </c>
      <c r="I1820">
        <v>237.2</v>
      </c>
      <c r="J1820">
        <v>4.4000000000000004</v>
      </c>
      <c r="K1820">
        <v>210</v>
      </c>
      <c r="L1820">
        <v>32.4</v>
      </c>
    </row>
    <row r="1821" spans="1:12">
      <c r="A1821" t="str">
        <f t="shared" si="28"/>
        <v>SBSdw1.CC.Horsefly.C.FFEP.P.100</v>
      </c>
      <c r="B1821">
        <v>372</v>
      </c>
      <c r="C1821" t="str">
        <f>LOOKUP(B1821,TipsyOutputs!A:A,TipsyOutputs!B:B)</f>
        <v>SBSdw1.CC.Horsefly.C.FFEP.P</v>
      </c>
      <c r="D1821">
        <v>0</v>
      </c>
      <c r="E1821">
        <v>100</v>
      </c>
      <c r="F1821">
        <v>482</v>
      </c>
      <c r="G1821">
        <v>32.9</v>
      </c>
      <c r="H1821">
        <v>0.70199999999999996</v>
      </c>
      <c r="I1821">
        <v>254.5</v>
      </c>
      <c r="J1821">
        <v>4.82</v>
      </c>
      <c r="K1821">
        <v>320</v>
      </c>
      <c r="L1821">
        <v>38.4</v>
      </c>
    </row>
    <row r="1822" spans="1:12">
      <c r="A1822" t="str">
        <f t="shared" si="28"/>
        <v>SBSdw1.CC.Horsefly.C.FFEP.P.60</v>
      </c>
      <c r="B1822">
        <v>372</v>
      </c>
      <c r="C1822" t="str">
        <f>LOOKUP(B1822,TipsyOutputs!A:A,TipsyOutputs!B:B)</f>
        <v>SBSdw1.CC.Horsefly.C.FFEP.P</v>
      </c>
      <c r="D1822">
        <v>0</v>
      </c>
      <c r="E1822">
        <v>60</v>
      </c>
      <c r="F1822">
        <v>339</v>
      </c>
      <c r="G1822">
        <v>24</v>
      </c>
      <c r="H1822">
        <v>0.29099999999999998</v>
      </c>
      <c r="I1822">
        <v>209.8</v>
      </c>
      <c r="J1822">
        <v>5.65</v>
      </c>
      <c r="K1822">
        <v>158</v>
      </c>
      <c r="L1822">
        <v>30.4</v>
      </c>
    </row>
    <row r="1823" spans="1:12">
      <c r="A1823" t="str">
        <f t="shared" si="28"/>
        <v>SBSdw1.CC.Horsefly.C.FFEP.P.70</v>
      </c>
      <c r="B1823">
        <v>372</v>
      </c>
      <c r="C1823" t="str">
        <f>LOOKUP(B1823,TipsyOutputs!A:A,TipsyOutputs!B:B)</f>
        <v>SBSdw1.CC.Horsefly.C.FFEP.P</v>
      </c>
      <c r="D1823">
        <v>0</v>
      </c>
      <c r="E1823">
        <v>70</v>
      </c>
      <c r="F1823">
        <v>394</v>
      </c>
      <c r="G1823">
        <v>26.8</v>
      </c>
      <c r="H1823">
        <v>0.38800000000000001</v>
      </c>
      <c r="I1823">
        <v>227.3</v>
      </c>
      <c r="J1823">
        <v>5.62</v>
      </c>
      <c r="K1823">
        <v>205</v>
      </c>
      <c r="L1823">
        <v>33.1</v>
      </c>
    </row>
    <row r="1824" spans="1:12">
      <c r="A1824" t="str">
        <f t="shared" si="28"/>
        <v>SBSdw1.CC.Horsefly.C.FFEP.P.80</v>
      </c>
      <c r="B1824">
        <v>372</v>
      </c>
      <c r="C1824" t="str">
        <f>LOOKUP(B1824,TipsyOutputs!A:A,TipsyOutputs!B:B)</f>
        <v>SBSdw1.CC.Horsefly.C.FFEP.P</v>
      </c>
      <c r="D1824">
        <v>0</v>
      </c>
      <c r="E1824">
        <v>80</v>
      </c>
      <c r="F1824">
        <v>427</v>
      </c>
      <c r="G1824">
        <v>29.2</v>
      </c>
      <c r="H1824">
        <v>0.496</v>
      </c>
      <c r="I1824">
        <v>239.7</v>
      </c>
      <c r="J1824">
        <v>5.34</v>
      </c>
      <c r="K1824">
        <v>246</v>
      </c>
      <c r="L1824">
        <v>35.200000000000003</v>
      </c>
    </row>
    <row r="1825" spans="1:12">
      <c r="A1825" t="str">
        <f t="shared" si="28"/>
        <v>SBSdw1.CC.Horsefly.C.FFEP.P.90</v>
      </c>
      <c r="B1825">
        <v>372</v>
      </c>
      <c r="C1825" t="str">
        <f>LOOKUP(B1825,TipsyOutputs!A:A,TipsyOutputs!B:B)</f>
        <v>SBSdw1.CC.Horsefly.C.FFEP.P</v>
      </c>
      <c r="D1825">
        <v>0</v>
      </c>
      <c r="E1825">
        <v>90</v>
      </c>
      <c r="F1825">
        <v>459</v>
      </c>
      <c r="G1825">
        <v>31.2</v>
      </c>
      <c r="H1825">
        <v>0.59699999999999998</v>
      </c>
      <c r="I1825">
        <v>248.4</v>
      </c>
      <c r="J1825">
        <v>5.0999999999999996</v>
      </c>
      <c r="K1825">
        <v>284</v>
      </c>
      <c r="L1825">
        <v>36.9</v>
      </c>
    </row>
    <row r="1826" spans="1:12">
      <c r="A1826" t="str">
        <f t="shared" si="28"/>
        <v>SBSdw1.CC.Horsefly.C.NoMgmt.N.100</v>
      </c>
      <c r="B1826">
        <v>83</v>
      </c>
      <c r="C1826" t="str">
        <f>LOOKUP(B1826,TipsyOutputs!A:A,TipsyOutputs!B:B)</f>
        <v>SBSdw1.CC.Horsefly.C.NoMgmt.N</v>
      </c>
      <c r="D1826">
        <v>0</v>
      </c>
      <c r="E1826">
        <v>100</v>
      </c>
      <c r="F1826">
        <v>345</v>
      </c>
      <c r="G1826">
        <v>24.2</v>
      </c>
      <c r="H1826">
        <v>0.32900000000000001</v>
      </c>
      <c r="I1826">
        <v>224.8</v>
      </c>
      <c r="J1826">
        <v>3.45</v>
      </c>
      <c r="K1826">
        <v>170</v>
      </c>
      <c r="L1826">
        <v>31.1</v>
      </c>
    </row>
    <row r="1827" spans="1:12">
      <c r="A1827" t="str">
        <f t="shared" si="28"/>
        <v>SBSdw1.CC.Horsefly.C.NoMgmt.N.60</v>
      </c>
      <c r="B1827">
        <v>83</v>
      </c>
      <c r="C1827" t="str">
        <f>LOOKUP(B1827,TipsyOutputs!A:A,TipsyOutputs!B:B)</f>
        <v>SBSdw1.CC.Horsefly.C.NoMgmt.N</v>
      </c>
      <c r="D1827">
        <v>0</v>
      </c>
      <c r="E1827">
        <v>60</v>
      </c>
      <c r="F1827">
        <v>114</v>
      </c>
      <c r="G1827">
        <v>15.2</v>
      </c>
      <c r="H1827">
        <v>0.123</v>
      </c>
      <c r="I1827">
        <v>161</v>
      </c>
      <c r="J1827">
        <v>1.9</v>
      </c>
      <c r="K1827">
        <v>51</v>
      </c>
      <c r="L1827">
        <v>21.4</v>
      </c>
    </row>
    <row r="1828" spans="1:12">
      <c r="A1828" t="str">
        <f t="shared" si="28"/>
        <v>SBSdw1.CC.Horsefly.C.NoMgmt.N.70</v>
      </c>
      <c r="B1828">
        <v>83</v>
      </c>
      <c r="C1828" t="str">
        <f>LOOKUP(B1828,TipsyOutputs!A:A,TipsyOutputs!B:B)</f>
        <v>SBSdw1.CC.Horsefly.C.NoMgmt.N</v>
      </c>
      <c r="D1828">
        <v>0</v>
      </c>
      <c r="E1828">
        <v>70</v>
      </c>
      <c r="F1828">
        <v>185</v>
      </c>
      <c r="G1828">
        <v>18</v>
      </c>
      <c r="H1828">
        <v>0.16600000000000001</v>
      </c>
      <c r="I1828">
        <v>182</v>
      </c>
      <c r="J1828">
        <v>2.64</v>
      </c>
      <c r="K1828">
        <v>79</v>
      </c>
      <c r="L1828">
        <v>24.6</v>
      </c>
    </row>
    <row r="1829" spans="1:12">
      <c r="A1829" t="str">
        <f t="shared" si="28"/>
        <v>SBSdw1.CC.Horsefly.C.NoMgmt.N.80</v>
      </c>
      <c r="B1829">
        <v>83</v>
      </c>
      <c r="C1829" t="str">
        <f>LOOKUP(B1829,TipsyOutputs!A:A,TipsyOutputs!B:B)</f>
        <v>SBSdw1.CC.Horsefly.C.NoMgmt.N</v>
      </c>
      <c r="D1829">
        <v>0</v>
      </c>
      <c r="E1829">
        <v>80</v>
      </c>
      <c r="F1829">
        <v>250</v>
      </c>
      <c r="G1829">
        <v>20.399999999999999</v>
      </c>
      <c r="H1829">
        <v>0.216</v>
      </c>
      <c r="I1829">
        <v>200.1</v>
      </c>
      <c r="J1829">
        <v>3.13</v>
      </c>
      <c r="K1829">
        <v>110</v>
      </c>
      <c r="L1829">
        <v>27.2</v>
      </c>
    </row>
    <row r="1830" spans="1:12">
      <c r="A1830" t="str">
        <f t="shared" si="28"/>
        <v>SBSdw1.CC.Horsefly.C.NoMgmt.N.90</v>
      </c>
      <c r="B1830">
        <v>83</v>
      </c>
      <c r="C1830" t="str">
        <f>LOOKUP(B1830,TipsyOutputs!A:A,TipsyOutputs!B:B)</f>
        <v>SBSdw1.CC.Horsefly.C.NoMgmt.N</v>
      </c>
      <c r="D1830">
        <v>0</v>
      </c>
      <c r="E1830">
        <v>90</v>
      </c>
      <c r="F1830">
        <v>301</v>
      </c>
      <c r="G1830">
        <v>22.5</v>
      </c>
      <c r="H1830">
        <v>0.26900000000000002</v>
      </c>
      <c r="I1830">
        <v>213.1</v>
      </c>
      <c r="J1830">
        <v>3.35</v>
      </c>
      <c r="K1830">
        <v>140</v>
      </c>
      <c r="L1830">
        <v>29.3</v>
      </c>
    </row>
    <row r="1831" spans="1:12">
      <c r="A1831" t="str">
        <f t="shared" si="28"/>
        <v>SBSdw1.CC.Horsefly.C.Reg.N.100</v>
      </c>
      <c r="B1831">
        <v>233</v>
      </c>
      <c r="C1831" t="str">
        <f>LOOKUP(B1831,TipsyOutputs!A:A,TipsyOutputs!B:B)</f>
        <v>SBSdw1.CC.Horsefly.C.Reg.N</v>
      </c>
      <c r="D1831">
        <v>0</v>
      </c>
      <c r="E1831">
        <v>100</v>
      </c>
      <c r="F1831">
        <v>423</v>
      </c>
      <c r="G1831">
        <v>27.8</v>
      </c>
      <c r="H1831">
        <v>0.5</v>
      </c>
      <c r="I1831">
        <v>245.8</v>
      </c>
      <c r="J1831">
        <v>4.2300000000000004</v>
      </c>
      <c r="K1831">
        <v>236</v>
      </c>
      <c r="L1831">
        <v>34.4</v>
      </c>
    </row>
    <row r="1832" spans="1:12">
      <c r="A1832" t="str">
        <f t="shared" si="28"/>
        <v>SBSdw1.CC.Horsefly.C.Reg.N.60</v>
      </c>
      <c r="B1832">
        <v>233</v>
      </c>
      <c r="C1832" t="str">
        <f>LOOKUP(B1832,TipsyOutputs!A:A,TipsyOutputs!B:B)</f>
        <v>SBSdw1.CC.Horsefly.C.Reg.N</v>
      </c>
      <c r="D1832">
        <v>0</v>
      </c>
      <c r="E1832">
        <v>60</v>
      </c>
      <c r="F1832">
        <v>237</v>
      </c>
      <c r="G1832">
        <v>20</v>
      </c>
      <c r="H1832">
        <v>0.20899999999999999</v>
      </c>
      <c r="I1832">
        <v>197.7</v>
      </c>
      <c r="J1832">
        <v>3.96</v>
      </c>
      <c r="K1832">
        <v>104</v>
      </c>
      <c r="L1832">
        <v>26.5</v>
      </c>
    </row>
    <row r="1833" spans="1:12">
      <c r="A1833" t="str">
        <f t="shared" si="28"/>
        <v>SBSdw1.CC.Horsefly.C.Reg.N.70</v>
      </c>
      <c r="B1833">
        <v>233</v>
      </c>
      <c r="C1833" t="str">
        <f>LOOKUP(B1833,TipsyOutputs!A:A,TipsyOutputs!B:B)</f>
        <v>SBSdw1.CC.Horsefly.C.Reg.N</v>
      </c>
      <c r="D1833">
        <v>0</v>
      </c>
      <c r="E1833">
        <v>70</v>
      </c>
      <c r="F1833">
        <v>301</v>
      </c>
      <c r="G1833">
        <v>22.5</v>
      </c>
      <c r="H1833">
        <v>0.27400000000000002</v>
      </c>
      <c r="I1833">
        <v>213.8</v>
      </c>
      <c r="J1833">
        <v>4.29</v>
      </c>
      <c r="K1833">
        <v>139</v>
      </c>
      <c r="L1833">
        <v>29.1</v>
      </c>
    </row>
    <row r="1834" spans="1:12">
      <c r="A1834" t="str">
        <f t="shared" si="28"/>
        <v>SBSdw1.CC.Horsefly.C.Reg.N.80</v>
      </c>
      <c r="B1834">
        <v>233</v>
      </c>
      <c r="C1834" t="str">
        <f>LOOKUP(B1834,TipsyOutputs!A:A,TipsyOutputs!B:B)</f>
        <v>SBSdw1.CC.Horsefly.C.Reg.N</v>
      </c>
      <c r="D1834">
        <v>0</v>
      </c>
      <c r="E1834">
        <v>80</v>
      </c>
      <c r="F1834">
        <v>353</v>
      </c>
      <c r="G1834">
        <v>24.6</v>
      </c>
      <c r="H1834">
        <v>0.34699999999999998</v>
      </c>
      <c r="I1834">
        <v>227.2</v>
      </c>
      <c r="J1834">
        <v>4.41</v>
      </c>
      <c r="K1834">
        <v>174</v>
      </c>
      <c r="L1834">
        <v>31.2</v>
      </c>
    </row>
    <row r="1835" spans="1:12">
      <c r="A1835" t="str">
        <f t="shared" si="28"/>
        <v>SBSdw1.CC.Horsefly.C.Reg.N.90</v>
      </c>
      <c r="B1835">
        <v>233</v>
      </c>
      <c r="C1835" t="str">
        <f>LOOKUP(B1835,TipsyOutputs!A:A,TipsyOutputs!B:B)</f>
        <v>SBSdw1.CC.Horsefly.C.Reg.N</v>
      </c>
      <c r="D1835">
        <v>0</v>
      </c>
      <c r="E1835">
        <v>90</v>
      </c>
      <c r="F1835">
        <v>394</v>
      </c>
      <c r="G1835">
        <v>26.3</v>
      </c>
      <c r="H1835">
        <v>0.42099999999999999</v>
      </c>
      <c r="I1835">
        <v>237.6</v>
      </c>
      <c r="J1835">
        <v>4.38</v>
      </c>
      <c r="K1835">
        <v>206</v>
      </c>
      <c r="L1835">
        <v>33</v>
      </c>
    </row>
    <row r="1836" spans="1:12">
      <c r="A1836" t="str">
        <f t="shared" si="28"/>
        <v>SBSdw1.CC.Horsefly.C.Reg.P.100</v>
      </c>
      <c r="B1836">
        <v>234</v>
      </c>
      <c r="C1836" t="str">
        <f>LOOKUP(B1836,TipsyOutputs!A:A,TipsyOutputs!B:B)</f>
        <v>SBSdw1.CC.Horsefly.C.Reg.P</v>
      </c>
      <c r="D1836">
        <v>0</v>
      </c>
      <c r="E1836">
        <v>100</v>
      </c>
      <c r="F1836">
        <v>426</v>
      </c>
      <c r="G1836">
        <v>28.9</v>
      </c>
      <c r="H1836">
        <v>0.51500000000000001</v>
      </c>
      <c r="I1836">
        <v>248.4</v>
      </c>
      <c r="J1836">
        <v>4.26</v>
      </c>
      <c r="K1836">
        <v>245</v>
      </c>
      <c r="L1836">
        <v>34.1</v>
      </c>
    </row>
    <row r="1837" spans="1:12">
      <c r="A1837" t="str">
        <f t="shared" si="28"/>
        <v>SBSdw1.CC.Horsefly.C.Reg.P.60</v>
      </c>
      <c r="B1837">
        <v>234</v>
      </c>
      <c r="C1837" t="str">
        <f>LOOKUP(B1837,TipsyOutputs!A:A,TipsyOutputs!B:B)</f>
        <v>SBSdw1.CC.Horsefly.C.Reg.P</v>
      </c>
      <c r="D1837">
        <v>0</v>
      </c>
      <c r="E1837">
        <v>60</v>
      </c>
      <c r="F1837">
        <v>282</v>
      </c>
      <c r="G1837">
        <v>21.7</v>
      </c>
      <c r="H1837">
        <v>0.23300000000000001</v>
      </c>
      <c r="I1837">
        <v>201.7</v>
      </c>
      <c r="J1837">
        <v>4.7</v>
      </c>
      <c r="K1837">
        <v>122</v>
      </c>
      <c r="L1837">
        <v>27.1</v>
      </c>
    </row>
    <row r="1838" spans="1:12">
      <c r="A1838" t="str">
        <f t="shared" si="28"/>
        <v>SBSdw1.CC.Horsefly.C.Reg.P.70</v>
      </c>
      <c r="B1838">
        <v>234</v>
      </c>
      <c r="C1838" t="str">
        <f>LOOKUP(B1838,TipsyOutputs!A:A,TipsyOutputs!B:B)</f>
        <v>SBSdw1.CC.Horsefly.C.Reg.P</v>
      </c>
      <c r="D1838">
        <v>0</v>
      </c>
      <c r="E1838">
        <v>70</v>
      </c>
      <c r="F1838">
        <v>335</v>
      </c>
      <c r="G1838">
        <v>24</v>
      </c>
      <c r="H1838">
        <v>0.3</v>
      </c>
      <c r="I1838">
        <v>218.1</v>
      </c>
      <c r="J1838">
        <v>4.79</v>
      </c>
      <c r="K1838">
        <v>157</v>
      </c>
      <c r="L1838">
        <v>29.5</v>
      </c>
    </row>
    <row r="1839" spans="1:12">
      <c r="A1839" t="str">
        <f t="shared" si="28"/>
        <v>SBSdw1.CC.Horsefly.C.Reg.P.80</v>
      </c>
      <c r="B1839">
        <v>234</v>
      </c>
      <c r="C1839" t="str">
        <f>LOOKUP(B1839,TipsyOutputs!A:A,TipsyOutputs!B:B)</f>
        <v>SBSdw1.CC.Horsefly.C.Reg.P</v>
      </c>
      <c r="D1839">
        <v>0</v>
      </c>
      <c r="E1839">
        <v>80</v>
      </c>
      <c r="F1839">
        <v>376</v>
      </c>
      <c r="G1839">
        <v>26</v>
      </c>
      <c r="H1839">
        <v>0.36899999999999999</v>
      </c>
      <c r="I1839">
        <v>230.1</v>
      </c>
      <c r="J1839">
        <v>4.7</v>
      </c>
      <c r="K1839">
        <v>190</v>
      </c>
      <c r="L1839">
        <v>31.4</v>
      </c>
    </row>
    <row r="1840" spans="1:12">
      <c r="A1840" t="str">
        <f t="shared" si="28"/>
        <v>SBSdw1.CC.Horsefly.C.Reg.P.90</v>
      </c>
      <c r="B1840">
        <v>234</v>
      </c>
      <c r="C1840" t="str">
        <f>LOOKUP(B1840,TipsyOutputs!A:A,TipsyOutputs!B:B)</f>
        <v>SBSdw1.CC.Horsefly.C.Reg.P</v>
      </c>
      <c r="D1840">
        <v>0</v>
      </c>
      <c r="E1840">
        <v>90</v>
      </c>
      <c r="F1840">
        <v>404</v>
      </c>
      <c r="G1840">
        <v>27.6</v>
      </c>
      <c r="H1840">
        <v>0.44</v>
      </c>
      <c r="I1840">
        <v>240.2</v>
      </c>
      <c r="J1840">
        <v>4.49</v>
      </c>
      <c r="K1840">
        <v>218</v>
      </c>
      <c r="L1840">
        <v>32.9</v>
      </c>
    </row>
    <row r="1841" spans="1:12">
      <c r="A1841" t="str">
        <f t="shared" si="28"/>
        <v>SBSdw1.Sel.BlackCreek.A.FFEP.S.100</v>
      </c>
      <c r="B1841">
        <v>333</v>
      </c>
      <c r="C1841" t="str">
        <f>LOOKUP(B1841,TipsyOutputs!A:A,TipsyOutputs!B:B)</f>
        <v>SBSdw1.Sel.BlackCreek.A.FFEP.S</v>
      </c>
      <c r="D1841">
        <v>0</v>
      </c>
      <c r="E1841">
        <v>100</v>
      </c>
      <c r="F1841">
        <v>444</v>
      </c>
      <c r="G1841">
        <v>31.5</v>
      </c>
      <c r="H1841">
        <v>0.57499999999999996</v>
      </c>
      <c r="I1841">
        <v>249.1</v>
      </c>
      <c r="J1841">
        <v>4.4400000000000004</v>
      </c>
      <c r="K1841">
        <v>314</v>
      </c>
      <c r="L1841">
        <v>39.299999999999997</v>
      </c>
    </row>
    <row r="1842" spans="1:12">
      <c r="A1842" t="str">
        <f t="shared" si="28"/>
        <v>SBSdw1.Sel.BlackCreek.A.FFEP.S.60</v>
      </c>
      <c r="B1842">
        <v>333</v>
      </c>
      <c r="C1842" t="str">
        <f>LOOKUP(B1842,TipsyOutputs!A:A,TipsyOutputs!B:B)</f>
        <v>SBSdw1.Sel.BlackCreek.A.FFEP.S</v>
      </c>
      <c r="D1842">
        <v>0</v>
      </c>
      <c r="E1842">
        <v>60</v>
      </c>
      <c r="F1842">
        <v>233</v>
      </c>
      <c r="G1842">
        <v>23.1</v>
      </c>
      <c r="H1842">
        <v>0.27500000000000002</v>
      </c>
      <c r="I1842">
        <v>206.7</v>
      </c>
      <c r="J1842">
        <v>3.89</v>
      </c>
      <c r="K1842">
        <v>128</v>
      </c>
      <c r="L1842">
        <v>28.5</v>
      </c>
    </row>
    <row r="1843" spans="1:12">
      <c r="A1843" t="str">
        <f t="shared" si="28"/>
        <v>SBSdw1.Sel.BlackCreek.A.FFEP.S.70</v>
      </c>
      <c r="B1843">
        <v>333</v>
      </c>
      <c r="C1843" t="str">
        <f>LOOKUP(B1843,TipsyOutputs!A:A,TipsyOutputs!B:B)</f>
        <v>SBSdw1.Sel.BlackCreek.A.FFEP.S</v>
      </c>
      <c r="D1843">
        <v>0</v>
      </c>
      <c r="E1843">
        <v>70</v>
      </c>
      <c r="F1843">
        <v>294</v>
      </c>
      <c r="G1843">
        <v>25.7</v>
      </c>
      <c r="H1843">
        <v>0.35199999999999998</v>
      </c>
      <c r="I1843">
        <v>222.1</v>
      </c>
      <c r="J1843">
        <v>4.2</v>
      </c>
      <c r="K1843">
        <v>176</v>
      </c>
      <c r="L1843">
        <v>31.8</v>
      </c>
    </row>
    <row r="1844" spans="1:12">
      <c r="A1844" t="str">
        <f t="shared" si="28"/>
        <v>SBSdw1.Sel.BlackCreek.A.FFEP.S.80</v>
      </c>
      <c r="B1844">
        <v>333</v>
      </c>
      <c r="C1844" t="str">
        <f>LOOKUP(B1844,TipsyOutputs!A:A,TipsyOutputs!B:B)</f>
        <v>SBSdw1.Sel.BlackCreek.A.FFEP.S</v>
      </c>
      <c r="D1844">
        <v>0</v>
      </c>
      <c r="E1844">
        <v>80</v>
      </c>
      <c r="F1844">
        <v>348</v>
      </c>
      <c r="G1844">
        <v>27.9</v>
      </c>
      <c r="H1844">
        <v>0.42599999999999999</v>
      </c>
      <c r="I1844">
        <v>233</v>
      </c>
      <c r="J1844">
        <v>4.3600000000000003</v>
      </c>
      <c r="K1844">
        <v>222</v>
      </c>
      <c r="L1844">
        <v>34.700000000000003</v>
      </c>
    </row>
    <row r="1845" spans="1:12">
      <c r="A1845" t="str">
        <f t="shared" si="28"/>
        <v>SBSdw1.Sel.BlackCreek.A.FFEP.S.90</v>
      </c>
      <c r="B1845">
        <v>333</v>
      </c>
      <c r="C1845" t="str">
        <f>LOOKUP(B1845,TipsyOutputs!A:A,TipsyOutputs!B:B)</f>
        <v>SBSdw1.Sel.BlackCreek.A.FFEP.S</v>
      </c>
      <c r="D1845">
        <v>0</v>
      </c>
      <c r="E1845">
        <v>90</v>
      </c>
      <c r="F1845">
        <v>400</v>
      </c>
      <c r="G1845">
        <v>29.8</v>
      </c>
      <c r="H1845">
        <v>0.501</v>
      </c>
      <c r="I1845">
        <v>242.2</v>
      </c>
      <c r="J1845">
        <v>4.4400000000000004</v>
      </c>
      <c r="K1845">
        <v>269</v>
      </c>
      <c r="L1845">
        <v>37.1</v>
      </c>
    </row>
    <row r="1846" spans="1:12">
      <c r="A1846" t="str">
        <f t="shared" si="28"/>
        <v>SBSdw1.Sel.BlackCreek.A.NoMgmt.N.100</v>
      </c>
      <c r="B1846">
        <v>49</v>
      </c>
      <c r="C1846" t="str">
        <f>LOOKUP(B1846,TipsyOutputs!A:A,TipsyOutputs!B:B)</f>
        <v>SBSdw1.Sel.BlackCreek.A.NoMgmt.N</v>
      </c>
      <c r="D1846">
        <v>0</v>
      </c>
      <c r="E1846">
        <v>100</v>
      </c>
      <c r="F1846">
        <v>253</v>
      </c>
      <c r="G1846">
        <v>22.9</v>
      </c>
      <c r="H1846">
        <v>0.26</v>
      </c>
      <c r="I1846">
        <v>208.8</v>
      </c>
      <c r="J1846">
        <v>2.5299999999999998</v>
      </c>
      <c r="K1846">
        <v>129</v>
      </c>
      <c r="L1846">
        <v>28</v>
      </c>
    </row>
    <row r="1847" spans="1:12">
      <c r="A1847" t="str">
        <f t="shared" si="28"/>
        <v>SBSdw1.Sel.BlackCreek.A.NoMgmt.N.60</v>
      </c>
      <c r="B1847">
        <v>49</v>
      </c>
      <c r="C1847" t="str">
        <f>LOOKUP(B1847,TipsyOutputs!A:A,TipsyOutputs!B:B)</f>
        <v>SBSdw1.Sel.BlackCreek.A.NoMgmt.N</v>
      </c>
      <c r="D1847">
        <v>0</v>
      </c>
      <c r="E1847">
        <v>60</v>
      </c>
      <c r="F1847">
        <v>69</v>
      </c>
      <c r="G1847">
        <v>14.3</v>
      </c>
      <c r="H1847">
        <v>9.8000000000000004E-2</v>
      </c>
      <c r="I1847">
        <v>137.19999999999999</v>
      </c>
      <c r="J1847">
        <v>1.1499999999999999</v>
      </c>
      <c r="K1847">
        <v>34</v>
      </c>
      <c r="L1847">
        <v>18.2</v>
      </c>
    </row>
    <row r="1848" spans="1:12">
      <c r="A1848" t="str">
        <f t="shared" si="28"/>
        <v>SBSdw1.Sel.BlackCreek.A.NoMgmt.N.70</v>
      </c>
      <c r="B1848">
        <v>49</v>
      </c>
      <c r="C1848" t="str">
        <f>LOOKUP(B1848,TipsyOutputs!A:A,TipsyOutputs!B:B)</f>
        <v>SBSdw1.Sel.BlackCreek.A.NoMgmt.N</v>
      </c>
      <c r="D1848">
        <v>0</v>
      </c>
      <c r="E1848">
        <v>70</v>
      </c>
      <c r="F1848">
        <v>120</v>
      </c>
      <c r="G1848">
        <v>16.899999999999999</v>
      </c>
      <c r="H1848">
        <v>0.13100000000000001</v>
      </c>
      <c r="I1848">
        <v>160.1</v>
      </c>
      <c r="J1848">
        <v>1.72</v>
      </c>
      <c r="K1848">
        <v>54</v>
      </c>
      <c r="L1848">
        <v>21</v>
      </c>
    </row>
    <row r="1849" spans="1:12">
      <c r="A1849" t="str">
        <f t="shared" si="28"/>
        <v>SBSdw1.Sel.BlackCreek.A.NoMgmt.N.80</v>
      </c>
      <c r="B1849">
        <v>49</v>
      </c>
      <c r="C1849" t="str">
        <f>LOOKUP(B1849,TipsyOutputs!A:A,TipsyOutputs!B:B)</f>
        <v>SBSdw1.Sel.BlackCreek.A.NoMgmt.N</v>
      </c>
      <c r="D1849">
        <v>0</v>
      </c>
      <c r="E1849">
        <v>80</v>
      </c>
      <c r="F1849">
        <v>170</v>
      </c>
      <c r="G1849">
        <v>19.2</v>
      </c>
      <c r="H1849">
        <v>0.17299999999999999</v>
      </c>
      <c r="I1849">
        <v>180.8</v>
      </c>
      <c r="J1849">
        <v>2.13</v>
      </c>
      <c r="K1849">
        <v>78</v>
      </c>
      <c r="L1849">
        <v>23.6</v>
      </c>
    </row>
    <row r="1850" spans="1:12">
      <c r="A1850" t="str">
        <f t="shared" si="28"/>
        <v>SBSdw1.Sel.BlackCreek.A.NoMgmt.N.90</v>
      </c>
      <c r="B1850">
        <v>49</v>
      </c>
      <c r="C1850" t="str">
        <f>LOOKUP(B1850,TipsyOutputs!A:A,TipsyOutputs!B:B)</f>
        <v>SBSdw1.Sel.BlackCreek.A.NoMgmt.N</v>
      </c>
      <c r="D1850">
        <v>0</v>
      </c>
      <c r="E1850">
        <v>90</v>
      </c>
      <c r="F1850">
        <v>215</v>
      </c>
      <c r="G1850">
        <v>21.1</v>
      </c>
      <c r="H1850">
        <v>0.217</v>
      </c>
      <c r="I1850">
        <v>196.6</v>
      </c>
      <c r="J1850">
        <v>2.39</v>
      </c>
      <c r="K1850">
        <v>103</v>
      </c>
      <c r="L1850">
        <v>25.9</v>
      </c>
    </row>
    <row r="1851" spans="1:12">
      <c r="A1851" t="str">
        <f t="shared" si="28"/>
        <v>SBSdw1.Sel.BlackCreek.A.Reg.S.100</v>
      </c>
      <c r="B1851">
        <v>182</v>
      </c>
      <c r="C1851" t="str">
        <f>LOOKUP(B1851,TipsyOutputs!A:A,TipsyOutputs!B:B)</f>
        <v>SBSdw1.Sel.BlackCreek.A.Reg.S</v>
      </c>
      <c r="D1851">
        <v>0</v>
      </c>
      <c r="E1851">
        <v>100</v>
      </c>
      <c r="F1851">
        <v>425</v>
      </c>
      <c r="G1851">
        <v>28.8</v>
      </c>
      <c r="H1851">
        <v>0.53300000000000003</v>
      </c>
      <c r="I1851">
        <v>243</v>
      </c>
      <c r="J1851">
        <v>4.25</v>
      </c>
      <c r="K1851">
        <v>256</v>
      </c>
      <c r="L1851">
        <v>36.4</v>
      </c>
    </row>
    <row r="1852" spans="1:12">
      <c r="A1852" t="str">
        <f t="shared" si="28"/>
        <v>SBSdw1.Sel.BlackCreek.A.Reg.S.60</v>
      </c>
      <c r="B1852">
        <v>182</v>
      </c>
      <c r="C1852" t="str">
        <f>LOOKUP(B1852,TipsyOutputs!A:A,TipsyOutputs!B:B)</f>
        <v>SBSdw1.Sel.BlackCreek.A.Reg.S</v>
      </c>
      <c r="D1852">
        <v>0</v>
      </c>
      <c r="E1852">
        <v>60</v>
      </c>
      <c r="F1852">
        <v>199</v>
      </c>
      <c r="G1852">
        <v>19.600000000000001</v>
      </c>
      <c r="H1852">
        <v>0.20399999999999999</v>
      </c>
      <c r="I1852">
        <v>191.2</v>
      </c>
      <c r="J1852">
        <v>3.32</v>
      </c>
      <c r="K1852">
        <v>94</v>
      </c>
      <c r="L1852">
        <v>26.4</v>
      </c>
    </row>
    <row r="1853" spans="1:12">
      <c r="A1853" t="str">
        <f t="shared" si="28"/>
        <v>SBSdw1.Sel.BlackCreek.A.Reg.S.70</v>
      </c>
      <c r="B1853">
        <v>182</v>
      </c>
      <c r="C1853" t="str">
        <f>LOOKUP(B1853,TipsyOutputs!A:A,TipsyOutputs!B:B)</f>
        <v>SBSdw1.Sel.BlackCreek.A.Reg.S</v>
      </c>
      <c r="D1853">
        <v>0</v>
      </c>
      <c r="E1853">
        <v>70</v>
      </c>
      <c r="F1853">
        <v>271</v>
      </c>
      <c r="G1853">
        <v>22.5</v>
      </c>
      <c r="H1853">
        <v>0.27900000000000003</v>
      </c>
      <c r="I1853">
        <v>210.4</v>
      </c>
      <c r="J1853">
        <v>3.87</v>
      </c>
      <c r="K1853">
        <v>135</v>
      </c>
      <c r="L1853">
        <v>29.5</v>
      </c>
    </row>
    <row r="1854" spans="1:12">
      <c r="A1854" t="str">
        <f t="shared" si="28"/>
        <v>SBSdw1.Sel.BlackCreek.A.Reg.S.80</v>
      </c>
      <c r="B1854">
        <v>182</v>
      </c>
      <c r="C1854" t="str">
        <f>LOOKUP(B1854,TipsyOutputs!A:A,TipsyOutputs!B:B)</f>
        <v>SBSdw1.Sel.BlackCreek.A.Reg.S</v>
      </c>
      <c r="D1854">
        <v>0</v>
      </c>
      <c r="E1854">
        <v>80</v>
      </c>
      <c r="F1854">
        <v>335</v>
      </c>
      <c r="G1854">
        <v>24.9</v>
      </c>
      <c r="H1854">
        <v>0.36599999999999999</v>
      </c>
      <c r="I1854">
        <v>225</v>
      </c>
      <c r="J1854">
        <v>4.1900000000000004</v>
      </c>
      <c r="K1854">
        <v>179</v>
      </c>
      <c r="L1854">
        <v>32.299999999999997</v>
      </c>
    </row>
    <row r="1855" spans="1:12">
      <c r="A1855" t="str">
        <f t="shared" si="28"/>
        <v>SBSdw1.Sel.BlackCreek.A.Reg.S.90</v>
      </c>
      <c r="B1855">
        <v>182</v>
      </c>
      <c r="C1855" t="str">
        <f>LOOKUP(B1855,TipsyOutputs!A:A,TipsyOutputs!B:B)</f>
        <v>SBSdw1.Sel.BlackCreek.A.Reg.S</v>
      </c>
      <c r="D1855">
        <v>0</v>
      </c>
      <c r="E1855">
        <v>90</v>
      </c>
      <c r="F1855">
        <v>386</v>
      </c>
      <c r="G1855">
        <v>27</v>
      </c>
      <c r="H1855">
        <v>0.45</v>
      </c>
      <c r="I1855">
        <v>235.2</v>
      </c>
      <c r="J1855">
        <v>4.29</v>
      </c>
      <c r="K1855">
        <v>219</v>
      </c>
      <c r="L1855">
        <v>34.6</v>
      </c>
    </row>
    <row r="1856" spans="1:12">
      <c r="A1856" t="str">
        <f t="shared" si="28"/>
        <v>SBSdw1.Sel.BlackCreek.C.FFEP.S.100</v>
      </c>
      <c r="B1856">
        <v>336</v>
      </c>
      <c r="C1856" t="str">
        <f>LOOKUP(B1856,TipsyOutputs!A:A,TipsyOutputs!B:B)</f>
        <v>SBSdw1.Sel.BlackCreek.C.FFEP.S</v>
      </c>
      <c r="D1856">
        <v>0</v>
      </c>
      <c r="E1856">
        <v>100</v>
      </c>
      <c r="F1856">
        <v>448</v>
      </c>
      <c r="G1856">
        <v>31.7</v>
      </c>
      <c r="H1856">
        <v>0.58099999999999996</v>
      </c>
      <c r="I1856">
        <v>249.7</v>
      </c>
      <c r="J1856">
        <v>4.4800000000000004</v>
      </c>
      <c r="K1856">
        <v>318</v>
      </c>
      <c r="L1856">
        <v>39.5</v>
      </c>
    </row>
    <row r="1857" spans="1:12">
      <c r="A1857" t="str">
        <f t="shared" ref="A1857:A1920" si="29">C1857&amp;"."&amp;E1857</f>
        <v>SBSdw1.Sel.BlackCreek.C.FFEP.S.60</v>
      </c>
      <c r="B1857">
        <v>336</v>
      </c>
      <c r="C1857" t="str">
        <f>LOOKUP(B1857,TipsyOutputs!A:A,TipsyOutputs!B:B)</f>
        <v>SBSdw1.Sel.BlackCreek.C.FFEP.S</v>
      </c>
      <c r="D1857">
        <v>0</v>
      </c>
      <c r="E1857">
        <v>60</v>
      </c>
      <c r="F1857">
        <v>236</v>
      </c>
      <c r="G1857">
        <v>23.2</v>
      </c>
      <c r="H1857">
        <v>0.27800000000000002</v>
      </c>
      <c r="I1857">
        <v>207.5</v>
      </c>
      <c r="J1857">
        <v>3.93</v>
      </c>
      <c r="K1857">
        <v>130</v>
      </c>
      <c r="L1857">
        <v>28.6</v>
      </c>
    </row>
    <row r="1858" spans="1:12">
      <c r="A1858" t="str">
        <f t="shared" si="29"/>
        <v>SBSdw1.Sel.BlackCreek.C.FFEP.S.70</v>
      </c>
      <c r="B1858">
        <v>336</v>
      </c>
      <c r="C1858" t="str">
        <f>LOOKUP(B1858,TipsyOutputs!A:A,TipsyOutputs!B:B)</f>
        <v>SBSdw1.Sel.BlackCreek.C.FFEP.S</v>
      </c>
      <c r="D1858">
        <v>0</v>
      </c>
      <c r="E1858">
        <v>70</v>
      </c>
      <c r="F1858">
        <v>298</v>
      </c>
      <c r="G1858">
        <v>25.8</v>
      </c>
      <c r="H1858">
        <v>0.35599999999999998</v>
      </c>
      <c r="I1858">
        <v>222.7</v>
      </c>
      <c r="J1858">
        <v>4.25</v>
      </c>
      <c r="K1858">
        <v>178</v>
      </c>
      <c r="L1858">
        <v>32</v>
      </c>
    </row>
    <row r="1859" spans="1:12">
      <c r="A1859" t="str">
        <f t="shared" si="29"/>
        <v>SBSdw1.Sel.BlackCreek.C.FFEP.S.80</v>
      </c>
      <c r="B1859">
        <v>336</v>
      </c>
      <c r="C1859" t="str">
        <f>LOOKUP(B1859,TipsyOutputs!A:A,TipsyOutputs!B:B)</f>
        <v>SBSdw1.Sel.BlackCreek.C.FFEP.S</v>
      </c>
      <c r="D1859">
        <v>0</v>
      </c>
      <c r="E1859">
        <v>80</v>
      </c>
      <c r="F1859">
        <v>352</v>
      </c>
      <c r="G1859">
        <v>28</v>
      </c>
      <c r="H1859">
        <v>0.43</v>
      </c>
      <c r="I1859">
        <v>233.6</v>
      </c>
      <c r="J1859">
        <v>4.4000000000000004</v>
      </c>
      <c r="K1859">
        <v>224</v>
      </c>
      <c r="L1859">
        <v>34.799999999999997</v>
      </c>
    </row>
    <row r="1860" spans="1:12">
      <c r="A1860" t="str">
        <f t="shared" si="29"/>
        <v>SBSdw1.Sel.BlackCreek.C.FFEP.S.90</v>
      </c>
      <c r="B1860">
        <v>336</v>
      </c>
      <c r="C1860" t="str">
        <f>LOOKUP(B1860,TipsyOutputs!A:A,TipsyOutputs!B:B)</f>
        <v>SBSdw1.Sel.BlackCreek.C.FFEP.S</v>
      </c>
      <c r="D1860">
        <v>0</v>
      </c>
      <c r="E1860">
        <v>90</v>
      </c>
      <c r="F1860">
        <v>403</v>
      </c>
      <c r="G1860">
        <v>30</v>
      </c>
      <c r="H1860">
        <v>0.50700000000000001</v>
      </c>
      <c r="I1860">
        <v>242.8</v>
      </c>
      <c r="J1860">
        <v>4.4800000000000004</v>
      </c>
      <c r="K1860">
        <v>273</v>
      </c>
      <c r="L1860">
        <v>37.299999999999997</v>
      </c>
    </row>
    <row r="1861" spans="1:12">
      <c r="A1861" t="str">
        <f t="shared" si="29"/>
        <v>SBSdw1.Sel.BlackCreek.C.NoMgmt.N.100</v>
      </c>
      <c r="B1861">
        <v>50</v>
      </c>
      <c r="C1861" t="str">
        <f>LOOKUP(B1861,TipsyOutputs!A:A,TipsyOutputs!B:B)</f>
        <v>SBSdw1.Sel.BlackCreek.C.NoMgmt.N</v>
      </c>
      <c r="D1861">
        <v>0</v>
      </c>
      <c r="E1861">
        <v>100</v>
      </c>
      <c r="F1861">
        <v>325</v>
      </c>
      <c r="G1861">
        <v>25.8</v>
      </c>
      <c r="H1861">
        <v>0.35</v>
      </c>
      <c r="I1861">
        <v>227.8</v>
      </c>
      <c r="J1861">
        <v>3.25</v>
      </c>
      <c r="K1861">
        <v>182</v>
      </c>
      <c r="L1861">
        <v>31.6</v>
      </c>
    </row>
    <row r="1862" spans="1:12">
      <c r="A1862" t="str">
        <f t="shared" si="29"/>
        <v>SBSdw1.Sel.BlackCreek.C.NoMgmt.N.60</v>
      </c>
      <c r="B1862">
        <v>50</v>
      </c>
      <c r="C1862" t="str">
        <f>LOOKUP(B1862,TipsyOutputs!A:A,TipsyOutputs!B:B)</f>
        <v>SBSdw1.Sel.BlackCreek.C.NoMgmt.N</v>
      </c>
      <c r="D1862">
        <v>0</v>
      </c>
      <c r="E1862">
        <v>60</v>
      </c>
      <c r="F1862">
        <v>110</v>
      </c>
      <c r="G1862">
        <v>16.399999999999999</v>
      </c>
      <c r="H1862">
        <v>0.124</v>
      </c>
      <c r="I1862">
        <v>155.5</v>
      </c>
      <c r="J1862">
        <v>1.84</v>
      </c>
      <c r="K1862">
        <v>49</v>
      </c>
      <c r="L1862">
        <v>20.399999999999999</v>
      </c>
    </row>
    <row r="1863" spans="1:12">
      <c r="A1863" t="str">
        <f t="shared" si="29"/>
        <v>SBSdw1.Sel.BlackCreek.C.NoMgmt.N.70</v>
      </c>
      <c r="B1863">
        <v>50</v>
      </c>
      <c r="C1863" t="str">
        <f>LOOKUP(B1863,TipsyOutputs!A:A,TipsyOutputs!B:B)</f>
        <v>SBSdw1.Sel.BlackCreek.C.NoMgmt.N</v>
      </c>
      <c r="D1863">
        <v>0</v>
      </c>
      <c r="E1863">
        <v>70</v>
      </c>
      <c r="F1863">
        <v>173</v>
      </c>
      <c r="G1863">
        <v>19.2</v>
      </c>
      <c r="H1863">
        <v>0.17499999999999999</v>
      </c>
      <c r="I1863">
        <v>182</v>
      </c>
      <c r="J1863">
        <v>2.48</v>
      </c>
      <c r="K1863">
        <v>79</v>
      </c>
      <c r="L1863">
        <v>23.6</v>
      </c>
    </row>
    <row r="1864" spans="1:12">
      <c r="A1864" t="str">
        <f t="shared" si="29"/>
        <v>SBSdw1.Sel.BlackCreek.C.NoMgmt.N.80</v>
      </c>
      <c r="B1864">
        <v>50</v>
      </c>
      <c r="C1864" t="str">
        <f>LOOKUP(B1864,TipsyOutputs!A:A,TipsyOutputs!B:B)</f>
        <v>SBSdw1.Sel.BlackCreek.C.NoMgmt.N</v>
      </c>
      <c r="D1864">
        <v>0</v>
      </c>
      <c r="E1864">
        <v>80</v>
      </c>
      <c r="F1864">
        <v>230</v>
      </c>
      <c r="G1864">
        <v>21.7</v>
      </c>
      <c r="H1864">
        <v>0.23100000000000001</v>
      </c>
      <c r="I1864">
        <v>200.8</v>
      </c>
      <c r="J1864">
        <v>2.87</v>
      </c>
      <c r="K1864">
        <v>111</v>
      </c>
      <c r="L1864">
        <v>26.6</v>
      </c>
    </row>
    <row r="1865" spans="1:12">
      <c r="A1865" t="str">
        <f t="shared" si="29"/>
        <v>SBSdw1.Sel.BlackCreek.C.NoMgmt.N.90</v>
      </c>
      <c r="B1865">
        <v>50</v>
      </c>
      <c r="C1865" t="str">
        <f>LOOKUP(B1865,TipsyOutputs!A:A,TipsyOutputs!B:B)</f>
        <v>SBSdw1.Sel.BlackCreek.C.NoMgmt.N</v>
      </c>
      <c r="D1865">
        <v>0</v>
      </c>
      <c r="E1865">
        <v>90</v>
      </c>
      <c r="F1865">
        <v>279</v>
      </c>
      <c r="G1865">
        <v>23.9</v>
      </c>
      <c r="H1865">
        <v>0.28899999999999998</v>
      </c>
      <c r="I1865">
        <v>215.6</v>
      </c>
      <c r="J1865">
        <v>3.1</v>
      </c>
      <c r="K1865">
        <v>145</v>
      </c>
      <c r="L1865">
        <v>29.1</v>
      </c>
    </row>
    <row r="1866" spans="1:12">
      <c r="A1866" t="str">
        <f t="shared" si="29"/>
        <v>SBSdw1.Sel.BlackCreek.C.Reg.S.100</v>
      </c>
      <c r="B1866">
        <v>187</v>
      </c>
      <c r="C1866" t="str">
        <f>LOOKUP(B1866,TipsyOutputs!A:A,TipsyOutputs!B:B)</f>
        <v>SBSdw1.Sel.BlackCreek.C.Reg.S</v>
      </c>
      <c r="D1866">
        <v>0</v>
      </c>
      <c r="E1866">
        <v>100</v>
      </c>
      <c r="F1866">
        <v>428</v>
      </c>
      <c r="G1866">
        <v>28.9</v>
      </c>
      <c r="H1866">
        <v>0.54</v>
      </c>
      <c r="I1866">
        <v>243.6</v>
      </c>
      <c r="J1866">
        <v>4.28</v>
      </c>
      <c r="K1866">
        <v>259</v>
      </c>
      <c r="L1866">
        <v>36.5</v>
      </c>
    </row>
    <row r="1867" spans="1:12">
      <c r="A1867" t="str">
        <f t="shared" si="29"/>
        <v>SBSdw1.Sel.BlackCreek.C.Reg.S.60</v>
      </c>
      <c r="B1867">
        <v>187</v>
      </c>
      <c r="C1867" t="str">
        <f>LOOKUP(B1867,TipsyOutputs!A:A,TipsyOutputs!B:B)</f>
        <v>SBSdw1.Sel.BlackCreek.C.Reg.S</v>
      </c>
      <c r="D1867">
        <v>0</v>
      </c>
      <c r="E1867">
        <v>60</v>
      </c>
      <c r="F1867">
        <v>202</v>
      </c>
      <c r="G1867">
        <v>19.7</v>
      </c>
      <c r="H1867">
        <v>0.20599999999999999</v>
      </c>
      <c r="I1867">
        <v>192.1</v>
      </c>
      <c r="J1867">
        <v>3.37</v>
      </c>
      <c r="K1867">
        <v>96</v>
      </c>
      <c r="L1867">
        <v>26.5</v>
      </c>
    </row>
    <row r="1868" spans="1:12">
      <c r="A1868" t="str">
        <f t="shared" si="29"/>
        <v>SBSdw1.Sel.BlackCreek.C.Reg.S.70</v>
      </c>
      <c r="B1868">
        <v>187</v>
      </c>
      <c r="C1868" t="str">
        <f>LOOKUP(B1868,TipsyOutputs!A:A,TipsyOutputs!B:B)</f>
        <v>SBSdw1.Sel.BlackCreek.C.Reg.S</v>
      </c>
      <c r="D1868">
        <v>0</v>
      </c>
      <c r="E1868">
        <v>70</v>
      </c>
      <c r="F1868">
        <v>274</v>
      </c>
      <c r="G1868">
        <v>22.6</v>
      </c>
      <c r="H1868">
        <v>0.28299999999999997</v>
      </c>
      <c r="I1868">
        <v>211.2</v>
      </c>
      <c r="J1868">
        <v>3.92</v>
      </c>
      <c r="K1868">
        <v>137</v>
      </c>
      <c r="L1868">
        <v>29.7</v>
      </c>
    </row>
    <row r="1869" spans="1:12">
      <c r="A1869" t="str">
        <f t="shared" si="29"/>
        <v>SBSdw1.Sel.BlackCreek.C.Reg.S.80</v>
      </c>
      <c r="B1869">
        <v>187</v>
      </c>
      <c r="C1869" t="str">
        <f>LOOKUP(B1869,TipsyOutputs!A:A,TipsyOutputs!B:B)</f>
        <v>SBSdw1.Sel.BlackCreek.C.Reg.S</v>
      </c>
      <c r="D1869">
        <v>0</v>
      </c>
      <c r="E1869">
        <v>80</v>
      </c>
      <c r="F1869">
        <v>338</v>
      </c>
      <c r="G1869">
        <v>25</v>
      </c>
      <c r="H1869">
        <v>0.371</v>
      </c>
      <c r="I1869">
        <v>225.7</v>
      </c>
      <c r="J1869">
        <v>4.2300000000000004</v>
      </c>
      <c r="K1869">
        <v>181</v>
      </c>
      <c r="L1869">
        <v>32.5</v>
      </c>
    </row>
    <row r="1870" spans="1:12">
      <c r="A1870" t="str">
        <f t="shared" si="29"/>
        <v>SBSdw1.Sel.BlackCreek.C.Reg.S.90</v>
      </c>
      <c r="B1870">
        <v>187</v>
      </c>
      <c r="C1870" t="str">
        <f>LOOKUP(B1870,TipsyOutputs!A:A,TipsyOutputs!B:B)</f>
        <v>SBSdw1.Sel.BlackCreek.C.Reg.S</v>
      </c>
      <c r="D1870">
        <v>0</v>
      </c>
      <c r="E1870">
        <v>90</v>
      </c>
      <c r="F1870">
        <v>389</v>
      </c>
      <c r="G1870">
        <v>27.1</v>
      </c>
      <c r="H1870">
        <v>0.45500000000000002</v>
      </c>
      <c r="I1870">
        <v>235.8</v>
      </c>
      <c r="J1870">
        <v>4.32</v>
      </c>
      <c r="K1870">
        <v>221</v>
      </c>
      <c r="L1870">
        <v>34.700000000000003</v>
      </c>
    </row>
    <row r="1871" spans="1:12">
      <c r="A1871" t="str">
        <f t="shared" si="29"/>
        <v>SBSdw1.Sel.BlackCreek.D.FFEP.S.100</v>
      </c>
      <c r="B1871">
        <v>338</v>
      </c>
      <c r="C1871" t="str">
        <f>LOOKUP(B1871,TipsyOutputs!A:A,TipsyOutputs!B:B)</f>
        <v>SBSdw1.Sel.BlackCreek.D.FFEP.S</v>
      </c>
      <c r="D1871">
        <v>0</v>
      </c>
      <c r="E1871">
        <v>100</v>
      </c>
      <c r="F1871">
        <v>412</v>
      </c>
      <c r="G1871">
        <v>30.4</v>
      </c>
      <c r="H1871">
        <v>0.52400000000000002</v>
      </c>
      <c r="I1871">
        <v>244.5</v>
      </c>
      <c r="J1871">
        <v>4.12</v>
      </c>
      <c r="K1871">
        <v>283</v>
      </c>
      <c r="L1871">
        <v>37.799999999999997</v>
      </c>
    </row>
    <row r="1872" spans="1:12">
      <c r="A1872" t="str">
        <f t="shared" si="29"/>
        <v>SBSdw1.Sel.BlackCreek.D.FFEP.S.60</v>
      </c>
      <c r="B1872">
        <v>338</v>
      </c>
      <c r="C1872" t="str">
        <f>LOOKUP(B1872,TipsyOutputs!A:A,TipsyOutputs!B:B)</f>
        <v>SBSdw1.Sel.BlackCreek.D.FFEP.S</v>
      </c>
      <c r="D1872">
        <v>0</v>
      </c>
      <c r="E1872">
        <v>60</v>
      </c>
      <c r="F1872">
        <v>212</v>
      </c>
      <c r="G1872">
        <v>22.1</v>
      </c>
      <c r="H1872">
        <v>0.249</v>
      </c>
      <c r="I1872">
        <v>200</v>
      </c>
      <c r="J1872">
        <v>3.53</v>
      </c>
      <c r="K1872">
        <v>113</v>
      </c>
      <c r="L1872">
        <v>27.3</v>
      </c>
    </row>
    <row r="1873" spans="1:12">
      <c r="A1873" t="str">
        <f t="shared" si="29"/>
        <v>SBSdw1.Sel.BlackCreek.D.FFEP.S.70</v>
      </c>
      <c r="B1873">
        <v>338</v>
      </c>
      <c r="C1873" t="str">
        <f>LOOKUP(B1873,TipsyOutputs!A:A,TipsyOutputs!B:B)</f>
        <v>SBSdw1.Sel.BlackCreek.D.FFEP.S</v>
      </c>
      <c r="D1873">
        <v>0</v>
      </c>
      <c r="E1873">
        <v>70</v>
      </c>
      <c r="F1873">
        <v>268</v>
      </c>
      <c r="G1873">
        <v>24.6</v>
      </c>
      <c r="H1873">
        <v>0.31900000000000001</v>
      </c>
      <c r="I1873">
        <v>216.3</v>
      </c>
      <c r="J1873">
        <v>3.83</v>
      </c>
      <c r="K1873">
        <v>155</v>
      </c>
      <c r="L1873">
        <v>30.5</v>
      </c>
    </row>
    <row r="1874" spans="1:12">
      <c r="A1874" t="str">
        <f t="shared" si="29"/>
        <v>SBSdw1.Sel.BlackCreek.D.FFEP.S.80</v>
      </c>
      <c r="B1874">
        <v>338</v>
      </c>
      <c r="C1874" t="str">
        <f>LOOKUP(B1874,TipsyOutputs!A:A,TipsyOutputs!B:B)</f>
        <v>SBSdw1.Sel.BlackCreek.D.FFEP.S</v>
      </c>
      <c r="D1874">
        <v>0</v>
      </c>
      <c r="E1874">
        <v>80</v>
      </c>
      <c r="F1874">
        <v>322</v>
      </c>
      <c r="G1874">
        <v>26.8</v>
      </c>
      <c r="H1874">
        <v>0.39</v>
      </c>
      <c r="I1874">
        <v>228</v>
      </c>
      <c r="J1874">
        <v>4.0199999999999996</v>
      </c>
      <c r="K1874">
        <v>199</v>
      </c>
      <c r="L1874">
        <v>33.299999999999997</v>
      </c>
    </row>
    <row r="1875" spans="1:12">
      <c r="A1875" t="str">
        <f t="shared" si="29"/>
        <v>SBSdw1.Sel.BlackCreek.D.FFEP.S.90</v>
      </c>
      <c r="B1875">
        <v>338</v>
      </c>
      <c r="C1875" t="str">
        <f>LOOKUP(B1875,TipsyOutputs!A:A,TipsyOutputs!B:B)</f>
        <v>SBSdw1.Sel.BlackCreek.D.FFEP.S</v>
      </c>
      <c r="D1875">
        <v>0</v>
      </c>
      <c r="E1875">
        <v>90</v>
      </c>
      <c r="F1875">
        <v>368</v>
      </c>
      <c r="G1875">
        <v>28.7</v>
      </c>
      <c r="H1875">
        <v>0.45600000000000002</v>
      </c>
      <c r="I1875">
        <v>237</v>
      </c>
      <c r="J1875">
        <v>4.09</v>
      </c>
      <c r="K1875">
        <v>241</v>
      </c>
      <c r="L1875">
        <v>35.700000000000003</v>
      </c>
    </row>
    <row r="1876" spans="1:12">
      <c r="A1876" t="str">
        <f t="shared" si="29"/>
        <v>SBSdw1.Sel.BlackCreek.D.NoMgmt.N.100</v>
      </c>
      <c r="B1876">
        <v>51</v>
      </c>
      <c r="C1876" t="str">
        <f>LOOKUP(B1876,TipsyOutputs!A:A,TipsyOutputs!B:B)</f>
        <v>SBSdw1.Sel.BlackCreek.D.NoMgmt.N</v>
      </c>
      <c r="D1876">
        <v>0</v>
      </c>
      <c r="E1876">
        <v>100</v>
      </c>
      <c r="F1876">
        <v>200</v>
      </c>
      <c r="G1876">
        <v>20.5</v>
      </c>
      <c r="H1876">
        <v>0.20200000000000001</v>
      </c>
      <c r="I1876">
        <v>191.9</v>
      </c>
      <c r="J1876">
        <v>2</v>
      </c>
      <c r="K1876">
        <v>95</v>
      </c>
      <c r="L1876">
        <v>25.2</v>
      </c>
    </row>
    <row r="1877" spans="1:12">
      <c r="A1877" t="str">
        <f t="shared" si="29"/>
        <v>SBSdw1.Sel.BlackCreek.D.NoMgmt.N.60</v>
      </c>
      <c r="B1877">
        <v>51</v>
      </c>
      <c r="C1877" t="str">
        <f>LOOKUP(B1877,TipsyOutputs!A:A,TipsyOutputs!B:B)</f>
        <v>SBSdw1.Sel.BlackCreek.D.NoMgmt.N</v>
      </c>
      <c r="D1877">
        <v>0</v>
      </c>
      <c r="E1877">
        <v>60</v>
      </c>
      <c r="F1877">
        <v>39</v>
      </c>
      <c r="G1877">
        <v>12.6</v>
      </c>
      <c r="H1877">
        <v>8.2000000000000003E-2</v>
      </c>
      <c r="I1877">
        <v>123.6</v>
      </c>
      <c r="J1877">
        <v>0.65</v>
      </c>
      <c r="K1877">
        <v>24</v>
      </c>
      <c r="L1877">
        <v>16.100000000000001</v>
      </c>
    </row>
    <row r="1878" spans="1:12">
      <c r="A1878" t="str">
        <f t="shared" si="29"/>
        <v>SBSdw1.Sel.BlackCreek.D.NoMgmt.N.70</v>
      </c>
      <c r="B1878">
        <v>51</v>
      </c>
      <c r="C1878" t="str">
        <f>LOOKUP(B1878,TipsyOutputs!A:A,TipsyOutputs!B:B)</f>
        <v>SBSdw1.Sel.BlackCreek.D.NoMgmt.N</v>
      </c>
      <c r="D1878">
        <v>0</v>
      </c>
      <c r="E1878">
        <v>70</v>
      </c>
      <c r="F1878">
        <v>81</v>
      </c>
      <c r="G1878">
        <v>15</v>
      </c>
      <c r="H1878">
        <v>0.105</v>
      </c>
      <c r="I1878">
        <v>142.69999999999999</v>
      </c>
      <c r="J1878">
        <v>1.1599999999999999</v>
      </c>
      <c r="K1878">
        <v>39</v>
      </c>
      <c r="L1878">
        <v>18.899999999999999</v>
      </c>
    </row>
    <row r="1879" spans="1:12">
      <c r="A1879" t="str">
        <f t="shared" si="29"/>
        <v>SBSdw1.Sel.BlackCreek.D.NoMgmt.N.80</v>
      </c>
      <c r="B1879">
        <v>51</v>
      </c>
      <c r="C1879" t="str">
        <f>LOOKUP(B1879,TipsyOutputs!A:A,TipsyOutputs!B:B)</f>
        <v>SBSdw1.Sel.BlackCreek.D.NoMgmt.N</v>
      </c>
      <c r="D1879">
        <v>0</v>
      </c>
      <c r="E1879">
        <v>80</v>
      </c>
      <c r="F1879">
        <v>123</v>
      </c>
      <c r="G1879">
        <v>17.100000000000001</v>
      </c>
      <c r="H1879">
        <v>0.13300000000000001</v>
      </c>
      <c r="I1879">
        <v>161.1</v>
      </c>
      <c r="J1879">
        <v>1.53</v>
      </c>
      <c r="K1879">
        <v>55</v>
      </c>
      <c r="L1879">
        <v>21.1</v>
      </c>
    </row>
    <row r="1880" spans="1:12">
      <c r="A1880" t="str">
        <f t="shared" si="29"/>
        <v>SBSdw1.Sel.BlackCreek.D.NoMgmt.N.90</v>
      </c>
      <c r="B1880">
        <v>51</v>
      </c>
      <c r="C1880" t="str">
        <f>LOOKUP(B1880,TipsyOutputs!A:A,TipsyOutputs!B:B)</f>
        <v>SBSdw1.Sel.BlackCreek.D.NoMgmt.N</v>
      </c>
      <c r="D1880">
        <v>0</v>
      </c>
      <c r="E1880">
        <v>90</v>
      </c>
      <c r="F1880">
        <v>163</v>
      </c>
      <c r="G1880">
        <v>18.899999999999999</v>
      </c>
      <c r="H1880">
        <v>0.16700000000000001</v>
      </c>
      <c r="I1880">
        <v>178.5</v>
      </c>
      <c r="J1880">
        <v>1.82</v>
      </c>
      <c r="K1880">
        <v>75</v>
      </c>
      <c r="L1880">
        <v>23.3</v>
      </c>
    </row>
    <row r="1881" spans="1:12">
      <c r="A1881" t="str">
        <f t="shared" si="29"/>
        <v>SBSdw1.Sel.BlackCreek.D.Reg.S.100</v>
      </c>
      <c r="B1881">
        <v>190</v>
      </c>
      <c r="C1881" t="str">
        <f>LOOKUP(B1881,TipsyOutputs!A:A,TipsyOutputs!B:B)</f>
        <v>SBSdw1.Sel.BlackCreek.D.Reg.S</v>
      </c>
      <c r="D1881">
        <v>0</v>
      </c>
      <c r="E1881">
        <v>100</v>
      </c>
      <c r="F1881">
        <v>402</v>
      </c>
      <c r="G1881">
        <v>27.8</v>
      </c>
      <c r="H1881">
        <v>0.48399999999999999</v>
      </c>
      <c r="I1881">
        <v>238.5</v>
      </c>
      <c r="J1881">
        <v>4.0199999999999996</v>
      </c>
      <c r="K1881">
        <v>234</v>
      </c>
      <c r="L1881">
        <v>35.299999999999997</v>
      </c>
    </row>
    <row r="1882" spans="1:12">
      <c r="A1882" t="str">
        <f t="shared" si="29"/>
        <v>SBSdw1.Sel.BlackCreek.D.Reg.S.60</v>
      </c>
      <c r="B1882">
        <v>190</v>
      </c>
      <c r="C1882" t="str">
        <f>LOOKUP(B1882,TipsyOutputs!A:A,TipsyOutputs!B:B)</f>
        <v>SBSdw1.Sel.BlackCreek.D.Reg.S</v>
      </c>
      <c r="D1882">
        <v>0</v>
      </c>
      <c r="E1882">
        <v>60</v>
      </c>
      <c r="F1882">
        <v>178</v>
      </c>
      <c r="G1882">
        <v>18.7</v>
      </c>
      <c r="H1882">
        <v>0.183</v>
      </c>
      <c r="I1882">
        <v>184.1</v>
      </c>
      <c r="J1882">
        <v>2.96</v>
      </c>
      <c r="K1882">
        <v>83</v>
      </c>
      <c r="L1882">
        <v>25.3</v>
      </c>
    </row>
    <row r="1883" spans="1:12">
      <c r="A1883" t="str">
        <f t="shared" si="29"/>
        <v>SBSdw1.Sel.BlackCreek.D.Reg.S.70</v>
      </c>
      <c r="B1883">
        <v>190</v>
      </c>
      <c r="C1883" t="str">
        <f>LOOKUP(B1883,TipsyOutputs!A:A,TipsyOutputs!B:B)</f>
        <v>SBSdw1.Sel.BlackCreek.D.Reg.S</v>
      </c>
      <c r="D1883">
        <v>0</v>
      </c>
      <c r="E1883">
        <v>70</v>
      </c>
      <c r="F1883">
        <v>248</v>
      </c>
      <c r="G1883">
        <v>21.5</v>
      </c>
      <c r="H1883">
        <v>0.254</v>
      </c>
      <c r="I1883">
        <v>204.9</v>
      </c>
      <c r="J1883">
        <v>3.54</v>
      </c>
      <c r="K1883">
        <v>121</v>
      </c>
      <c r="L1883">
        <v>28.5</v>
      </c>
    </row>
    <row r="1884" spans="1:12">
      <c r="A1884" t="str">
        <f t="shared" si="29"/>
        <v>SBSdw1.Sel.BlackCreek.D.Reg.S.80</v>
      </c>
      <c r="B1884">
        <v>190</v>
      </c>
      <c r="C1884" t="str">
        <f>LOOKUP(B1884,TipsyOutputs!A:A,TipsyOutputs!B:B)</f>
        <v>SBSdw1.Sel.BlackCreek.D.Reg.S</v>
      </c>
      <c r="D1884">
        <v>0</v>
      </c>
      <c r="E1884">
        <v>80</v>
      </c>
      <c r="F1884">
        <v>310</v>
      </c>
      <c r="G1884">
        <v>24</v>
      </c>
      <c r="H1884">
        <v>0.33100000000000002</v>
      </c>
      <c r="I1884">
        <v>219.3</v>
      </c>
      <c r="J1884">
        <v>3.87</v>
      </c>
      <c r="K1884">
        <v>161</v>
      </c>
      <c r="L1884">
        <v>31.2</v>
      </c>
    </row>
    <row r="1885" spans="1:12">
      <c r="A1885" t="str">
        <f t="shared" si="29"/>
        <v>SBSdw1.Sel.BlackCreek.D.Reg.S.90</v>
      </c>
      <c r="B1885">
        <v>190</v>
      </c>
      <c r="C1885" t="str">
        <f>LOOKUP(B1885,TipsyOutputs!A:A,TipsyOutputs!B:B)</f>
        <v>SBSdw1.Sel.BlackCreek.D.Reg.S</v>
      </c>
      <c r="D1885">
        <v>0</v>
      </c>
      <c r="E1885">
        <v>90</v>
      </c>
      <c r="F1885">
        <v>361</v>
      </c>
      <c r="G1885">
        <v>26</v>
      </c>
      <c r="H1885">
        <v>0.41</v>
      </c>
      <c r="I1885">
        <v>230.7</v>
      </c>
      <c r="J1885">
        <v>4.0199999999999996</v>
      </c>
      <c r="K1885">
        <v>200</v>
      </c>
      <c r="L1885">
        <v>33.5</v>
      </c>
    </row>
    <row r="1886" spans="1:12">
      <c r="A1886" t="str">
        <f t="shared" si="29"/>
        <v>SBSdw1.Sel.Horsefly.B.FFEP.S.100</v>
      </c>
      <c r="B1886">
        <v>371</v>
      </c>
      <c r="C1886" t="str">
        <f>LOOKUP(B1886,TipsyOutputs!A:A,TipsyOutputs!B:B)</f>
        <v>SBSdw1.Sel.Horsefly.B.FFEP.S</v>
      </c>
      <c r="D1886">
        <v>0</v>
      </c>
      <c r="E1886">
        <v>100</v>
      </c>
      <c r="F1886">
        <v>408</v>
      </c>
      <c r="G1886">
        <v>30.2</v>
      </c>
      <c r="H1886">
        <v>0.51700000000000002</v>
      </c>
      <c r="I1886">
        <v>243.8</v>
      </c>
      <c r="J1886">
        <v>4.08</v>
      </c>
      <c r="K1886">
        <v>279</v>
      </c>
      <c r="L1886">
        <v>37.700000000000003</v>
      </c>
    </row>
    <row r="1887" spans="1:12">
      <c r="A1887" t="str">
        <f t="shared" si="29"/>
        <v>SBSdw1.Sel.Horsefly.B.FFEP.S.60</v>
      </c>
      <c r="B1887">
        <v>371</v>
      </c>
      <c r="C1887" t="str">
        <f>LOOKUP(B1887,TipsyOutputs!A:A,TipsyOutputs!B:B)</f>
        <v>SBSdw1.Sel.Horsefly.B.FFEP.S</v>
      </c>
      <c r="D1887">
        <v>0</v>
      </c>
      <c r="E1887">
        <v>60</v>
      </c>
      <c r="F1887">
        <v>209</v>
      </c>
      <c r="G1887">
        <v>22</v>
      </c>
      <c r="H1887">
        <v>0.246</v>
      </c>
      <c r="I1887">
        <v>199.3</v>
      </c>
      <c r="J1887">
        <v>3.49</v>
      </c>
      <c r="K1887">
        <v>112</v>
      </c>
      <c r="L1887">
        <v>27.2</v>
      </c>
    </row>
    <row r="1888" spans="1:12">
      <c r="A1888" t="str">
        <f t="shared" si="29"/>
        <v>SBSdw1.Sel.Horsefly.B.FFEP.S.70</v>
      </c>
      <c r="B1888">
        <v>371</v>
      </c>
      <c r="C1888" t="str">
        <f>LOOKUP(B1888,TipsyOutputs!A:A,TipsyOutputs!B:B)</f>
        <v>SBSdw1.Sel.Horsefly.B.FFEP.S</v>
      </c>
      <c r="D1888">
        <v>0</v>
      </c>
      <c r="E1888">
        <v>70</v>
      </c>
      <c r="F1888">
        <v>265</v>
      </c>
      <c r="G1888">
        <v>24.5</v>
      </c>
      <c r="H1888">
        <v>0.315</v>
      </c>
      <c r="I1888">
        <v>215.5</v>
      </c>
      <c r="J1888">
        <v>3.78</v>
      </c>
      <c r="K1888">
        <v>152</v>
      </c>
      <c r="L1888">
        <v>30.3</v>
      </c>
    </row>
    <row r="1889" spans="1:12">
      <c r="A1889" t="str">
        <f t="shared" si="29"/>
        <v>SBSdw1.Sel.Horsefly.B.FFEP.S.80</v>
      </c>
      <c r="B1889">
        <v>371</v>
      </c>
      <c r="C1889" t="str">
        <f>LOOKUP(B1889,TipsyOutputs!A:A,TipsyOutputs!B:B)</f>
        <v>SBSdw1.Sel.Horsefly.B.FFEP.S</v>
      </c>
      <c r="D1889">
        <v>0</v>
      </c>
      <c r="E1889">
        <v>80</v>
      </c>
      <c r="F1889">
        <v>318</v>
      </c>
      <c r="G1889">
        <v>26.7</v>
      </c>
      <c r="H1889">
        <v>0.38500000000000001</v>
      </c>
      <c r="I1889">
        <v>227.3</v>
      </c>
      <c r="J1889">
        <v>3.98</v>
      </c>
      <c r="K1889">
        <v>196</v>
      </c>
      <c r="L1889">
        <v>33.200000000000003</v>
      </c>
    </row>
    <row r="1890" spans="1:12">
      <c r="A1890" t="str">
        <f t="shared" si="29"/>
        <v>SBSdw1.Sel.Horsefly.B.FFEP.S.90</v>
      </c>
      <c r="B1890">
        <v>371</v>
      </c>
      <c r="C1890" t="str">
        <f>LOOKUP(B1890,TipsyOutputs!A:A,TipsyOutputs!B:B)</f>
        <v>SBSdw1.Sel.Horsefly.B.FFEP.S</v>
      </c>
      <c r="D1890">
        <v>0</v>
      </c>
      <c r="E1890">
        <v>90</v>
      </c>
      <c r="F1890">
        <v>364</v>
      </c>
      <c r="G1890">
        <v>28.6</v>
      </c>
      <c r="H1890">
        <v>0.45</v>
      </c>
      <c r="I1890">
        <v>236.3</v>
      </c>
      <c r="J1890">
        <v>4.05</v>
      </c>
      <c r="K1890">
        <v>237</v>
      </c>
      <c r="L1890">
        <v>35.5</v>
      </c>
    </row>
    <row r="1891" spans="1:12">
      <c r="A1891" t="str">
        <f t="shared" si="29"/>
        <v>SBSdw1.Sel.Horsefly.B.NoMgmt.N.100</v>
      </c>
      <c r="B1891">
        <v>84</v>
      </c>
      <c r="C1891" t="str">
        <f>LOOKUP(B1891,TipsyOutputs!A:A,TipsyOutputs!B:B)</f>
        <v>SBSdw1.Sel.Horsefly.B.NoMgmt.N</v>
      </c>
      <c r="D1891">
        <v>0</v>
      </c>
      <c r="E1891">
        <v>100</v>
      </c>
      <c r="F1891">
        <v>352</v>
      </c>
      <c r="G1891">
        <v>26.8</v>
      </c>
      <c r="H1891">
        <v>0.38800000000000001</v>
      </c>
      <c r="I1891">
        <v>233.8</v>
      </c>
      <c r="J1891">
        <v>3.52</v>
      </c>
      <c r="K1891">
        <v>204</v>
      </c>
      <c r="L1891">
        <v>32.9</v>
      </c>
    </row>
    <row r="1892" spans="1:12">
      <c r="A1892" t="str">
        <f t="shared" si="29"/>
        <v>SBSdw1.Sel.Horsefly.B.NoMgmt.N.60</v>
      </c>
      <c r="B1892">
        <v>84</v>
      </c>
      <c r="C1892" t="str">
        <f>LOOKUP(B1892,TipsyOutputs!A:A,TipsyOutputs!B:B)</f>
        <v>SBSdw1.Sel.Horsefly.B.NoMgmt.N</v>
      </c>
      <c r="D1892">
        <v>0</v>
      </c>
      <c r="E1892">
        <v>60</v>
      </c>
      <c r="F1892">
        <v>127</v>
      </c>
      <c r="G1892">
        <v>17.100000000000001</v>
      </c>
      <c r="H1892">
        <v>0.13600000000000001</v>
      </c>
      <c r="I1892">
        <v>163.6</v>
      </c>
      <c r="J1892">
        <v>2.11</v>
      </c>
      <c r="K1892">
        <v>56</v>
      </c>
      <c r="L1892">
        <v>21.2</v>
      </c>
    </row>
    <row r="1893" spans="1:12">
      <c r="A1893" t="str">
        <f t="shared" si="29"/>
        <v>SBSdw1.Sel.Horsefly.B.NoMgmt.N.70</v>
      </c>
      <c r="B1893">
        <v>84</v>
      </c>
      <c r="C1893" t="str">
        <f>LOOKUP(B1893,TipsyOutputs!A:A,TipsyOutputs!B:B)</f>
        <v>SBSdw1.Sel.Horsefly.B.NoMgmt.N</v>
      </c>
      <c r="D1893">
        <v>0</v>
      </c>
      <c r="E1893">
        <v>70</v>
      </c>
      <c r="F1893">
        <v>195</v>
      </c>
      <c r="G1893">
        <v>20.100000000000001</v>
      </c>
      <c r="H1893">
        <v>0.19500000000000001</v>
      </c>
      <c r="I1893">
        <v>189.1</v>
      </c>
      <c r="J1893">
        <v>2.78</v>
      </c>
      <c r="K1893">
        <v>90</v>
      </c>
      <c r="L1893">
        <v>24.7</v>
      </c>
    </row>
    <row r="1894" spans="1:12">
      <c r="A1894" t="str">
        <f t="shared" si="29"/>
        <v>SBSdw1.Sel.Horsefly.B.NoMgmt.N.80</v>
      </c>
      <c r="B1894">
        <v>84</v>
      </c>
      <c r="C1894" t="str">
        <f>LOOKUP(B1894,TipsyOutputs!A:A,TipsyOutputs!B:B)</f>
        <v>SBSdw1.Sel.Horsefly.B.NoMgmt.N</v>
      </c>
      <c r="D1894">
        <v>0</v>
      </c>
      <c r="E1894">
        <v>80</v>
      </c>
      <c r="F1894">
        <v>252</v>
      </c>
      <c r="G1894">
        <v>22.7</v>
      </c>
      <c r="H1894">
        <v>0.25700000000000001</v>
      </c>
      <c r="I1894">
        <v>207.9</v>
      </c>
      <c r="J1894">
        <v>3.15</v>
      </c>
      <c r="K1894">
        <v>126</v>
      </c>
      <c r="L1894">
        <v>27.7</v>
      </c>
    </row>
    <row r="1895" spans="1:12">
      <c r="A1895" t="str">
        <f t="shared" si="29"/>
        <v>SBSdw1.Sel.Horsefly.B.NoMgmt.N.90</v>
      </c>
      <c r="B1895">
        <v>84</v>
      </c>
      <c r="C1895" t="str">
        <f>LOOKUP(B1895,TipsyOutputs!A:A,TipsyOutputs!B:B)</f>
        <v>SBSdw1.Sel.Horsefly.B.NoMgmt.N</v>
      </c>
      <c r="D1895">
        <v>0</v>
      </c>
      <c r="E1895">
        <v>90</v>
      </c>
      <c r="F1895">
        <v>305</v>
      </c>
      <c r="G1895">
        <v>24.9</v>
      </c>
      <c r="H1895">
        <v>0.32300000000000001</v>
      </c>
      <c r="I1895">
        <v>222.8</v>
      </c>
      <c r="J1895">
        <v>3.39</v>
      </c>
      <c r="K1895">
        <v>165</v>
      </c>
      <c r="L1895">
        <v>30.5</v>
      </c>
    </row>
    <row r="1896" spans="1:12">
      <c r="A1896" t="str">
        <f t="shared" si="29"/>
        <v>SBSdw1.Sel.Horsefly.B.Reg.S.100</v>
      </c>
      <c r="B1896">
        <v>232</v>
      </c>
      <c r="C1896" t="str">
        <f>LOOKUP(B1896,TipsyOutputs!A:A,TipsyOutputs!B:B)</f>
        <v>SBSdw1.Sel.Horsefly.B.Reg.S</v>
      </c>
      <c r="D1896">
        <v>0</v>
      </c>
      <c r="E1896">
        <v>100</v>
      </c>
      <c r="F1896">
        <v>399</v>
      </c>
      <c r="G1896">
        <v>27.7</v>
      </c>
      <c r="H1896">
        <v>0.47799999999999998</v>
      </c>
      <c r="I1896">
        <v>237.9</v>
      </c>
      <c r="J1896">
        <v>3.99</v>
      </c>
      <c r="K1896">
        <v>231</v>
      </c>
      <c r="L1896">
        <v>35.200000000000003</v>
      </c>
    </row>
    <row r="1897" spans="1:12">
      <c r="A1897" t="str">
        <f t="shared" si="29"/>
        <v>SBSdw1.Sel.Horsefly.B.Reg.S.60</v>
      </c>
      <c r="B1897">
        <v>232</v>
      </c>
      <c r="C1897" t="str">
        <f>LOOKUP(B1897,TipsyOutputs!A:A,TipsyOutputs!B:B)</f>
        <v>SBSdw1.Sel.Horsefly.B.Reg.S</v>
      </c>
      <c r="D1897">
        <v>0</v>
      </c>
      <c r="E1897">
        <v>60</v>
      </c>
      <c r="F1897">
        <v>175</v>
      </c>
      <c r="G1897">
        <v>18.600000000000001</v>
      </c>
      <c r="H1897">
        <v>0.18</v>
      </c>
      <c r="I1897">
        <v>183.2</v>
      </c>
      <c r="J1897">
        <v>2.91</v>
      </c>
      <c r="K1897">
        <v>82</v>
      </c>
      <c r="L1897">
        <v>25.2</v>
      </c>
    </row>
    <row r="1898" spans="1:12">
      <c r="A1898" t="str">
        <f t="shared" si="29"/>
        <v>SBSdw1.Sel.Horsefly.B.Reg.S.70</v>
      </c>
      <c r="B1898">
        <v>232</v>
      </c>
      <c r="C1898" t="str">
        <f>LOOKUP(B1898,TipsyOutputs!A:A,TipsyOutputs!B:B)</f>
        <v>SBSdw1.Sel.Horsefly.B.Reg.S</v>
      </c>
      <c r="D1898">
        <v>0</v>
      </c>
      <c r="E1898">
        <v>70</v>
      </c>
      <c r="F1898">
        <v>245</v>
      </c>
      <c r="G1898">
        <v>21.4</v>
      </c>
      <c r="H1898">
        <v>0.251</v>
      </c>
      <c r="I1898">
        <v>204.2</v>
      </c>
      <c r="J1898">
        <v>3.5</v>
      </c>
      <c r="K1898">
        <v>120</v>
      </c>
      <c r="L1898">
        <v>28.4</v>
      </c>
    </row>
    <row r="1899" spans="1:12">
      <c r="A1899" t="str">
        <f t="shared" si="29"/>
        <v>SBSdw1.Sel.Horsefly.B.Reg.S.80</v>
      </c>
      <c r="B1899">
        <v>232</v>
      </c>
      <c r="C1899" t="str">
        <f>LOOKUP(B1899,TipsyOutputs!A:A,TipsyOutputs!B:B)</f>
        <v>SBSdw1.Sel.Horsefly.B.Reg.S</v>
      </c>
      <c r="D1899">
        <v>0</v>
      </c>
      <c r="E1899">
        <v>80</v>
      </c>
      <c r="F1899">
        <v>306</v>
      </c>
      <c r="G1899">
        <v>23.8</v>
      </c>
      <c r="H1899">
        <v>0.32600000000000001</v>
      </c>
      <c r="I1899">
        <v>218.6</v>
      </c>
      <c r="J1899">
        <v>3.83</v>
      </c>
      <c r="K1899">
        <v>159</v>
      </c>
      <c r="L1899">
        <v>31.1</v>
      </c>
    </row>
    <row r="1900" spans="1:12">
      <c r="A1900" t="str">
        <f t="shared" si="29"/>
        <v>SBSdw1.Sel.Horsefly.B.Reg.S.90</v>
      </c>
      <c r="B1900">
        <v>232</v>
      </c>
      <c r="C1900" t="str">
        <f>LOOKUP(B1900,TipsyOutputs!A:A,TipsyOutputs!B:B)</f>
        <v>SBSdw1.Sel.Horsefly.B.Reg.S</v>
      </c>
      <c r="D1900">
        <v>0</v>
      </c>
      <c r="E1900">
        <v>90</v>
      </c>
      <c r="F1900">
        <v>358</v>
      </c>
      <c r="G1900">
        <v>25.9</v>
      </c>
      <c r="H1900">
        <v>0.40500000000000003</v>
      </c>
      <c r="I1900">
        <v>230.1</v>
      </c>
      <c r="J1900">
        <v>3.98</v>
      </c>
      <c r="K1900">
        <v>197</v>
      </c>
      <c r="L1900">
        <v>33.4</v>
      </c>
    </row>
    <row r="1901" spans="1:12">
      <c r="A1901" t="str">
        <f t="shared" si="29"/>
        <v>SBSdw1.Sel.Horsefly.C.FFEP.S.100</v>
      </c>
      <c r="B1901">
        <v>373</v>
      </c>
      <c r="C1901" t="str">
        <f>LOOKUP(B1901,TipsyOutputs!A:A,TipsyOutputs!B:B)</f>
        <v>SBSdw1.Sel.Horsefly.C.FFEP.S</v>
      </c>
      <c r="D1901">
        <v>0</v>
      </c>
      <c r="E1901">
        <v>100</v>
      </c>
      <c r="F1901">
        <v>375</v>
      </c>
      <c r="G1901">
        <v>29</v>
      </c>
      <c r="H1901">
        <v>0.46800000000000003</v>
      </c>
      <c r="I1901">
        <v>238.5</v>
      </c>
      <c r="J1901">
        <v>3.75</v>
      </c>
      <c r="K1901">
        <v>249</v>
      </c>
      <c r="L1901">
        <v>36.1</v>
      </c>
    </row>
    <row r="1902" spans="1:12">
      <c r="A1902" t="str">
        <f t="shared" si="29"/>
        <v>SBSdw1.Sel.Horsefly.C.FFEP.S.60</v>
      </c>
      <c r="B1902">
        <v>373</v>
      </c>
      <c r="C1902" t="str">
        <f>LOOKUP(B1902,TipsyOutputs!A:A,TipsyOutputs!B:B)</f>
        <v>SBSdw1.Sel.Horsefly.C.FFEP.S</v>
      </c>
      <c r="D1902">
        <v>0</v>
      </c>
      <c r="E1902">
        <v>60</v>
      </c>
      <c r="F1902">
        <v>190</v>
      </c>
      <c r="G1902">
        <v>21</v>
      </c>
      <c r="H1902">
        <v>0.223</v>
      </c>
      <c r="I1902">
        <v>193.5</v>
      </c>
      <c r="J1902">
        <v>3.16</v>
      </c>
      <c r="K1902">
        <v>99</v>
      </c>
      <c r="L1902">
        <v>26.1</v>
      </c>
    </row>
    <row r="1903" spans="1:12">
      <c r="A1903" t="str">
        <f t="shared" si="29"/>
        <v>SBSdw1.Sel.Horsefly.C.FFEP.S.70</v>
      </c>
      <c r="B1903">
        <v>373</v>
      </c>
      <c r="C1903" t="str">
        <f>LOOKUP(B1903,TipsyOutputs!A:A,TipsyOutputs!B:B)</f>
        <v>SBSdw1.Sel.Horsefly.C.FFEP.S</v>
      </c>
      <c r="D1903">
        <v>0</v>
      </c>
      <c r="E1903">
        <v>70</v>
      </c>
      <c r="F1903">
        <v>241</v>
      </c>
      <c r="G1903">
        <v>23.5</v>
      </c>
      <c r="H1903">
        <v>0.28599999999999998</v>
      </c>
      <c r="I1903">
        <v>209.4</v>
      </c>
      <c r="J1903">
        <v>3.45</v>
      </c>
      <c r="K1903">
        <v>135</v>
      </c>
      <c r="L1903">
        <v>29</v>
      </c>
    </row>
    <row r="1904" spans="1:12">
      <c r="A1904" t="str">
        <f t="shared" si="29"/>
        <v>SBSdw1.Sel.Horsefly.C.FFEP.S.80</v>
      </c>
      <c r="B1904">
        <v>373</v>
      </c>
      <c r="C1904" t="str">
        <f>LOOKUP(B1904,TipsyOutputs!A:A,TipsyOutputs!B:B)</f>
        <v>SBSdw1.Sel.Horsefly.C.FFEP.S</v>
      </c>
      <c r="D1904">
        <v>0</v>
      </c>
      <c r="E1904">
        <v>80</v>
      </c>
      <c r="F1904">
        <v>291</v>
      </c>
      <c r="G1904">
        <v>25.6</v>
      </c>
      <c r="H1904">
        <v>0.35</v>
      </c>
      <c r="I1904">
        <v>221.7</v>
      </c>
      <c r="J1904">
        <v>3.64</v>
      </c>
      <c r="K1904">
        <v>174</v>
      </c>
      <c r="L1904">
        <v>31.8</v>
      </c>
    </row>
    <row r="1905" spans="1:12">
      <c r="A1905" t="str">
        <f t="shared" si="29"/>
        <v>SBSdw1.Sel.Horsefly.C.FFEP.S.90</v>
      </c>
      <c r="B1905">
        <v>373</v>
      </c>
      <c r="C1905" t="str">
        <f>LOOKUP(B1905,TipsyOutputs!A:A,TipsyOutputs!B:B)</f>
        <v>SBSdw1.Sel.Horsefly.C.FFEP.S</v>
      </c>
      <c r="D1905">
        <v>0</v>
      </c>
      <c r="E1905">
        <v>90</v>
      </c>
      <c r="F1905">
        <v>335</v>
      </c>
      <c r="G1905">
        <v>27.4</v>
      </c>
      <c r="H1905">
        <v>0.41</v>
      </c>
      <c r="I1905">
        <v>230.9</v>
      </c>
      <c r="J1905">
        <v>3.72</v>
      </c>
      <c r="K1905">
        <v>212</v>
      </c>
      <c r="L1905">
        <v>34.1</v>
      </c>
    </row>
    <row r="1906" spans="1:12">
      <c r="A1906" t="str">
        <f t="shared" si="29"/>
        <v>SBSdw1.Sel.Horsefly.C.NoMgmt.N.100</v>
      </c>
      <c r="B1906">
        <v>85</v>
      </c>
      <c r="C1906" t="str">
        <f>LOOKUP(B1906,TipsyOutputs!A:A,TipsyOutputs!B:B)</f>
        <v>SBSdw1.Sel.Horsefly.C.NoMgmt.N</v>
      </c>
      <c r="D1906">
        <v>0</v>
      </c>
      <c r="E1906">
        <v>100</v>
      </c>
      <c r="F1906">
        <v>307</v>
      </c>
      <c r="G1906">
        <v>25</v>
      </c>
      <c r="H1906">
        <v>0.32600000000000001</v>
      </c>
      <c r="I1906">
        <v>223.4</v>
      </c>
      <c r="J1906">
        <v>3.07</v>
      </c>
      <c r="K1906">
        <v>168</v>
      </c>
      <c r="L1906">
        <v>30.7</v>
      </c>
    </row>
    <row r="1907" spans="1:12">
      <c r="A1907" t="str">
        <f t="shared" si="29"/>
        <v>SBSdw1.Sel.Horsefly.C.NoMgmt.N.60</v>
      </c>
      <c r="B1907">
        <v>85</v>
      </c>
      <c r="C1907" t="str">
        <f>LOOKUP(B1907,TipsyOutputs!A:A,TipsyOutputs!B:B)</f>
        <v>SBSdw1.Sel.Horsefly.C.NoMgmt.N</v>
      </c>
      <c r="D1907">
        <v>0</v>
      </c>
      <c r="E1907">
        <v>60</v>
      </c>
      <c r="F1907">
        <v>99</v>
      </c>
      <c r="G1907">
        <v>15.8</v>
      </c>
      <c r="H1907">
        <v>0.115</v>
      </c>
      <c r="I1907">
        <v>149.6</v>
      </c>
      <c r="J1907">
        <v>1.65</v>
      </c>
      <c r="K1907">
        <v>45</v>
      </c>
      <c r="L1907">
        <v>19.8</v>
      </c>
    </row>
    <row r="1908" spans="1:12">
      <c r="A1908" t="str">
        <f t="shared" si="29"/>
        <v>SBSdw1.Sel.Horsefly.C.NoMgmt.N.70</v>
      </c>
      <c r="B1908">
        <v>85</v>
      </c>
      <c r="C1908" t="str">
        <f>LOOKUP(B1908,TipsyOutputs!A:A,TipsyOutputs!B:B)</f>
        <v>SBSdw1.Sel.Horsefly.C.NoMgmt.N</v>
      </c>
      <c r="D1908">
        <v>0</v>
      </c>
      <c r="E1908">
        <v>70</v>
      </c>
      <c r="F1908">
        <v>159</v>
      </c>
      <c r="G1908">
        <v>18.600000000000001</v>
      </c>
      <c r="H1908">
        <v>0.16200000000000001</v>
      </c>
      <c r="I1908">
        <v>176.6</v>
      </c>
      <c r="J1908">
        <v>2.27</v>
      </c>
      <c r="K1908">
        <v>71</v>
      </c>
      <c r="L1908">
        <v>22.9</v>
      </c>
    </row>
    <row r="1909" spans="1:12">
      <c r="A1909" t="str">
        <f t="shared" si="29"/>
        <v>SBSdw1.Sel.Horsefly.C.NoMgmt.N.80</v>
      </c>
      <c r="B1909">
        <v>85</v>
      </c>
      <c r="C1909" t="str">
        <f>LOOKUP(B1909,TipsyOutputs!A:A,TipsyOutputs!B:B)</f>
        <v>SBSdw1.Sel.Horsefly.C.NoMgmt.N</v>
      </c>
      <c r="D1909">
        <v>0</v>
      </c>
      <c r="E1909">
        <v>80</v>
      </c>
      <c r="F1909">
        <v>215</v>
      </c>
      <c r="G1909">
        <v>21.1</v>
      </c>
      <c r="H1909">
        <v>0.216</v>
      </c>
      <c r="I1909">
        <v>196.3</v>
      </c>
      <c r="J1909">
        <v>2.68</v>
      </c>
      <c r="K1909">
        <v>102</v>
      </c>
      <c r="L1909">
        <v>25.8</v>
      </c>
    </row>
    <row r="1910" spans="1:12">
      <c r="A1910" t="str">
        <f t="shared" si="29"/>
        <v>SBSdw1.Sel.Horsefly.C.NoMgmt.N.90</v>
      </c>
      <c r="B1910">
        <v>85</v>
      </c>
      <c r="C1910" t="str">
        <f>LOOKUP(B1910,TipsyOutputs!A:A,TipsyOutputs!B:B)</f>
        <v>SBSdw1.Sel.Horsefly.C.NoMgmt.N</v>
      </c>
      <c r="D1910">
        <v>0</v>
      </c>
      <c r="E1910">
        <v>90</v>
      </c>
      <c r="F1910">
        <v>262</v>
      </c>
      <c r="G1910">
        <v>23.2</v>
      </c>
      <c r="H1910">
        <v>0.26900000000000002</v>
      </c>
      <c r="I1910">
        <v>211.1</v>
      </c>
      <c r="J1910">
        <v>2.92</v>
      </c>
      <c r="K1910">
        <v>134</v>
      </c>
      <c r="L1910">
        <v>28.3</v>
      </c>
    </row>
    <row r="1911" spans="1:12">
      <c r="A1911" t="str">
        <f t="shared" si="29"/>
        <v>SBSdw1.Sel.Horsefly.C.Reg.S.100</v>
      </c>
      <c r="B1911">
        <v>235</v>
      </c>
      <c r="C1911" t="str">
        <f>LOOKUP(B1911,TipsyOutputs!A:A,TipsyOutputs!B:B)</f>
        <v>SBSdw1.Sel.Horsefly.C.Reg.S</v>
      </c>
      <c r="D1911">
        <v>0</v>
      </c>
      <c r="E1911">
        <v>100</v>
      </c>
      <c r="F1911">
        <v>372</v>
      </c>
      <c r="G1911">
        <v>26.6</v>
      </c>
      <c r="H1911">
        <v>0.43099999999999999</v>
      </c>
      <c r="I1911">
        <v>233.1</v>
      </c>
      <c r="J1911">
        <v>3.72</v>
      </c>
      <c r="K1911">
        <v>210</v>
      </c>
      <c r="L1911">
        <v>34.1</v>
      </c>
    </row>
    <row r="1912" spans="1:12">
      <c r="A1912" t="str">
        <f t="shared" si="29"/>
        <v>SBSdw1.Sel.Horsefly.C.Reg.S.60</v>
      </c>
      <c r="B1912">
        <v>235</v>
      </c>
      <c r="C1912" t="str">
        <f>LOOKUP(B1912,TipsyOutputs!A:A,TipsyOutputs!B:B)</f>
        <v>SBSdw1.Sel.Horsefly.C.Reg.S</v>
      </c>
      <c r="D1912">
        <v>0</v>
      </c>
      <c r="E1912">
        <v>60</v>
      </c>
      <c r="F1912">
        <v>151</v>
      </c>
      <c r="G1912">
        <v>17.7</v>
      </c>
      <c r="H1912">
        <v>0.159</v>
      </c>
      <c r="I1912">
        <v>174.7</v>
      </c>
      <c r="J1912">
        <v>2.52</v>
      </c>
      <c r="K1912">
        <v>71</v>
      </c>
      <c r="L1912">
        <v>24.1</v>
      </c>
    </row>
    <row r="1913" spans="1:12">
      <c r="A1913" t="str">
        <f t="shared" si="29"/>
        <v>SBSdw1.Sel.Horsefly.C.Reg.S.70</v>
      </c>
      <c r="B1913">
        <v>235</v>
      </c>
      <c r="C1913" t="str">
        <f>LOOKUP(B1913,TipsyOutputs!A:A,TipsyOutputs!B:B)</f>
        <v>SBSdw1.Sel.Horsefly.C.Reg.S</v>
      </c>
      <c r="D1913">
        <v>0</v>
      </c>
      <c r="E1913">
        <v>70</v>
      </c>
      <c r="F1913">
        <v>221</v>
      </c>
      <c r="G1913">
        <v>20.399999999999999</v>
      </c>
      <c r="H1913">
        <v>0.22500000000000001</v>
      </c>
      <c r="I1913">
        <v>197.5</v>
      </c>
      <c r="J1913">
        <v>3.15</v>
      </c>
      <c r="K1913">
        <v>106</v>
      </c>
      <c r="L1913">
        <v>27.4</v>
      </c>
    </row>
    <row r="1914" spans="1:12">
      <c r="A1914" t="str">
        <f t="shared" si="29"/>
        <v>SBSdw1.Sel.Horsefly.C.Reg.S.80</v>
      </c>
      <c r="B1914">
        <v>235</v>
      </c>
      <c r="C1914" t="str">
        <f>LOOKUP(B1914,TipsyOutputs!A:A,TipsyOutputs!B:B)</f>
        <v>SBSdw1.Sel.Horsefly.C.Reg.S</v>
      </c>
      <c r="D1914">
        <v>0</v>
      </c>
      <c r="E1914">
        <v>80</v>
      </c>
      <c r="F1914">
        <v>279</v>
      </c>
      <c r="G1914">
        <v>22.8</v>
      </c>
      <c r="H1914">
        <v>0.29099999999999998</v>
      </c>
      <c r="I1914">
        <v>212.7</v>
      </c>
      <c r="J1914">
        <v>3.49</v>
      </c>
      <c r="K1914">
        <v>141</v>
      </c>
      <c r="L1914">
        <v>29.9</v>
      </c>
    </row>
    <row r="1915" spans="1:12">
      <c r="A1915" t="str">
        <f t="shared" si="29"/>
        <v>SBSdw1.Sel.Horsefly.C.Reg.S.90</v>
      </c>
      <c r="B1915">
        <v>235</v>
      </c>
      <c r="C1915" t="str">
        <f>LOOKUP(B1915,TipsyOutputs!A:A,TipsyOutputs!B:B)</f>
        <v>SBSdw1.Sel.Horsefly.C.Reg.S</v>
      </c>
      <c r="D1915">
        <v>0</v>
      </c>
      <c r="E1915">
        <v>90</v>
      </c>
      <c r="F1915">
        <v>330</v>
      </c>
      <c r="G1915">
        <v>24.8</v>
      </c>
      <c r="H1915">
        <v>0.36199999999999999</v>
      </c>
      <c r="I1915">
        <v>224.4</v>
      </c>
      <c r="J1915">
        <v>3.67</v>
      </c>
      <c r="K1915">
        <v>177</v>
      </c>
      <c r="L1915">
        <v>32.200000000000003</v>
      </c>
    </row>
    <row r="1916" spans="1:12">
      <c r="A1916" t="str">
        <f t="shared" si="29"/>
        <v>SBSmc1.CC.BlackCreek.A.FFEP.P.100</v>
      </c>
      <c r="B1916">
        <v>340</v>
      </c>
      <c r="C1916" t="str">
        <f>LOOKUP(B1916,TipsyOutputs!A:A,TipsyOutputs!B:B)</f>
        <v>SBSmc1.CC.BlackCreek.A.FFEP.P</v>
      </c>
      <c r="D1916">
        <v>0</v>
      </c>
      <c r="E1916">
        <v>100</v>
      </c>
      <c r="F1916">
        <v>423</v>
      </c>
      <c r="G1916">
        <v>29.2</v>
      </c>
      <c r="H1916">
        <v>0.49399999999999999</v>
      </c>
      <c r="I1916">
        <v>239.4</v>
      </c>
      <c r="J1916">
        <v>4.2300000000000004</v>
      </c>
      <c r="K1916">
        <v>245</v>
      </c>
      <c r="L1916">
        <v>35.200000000000003</v>
      </c>
    </row>
    <row r="1917" spans="1:12">
      <c r="A1917" t="str">
        <f t="shared" si="29"/>
        <v>SBSmc1.CC.BlackCreek.A.FFEP.P.60</v>
      </c>
      <c r="B1917">
        <v>340</v>
      </c>
      <c r="C1917" t="str">
        <f>LOOKUP(B1917,TipsyOutputs!A:A,TipsyOutputs!B:B)</f>
        <v>SBSmc1.CC.BlackCreek.A.FFEP.P</v>
      </c>
      <c r="D1917">
        <v>0</v>
      </c>
      <c r="E1917">
        <v>60</v>
      </c>
      <c r="F1917">
        <v>248</v>
      </c>
      <c r="G1917">
        <v>20.5</v>
      </c>
      <c r="H1917">
        <v>0.2</v>
      </c>
      <c r="I1917">
        <v>185.4</v>
      </c>
      <c r="J1917">
        <v>4.1399999999999997</v>
      </c>
      <c r="K1917">
        <v>104</v>
      </c>
      <c r="L1917">
        <v>26.7</v>
      </c>
    </row>
    <row r="1918" spans="1:12">
      <c r="A1918" t="str">
        <f t="shared" si="29"/>
        <v>SBSmc1.CC.BlackCreek.A.FFEP.P.70</v>
      </c>
      <c r="B1918">
        <v>340</v>
      </c>
      <c r="C1918" t="str">
        <f>LOOKUP(B1918,TipsyOutputs!A:A,TipsyOutputs!B:B)</f>
        <v>SBSmc1.CC.BlackCreek.A.FFEP.P</v>
      </c>
      <c r="D1918">
        <v>0</v>
      </c>
      <c r="E1918">
        <v>70</v>
      </c>
      <c r="F1918">
        <v>316</v>
      </c>
      <c r="G1918">
        <v>23.2</v>
      </c>
      <c r="H1918">
        <v>0.26700000000000002</v>
      </c>
      <c r="I1918">
        <v>204.5</v>
      </c>
      <c r="J1918">
        <v>4.5199999999999996</v>
      </c>
      <c r="K1918">
        <v>145</v>
      </c>
      <c r="L1918">
        <v>29.6</v>
      </c>
    </row>
    <row r="1919" spans="1:12">
      <c r="A1919" t="str">
        <f t="shared" si="29"/>
        <v>SBSmc1.CC.BlackCreek.A.FFEP.P.80</v>
      </c>
      <c r="B1919">
        <v>340</v>
      </c>
      <c r="C1919" t="str">
        <f>LOOKUP(B1919,TipsyOutputs!A:A,TipsyOutputs!B:B)</f>
        <v>SBSmc1.CC.BlackCreek.A.FFEP.P</v>
      </c>
      <c r="D1919">
        <v>0</v>
      </c>
      <c r="E1919">
        <v>80</v>
      </c>
      <c r="F1919">
        <v>369</v>
      </c>
      <c r="G1919">
        <v>25.5</v>
      </c>
      <c r="H1919">
        <v>0.33800000000000002</v>
      </c>
      <c r="I1919">
        <v>218.7</v>
      </c>
      <c r="J1919">
        <v>4.62</v>
      </c>
      <c r="K1919">
        <v>183</v>
      </c>
      <c r="L1919">
        <v>31.9</v>
      </c>
    </row>
    <row r="1920" spans="1:12">
      <c r="A1920" t="str">
        <f t="shared" si="29"/>
        <v>SBSmc1.CC.BlackCreek.A.FFEP.P.90</v>
      </c>
      <c r="B1920">
        <v>340</v>
      </c>
      <c r="C1920" t="str">
        <f>LOOKUP(B1920,TipsyOutputs!A:A,TipsyOutputs!B:B)</f>
        <v>SBSmc1.CC.BlackCreek.A.FFEP.P</v>
      </c>
      <c r="D1920">
        <v>0</v>
      </c>
      <c r="E1920">
        <v>90</v>
      </c>
      <c r="F1920">
        <v>401</v>
      </c>
      <c r="G1920">
        <v>27.5</v>
      </c>
      <c r="H1920">
        <v>0.41499999999999998</v>
      </c>
      <c r="I1920">
        <v>231.1</v>
      </c>
      <c r="J1920">
        <v>4.45</v>
      </c>
      <c r="K1920">
        <v>215</v>
      </c>
      <c r="L1920">
        <v>33.700000000000003</v>
      </c>
    </row>
    <row r="1921" spans="1:12">
      <c r="A1921" t="str">
        <f t="shared" ref="A1921:A1984" si="30">C1921&amp;"."&amp;E1921</f>
        <v>SBSmc1.CC.BlackCreek.A.NoMgmt.N.100</v>
      </c>
      <c r="B1921">
        <v>52</v>
      </c>
      <c r="C1921" t="str">
        <f>LOOKUP(B1921,TipsyOutputs!A:A,TipsyOutputs!B:B)</f>
        <v>SBSmc1.CC.BlackCreek.A.NoMgmt.N</v>
      </c>
      <c r="D1921">
        <v>0</v>
      </c>
      <c r="E1921">
        <v>100</v>
      </c>
      <c r="F1921">
        <v>297</v>
      </c>
      <c r="G1921">
        <v>22.2</v>
      </c>
      <c r="H1921">
        <v>0.26900000000000002</v>
      </c>
      <c r="I1921">
        <v>212.4</v>
      </c>
      <c r="J1921">
        <v>2.97</v>
      </c>
      <c r="K1921">
        <v>137</v>
      </c>
      <c r="L1921">
        <v>29</v>
      </c>
    </row>
    <row r="1922" spans="1:12">
      <c r="A1922" t="str">
        <f t="shared" si="30"/>
        <v>SBSmc1.CC.BlackCreek.A.NoMgmt.N.60</v>
      </c>
      <c r="B1922">
        <v>52</v>
      </c>
      <c r="C1922" t="str">
        <f>LOOKUP(B1922,TipsyOutputs!A:A,TipsyOutputs!B:B)</f>
        <v>SBSmc1.CC.BlackCreek.A.NoMgmt.N</v>
      </c>
      <c r="D1922">
        <v>0</v>
      </c>
      <c r="E1922">
        <v>60</v>
      </c>
      <c r="F1922">
        <v>110</v>
      </c>
      <c r="G1922">
        <v>14.9</v>
      </c>
      <c r="H1922">
        <v>0.11700000000000001</v>
      </c>
      <c r="I1922">
        <v>156.19999999999999</v>
      </c>
      <c r="J1922">
        <v>1.84</v>
      </c>
      <c r="K1922">
        <v>48</v>
      </c>
      <c r="L1922">
        <v>21.2</v>
      </c>
    </row>
    <row r="1923" spans="1:12">
      <c r="A1923" t="str">
        <f t="shared" si="30"/>
        <v>SBSmc1.CC.BlackCreek.A.NoMgmt.N.70</v>
      </c>
      <c r="B1923">
        <v>52</v>
      </c>
      <c r="C1923" t="str">
        <f>LOOKUP(B1923,TipsyOutputs!A:A,TipsyOutputs!B:B)</f>
        <v>SBSmc1.CC.BlackCreek.A.NoMgmt.N</v>
      </c>
      <c r="D1923">
        <v>0</v>
      </c>
      <c r="E1923">
        <v>70</v>
      </c>
      <c r="F1923">
        <v>167</v>
      </c>
      <c r="G1923">
        <v>17.2</v>
      </c>
      <c r="H1923">
        <v>0.153</v>
      </c>
      <c r="I1923">
        <v>174.9</v>
      </c>
      <c r="J1923">
        <v>2.38</v>
      </c>
      <c r="K1923">
        <v>70</v>
      </c>
      <c r="L1923">
        <v>23.9</v>
      </c>
    </row>
    <row r="1924" spans="1:12">
      <c r="A1924" t="str">
        <f t="shared" si="30"/>
        <v>SBSmc1.CC.BlackCreek.A.NoMgmt.N.80</v>
      </c>
      <c r="B1924">
        <v>52</v>
      </c>
      <c r="C1924" t="str">
        <f>LOOKUP(B1924,TipsyOutputs!A:A,TipsyOutputs!B:B)</f>
        <v>SBSmc1.CC.BlackCreek.A.NoMgmt.N</v>
      </c>
      <c r="D1924">
        <v>0</v>
      </c>
      <c r="E1924">
        <v>80</v>
      </c>
      <c r="F1924">
        <v>217</v>
      </c>
      <c r="G1924">
        <v>19.2</v>
      </c>
      <c r="H1924">
        <v>0.191</v>
      </c>
      <c r="I1924">
        <v>191.6</v>
      </c>
      <c r="J1924">
        <v>2.72</v>
      </c>
      <c r="K1924">
        <v>93</v>
      </c>
      <c r="L1924">
        <v>25.9</v>
      </c>
    </row>
    <row r="1925" spans="1:12">
      <c r="A1925" t="str">
        <f t="shared" si="30"/>
        <v>SBSmc1.CC.BlackCreek.A.NoMgmt.N.90</v>
      </c>
      <c r="B1925">
        <v>52</v>
      </c>
      <c r="C1925" t="str">
        <f>LOOKUP(B1925,TipsyOutputs!A:A,TipsyOutputs!B:B)</f>
        <v>SBSmc1.CC.BlackCreek.A.NoMgmt.N</v>
      </c>
      <c r="D1925">
        <v>0</v>
      </c>
      <c r="E1925">
        <v>90</v>
      </c>
      <c r="F1925">
        <v>261</v>
      </c>
      <c r="G1925">
        <v>20.8</v>
      </c>
      <c r="H1925">
        <v>0.23</v>
      </c>
      <c r="I1925">
        <v>203.6</v>
      </c>
      <c r="J1925">
        <v>2.89</v>
      </c>
      <c r="K1925">
        <v>116</v>
      </c>
      <c r="L1925">
        <v>27.6</v>
      </c>
    </row>
    <row r="1926" spans="1:12">
      <c r="A1926" t="str">
        <f t="shared" si="30"/>
        <v>SBSmc1.CC.BlackCreek.A.Reg.P.100</v>
      </c>
      <c r="B1926">
        <v>193</v>
      </c>
      <c r="C1926" t="str">
        <f>LOOKUP(B1926,TipsyOutputs!A:A,TipsyOutputs!B:B)</f>
        <v>SBSmc1.CC.BlackCreek.A.Reg.P</v>
      </c>
      <c r="D1926">
        <v>0</v>
      </c>
      <c r="E1926">
        <v>100</v>
      </c>
      <c r="F1926">
        <v>388</v>
      </c>
      <c r="G1926">
        <v>26.3</v>
      </c>
      <c r="H1926">
        <v>0.377</v>
      </c>
      <c r="I1926">
        <v>232.3</v>
      </c>
      <c r="J1926">
        <v>3.88</v>
      </c>
      <c r="K1926">
        <v>198</v>
      </c>
      <c r="L1926">
        <v>32</v>
      </c>
    </row>
    <row r="1927" spans="1:12">
      <c r="A1927" t="str">
        <f t="shared" si="30"/>
        <v>SBSmc1.CC.BlackCreek.A.Reg.P.60</v>
      </c>
      <c r="B1927">
        <v>193</v>
      </c>
      <c r="C1927" t="str">
        <f>LOOKUP(B1927,TipsyOutputs!A:A,TipsyOutputs!B:B)</f>
        <v>SBSmc1.CC.BlackCreek.A.Reg.P</v>
      </c>
      <c r="D1927">
        <v>0</v>
      </c>
      <c r="E1927">
        <v>60</v>
      </c>
      <c r="F1927">
        <v>215</v>
      </c>
      <c r="G1927">
        <v>18.600000000000001</v>
      </c>
      <c r="H1927">
        <v>0.16900000000000001</v>
      </c>
      <c r="I1927">
        <v>179.5</v>
      </c>
      <c r="J1927">
        <v>3.59</v>
      </c>
      <c r="K1927">
        <v>86</v>
      </c>
      <c r="L1927">
        <v>24.8</v>
      </c>
    </row>
    <row r="1928" spans="1:12">
      <c r="A1928" t="str">
        <f t="shared" si="30"/>
        <v>SBSmc1.CC.BlackCreek.A.Reg.P.70</v>
      </c>
      <c r="B1928">
        <v>193</v>
      </c>
      <c r="C1928" t="str">
        <f>LOOKUP(B1928,TipsyOutputs!A:A,TipsyOutputs!B:B)</f>
        <v>SBSmc1.CC.BlackCreek.A.Reg.P</v>
      </c>
      <c r="D1928">
        <v>0</v>
      </c>
      <c r="E1928">
        <v>70</v>
      </c>
      <c r="F1928">
        <v>273</v>
      </c>
      <c r="G1928">
        <v>21</v>
      </c>
      <c r="H1928">
        <v>0.214</v>
      </c>
      <c r="I1928">
        <v>196.1</v>
      </c>
      <c r="J1928">
        <v>3.91</v>
      </c>
      <c r="K1928">
        <v>115</v>
      </c>
      <c r="L1928">
        <v>27</v>
      </c>
    </row>
    <row r="1929" spans="1:12">
      <c r="A1929" t="str">
        <f t="shared" si="30"/>
        <v>SBSmc1.CC.BlackCreek.A.Reg.P.80</v>
      </c>
      <c r="B1929">
        <v>193</v>
      </c>
      <c r="C1929" t="str">
        <f>LOOKUP(B1929,TipsyOutputs!A:A,TipsyOutputs!B:B)</f>
        <v>SBSmc1.CC.BlackCreek.A.Reg.P</v>
      </c>
      <c r="D1929">
        <v>0</v>
      </c>
      <c r="E1929">
        <v>80</v>
      </c>
      <c r="F1929">
        <v>325</v>
      </c>
      <c r="G1929">
        <v>23.1</v>
      </c>
      <c r="H1929">
        <v>0.26800000000000002</v>
      </c>
      <c r="I1929">
        <v>211.5</v>
      </c>
      <c r="J1929">
        <v>4.0599999999999996</v>
      </c>
      <c r="K1929">
        <v>147</v>
      </c>
      <c r="L1929">
        <v>29.1</v>
      </c>
    </row>
    <row r="1930" spans="1:12">
      <c r="A1930" t="str">
        <f t="shared" si="30"/>
        <v>SBSmc1.CC.BlackCreek.A.Reg.P.90</v>
      </c>
      <c r="B1930">
        <v>193</v>
      </c>
      <c r="C1930" t="str">
        <f>LOOKUP(B1930,TipsyOutputs!A:A,TipsyOutputs!B:B)</f>
        <v>SBSmc1.CC.BlackCreek.A.Reg.P</v>
      </c>
      <c r="D1930">
        <v>0</v>
      </c>
      <c r="E1930">
        <v>90</v>
      </c>
      <c r="F1930">
        <v>363</v>
      </c>
      <c r="G1930">
        <v>24.8</v>
      </c>
      <c r="H1930">
        <v>0.32300000000000001</v>
      </c>
      <c r="I1930">
        <v>222.8</v>
      </c>
      <c r="J1930">
        <v>4.04</v>
      </c>
      <c r="K1930">
        <v>175</v>
      </c>
      <c r="L1930">
        <v>30.8</v>
      </c>
    </row>
    <row r="1931" spans="1:12">
      <c r="A1931" t="str">
        <f t="shared" si="30"/>
        <v>SBSmc1.CC.BlackCreek.B.FFEP.P.100</v>
      </c>
      <c r="B1931">
        <v>341</v>
      </c>
      <c r="C1931" t="str">
        <f>LOOKUP(B1931,TipsyOutputs!A:A,TipsyOutputs!B:B)</f>
        <v>SBSmc1.CC.BlackCreek.B.FFEP.P</v>
      </c>
      <c r="D1931">
        <v>0</v>
      </c>
      <c r="E1931">
        <v>100</v>
      </c>
      <c r="F1931">
        <v>428</v>
      </c>
      <c r="G1931">
        <v>29.5</v>
      </c>
      <c r="H1931">
        <v>0.51300000000000001</v>
      </c>
      <c r="I1931">
        <v>241</v>
      </c>
      <c r="J1931">
        <v>4.28</v>
      </c>
      <c r="K1931">
        <v>251</v>
      </c>
      <c r="L1931">
        <v>35.5</v>
      </c>
    </row>
    <row r="1932" spans="1:12">
      <c r="A1932" t="str">
        <f t="shared" si="30"/>
        <v>SBSmc1.CC.BlackCreek.B.FFEP.P.60</v>
      </c>
      <c r="B1932">
        <v>341</v>
      </c>
      <c r="C1932" t="str">
        <f>LOOKUP(B1932,TipsyOutputs!A:A,TipsyOutputs!B:B)</f>
        <v>SBSmc1.CC.BlackCreek.B.FFEP.P</v>
      </c>
      <c r="D1932">
        <v>0</v>
      </c>
      <c r="E1932">
        <v>60</v>
      </c>
      <c r="F1932">
        <v>256</v>
      </c>
      <c r="G1932">
        <v>20.8</v>
      </c>
      <c r="H1932">
        <v>0.20599999999999999</v>
      </c>
      <c r="I1932">
        <v>187.6</v>
      </c>
      <c r="J1932">
        <v>4.26</v>
      </c>
      <c r="K1932">
        <v>108</v>
      </c>
      <c r="L1932">
        <v>27</v>
      </c>
    </row>
    <row r="1933" spans="1:12">
      <c r="A1933" t="str">
        <f t="shared" si="30"/>
        <v>SBSmc1.CC.BlackCreek.B.FFEP.P.70</v>
      </c>
      <c r="B1933">
        <v>341</v>
      </c>
      <c r="C1933" t="str">
        <f>LOOKUP(B1933,TipsyOutputs!A:A,TipsyOutputs!B:B)</f>
        <v>SBSmc1.CC.BlackCreek.B.FFEP.P</v>
      </c>
      <c r="D1933">
        <v>0</v>
      </c>
      <c r="E1933">
        <v>70</v>
      </c>
      <c r="F1933">
        <v>326</v>
      </c>
      <c r="G1933">
        <v>23.5</v>
      </c>
      <c r="H1933">
        <v>0.27700000000000002</v>
      </c>
      <c r="I1933">
        <v>206.8</v>
      </c>
      <c r="J1933">
        <v>4.66</v>
      </c>
      <c r="K1933">
        <v>151</v>
      </c>
      <c r="L1933">
        <v>30</v>
      </c>
    </row>
    <row r="1934" spans="1:12">
      <c r="A1934" t="str">
        <f t="shared" si="30"/>
        <v>SBSmc1.CC.BlackCreek.B.FFEP.P.80</v>
      </c>
      <c r="B1934">
        <v>341</v>
      </c>
      <c r="C1934" t="str">
        <f>LOOKUP(B1934,TipsyOutputs!A:A,TipsyOutputs!B:B)</f>
        <v>SBSmc1.CC.BlackCreek.B.FFEP.P</v>
      </c>
      <c r="D1934">
        <v>0</v>
      </c>
      <c r="E1934">
        <v>80</v>
      </c>
      <c r="F1934">
        <v>376</v>
      </c>
      <c r="G1934">
        <v>25.9</v>
      </c>
      <c r="H1934">
        <v>0.35</v>
      </c>
      <c r="I1934">
        <v>220.9</v>
      </c>
      <c r="J1934">
        <v>4.7</v>
      </c>
      <c r="K1934">
        <v>189</v>
      </c>
      <c r="L1934">
        <v>32.200000000000003</v>
      </c>
    </row>
    <row r="1935" spans="1:12">
      <c r="A1935" t="str">
        <f t="shared" si="30"/>
        <v>SBSmc1.CC.BlackCreek.B.FFEP.P.90</v>
      </c>
      <c r="B1935">
        <v>341</v>
      </c>
      <c r="C1935" t="str">
        <f>LOOKUP(B1935,TipsyOutputs!A:A,TipsyOutputs!B:B)</f>
        <v>SBSmc1.CC.BlackCreek.B.FFEP.P</v>
      </c>
      <c r="D1935">
        <v>0</v>
      </c>
      <c r="E1935">
        <v>90</v>
      </c>
      <c r="F1935">
        <v>406</v>
      </c>
      <c r="G1935">
        <v>27.9</v>
      </c>
      <c r="H1935">
        <v>0.43</v>
      </c>
      <c r="I1935">
        <v>233</v>
      </c>
      <c r="J1935">
        <v>4.51</v>
      </c>
      <c r="K1935">
        <v>222</v>
      </c>
      <c r="L1935">
        <v>34</v>
      </c>
    </row>
    <row r="1936" spans="1:12">
      <c r="A1936" t="str">
        <f t="shared" si="30"/>
        <v>SBSmc1.CC.BlackCreek.B.NoMgmt.N.100</v>
      </c>
      <c r="B1936">
        <v>53</v>
      </c>
      <c r="C1936" t="str">
        <f>LOOKUP(B1936,TipsyOutputs!A:A,TipsyOutputs!B:B)</f>
        <v>SBSmc1.CC.BlackCreek.B.NoMgmt.N</v>
      </c>
      <c r="D1936">
        <v>0</v>
      </c>
      <c r="E1936">
        <v>100</v>
      </c>
      <c r="F1936">
        <v>314</v>
      </c>
      <c r="G1936">
        <v>22.9</v>
      </c>
      <c r="H1936">
        <v>0.29299999999999998</v>
      </c>
      <c r="I1936">
        <v>217.4</v>
      </c>
      <c r="J1936">
        <v>3.14</v>
      </c>
      <c r="K1936">
        <v>148</v>
      </c>
      <c r="L1936">
        <v>29.7</v>
      </c>
    </row>
    <row r="1937" spans="1:12">
      <c r="A1937" t="str">
        <f t="shared" si="30"/>
        <v>SBSmc1.CC.BlackCreek.B.NoMgmt.N.60</v>
      </c>
      <c r="B1937">
        <v>53</v>
      </c>
      <c r="C1937" t="str">
        <f>LOOKUP(B1937,TipsyOutputs!A:A,TipsyOutputs!B:B)</f>
        <v>SBSmc1.CC.BlackCreek.B.NoMgmt.N</v>
      </c>
      <c r="D1937">
        <v>0</v>
      </c>
      <c r="E1937">
        <v>60</v>
      </c>
      <c r="F1937">
        <v>124</v>
      </c>
      <c r="G1937">
        <v>15.4</v>
      </c>
      <c r="H1937">
        <v>0.126</v>
      </c>
      <c r="I1937">
        <v>161.69999999999999</v>
      </c>
      <c r="J1937">
        <v>2.06</v>
      </c>
      <c r="K1937">
        <v>53</v>
      </c>
      <c r="L1937">
        <v>21.8</v>
      </c>
    </row>
    <row r="1938" spans="1:12">
      <c r="A1938" t="str">
        <f t="shared" si="30"/>
        <v>SBSmc1.CC.BlackCreek.B.NoMgmt.N.70</v>
      </c>
      <c r="B1938">
        <v>53</v>
      </c>
      <c r="C1938" t="str">
        <f>LOOKUP(B1938,TipsyOutputs!A:A,TipsyOutputs!B:B)</f>
        <v>SBSmc1.CC.BlackCreek.B.NoMgmt.N</v>
      </c>
      <c r="D1938">
        <v>0</v>
      </c>
      <c r="E1938">
        <v>70</v>
      </c>
      <c r="F1938">
        <v>182</v>
      </c>
      <c r="G1938">
        <v>17.8</v>
      </c>
      <c r="H1938">
        <v>0.16400000000000001</v>
      </c>
      <c r="I1938">
        <v>180.4</v>
      </c>
      <c r="J1938">
        <v>2.6</v>
      </c>
      <c r="K1938">
        <v>77</v>
      </c>
      <c r="L1938">
        <v>24.5</v>
      </c>
    </row>
    <row r="1939" spans="1:12">
      <c r="A1939" t="str">
        <f t="shared" si="30"/>
        <v>SBSmc1.CC.BlackCreek.B.NoMgmt.N.80</v>
      </c>
      <c r="B1939">
        <v>53</v>
      </c>
      <c r="C1939" t="str">
        <f>LOOKUP(B1939,TipsyOutputs!A:A,TipsyOutputs!B:B)</f>
        <v>SBSmc1.CC.BlackCreek.B.NoMgmt.N</v>
      </c>
      <c r="D1939">
        <v>0</v>
      </c>
      <c r="E1939">
        <v>80</v>
      </c>
      <c r="F1939">
        <v>235</v>
      </c>
      <c r="G1939">
        <v>19.8</v>
      </c>
      <c r="H1939">
        <v>0.20599999999999999</v>
      </c>
      <c r="I1939">
        <v>196.7</v>
      </c>
      <c r="J1939">
        <v>2.93</v>
      </c>
      <c r="K1939">
        <v>101</v>
      </c>
      <c r="L1939">
        <v>26.6</v>
      </c>
    </row>
    <row r="1940" spans="1:12">
      <c r="A1940" t="str">
        <f t="shared" si="30"/>
        <v>SBSmc1.CC.BlackCreek.B.NoMgmt.N.90</v>
      </c>
      <c r="B1940">
        <v>53</v>
      </c>
      <c r="C1940" t="str">
        <f>LOOKUP(B1940,TipsyOutputs!A:A,TipsyOutputs!B:B)</f>
        <v>SBSmc1.CC.BlackCreek.B.NoMgmt.N</v>
      </c>
      <c r="D1940">
        <v>0</v>
      </c>
      <c r="E1940">
        <v>90</v>
      </c>
      <c r="F1940">
        <v>279</v>
      </c>
      <c r="G1940">
        <v>21.5</v>
      </c>
      <c r="H1940">
        <v>0.249</v>
      </c>
      <c r="I1940">
        <v>207.9</v>
      </c>
      <c r="J1940">
        <v>3.1</v>
      </c>
      <c r="K1940">
        <v>126</v>
      </c>
      <c r="L1940">
        <v>28.3</v>
      </c>
    </row>
    <row r="1941" spans="1:12">
      <c r="A1941" t="str">
        <f t="shared" si="30"/>
        <v>SBSmc1.CC.BlackCreek.B.Reg.P.100</v>
      </c>
      <c r="B1941">
        <v>194</v>
      </c>
      <c r="C1941" t="str">
        <f>LOOKUP(B1941,TipsyOutputs!A:A,TipsyOutputs!B:B)</f>
        <v>SBSmc1.CC.BlackCreek.B.Reg.P</v>
      </c>
      <c r="D1941">
        <v>0</v>
      </c>
      <c r="E1941">
        <v>100</v>
      </c>
      <c r="F1941">
        <v>394</v>
      </c>
      <c r="G1941">
        <v>26.7</v>
      </c>
      <c r="H1941">
        <v>0.39100000000000001</v>
      </c>
      <c r="I1941">
        <v>234.4</v>
      </c>
      <c r="J1941">
        <v>3.94</v>
      </c>
      <c r="K1941">
        <v>204</v>
      </c>
      <c r="L1941">
        <v>32.299999999999997</v>
      </c>
    </row>
    <row r="1942" spans="1:12">
      <c r="A1942" t="str">
        <f t="shared" si="30"/>
        <v>SBSmc1.CC.BlackCreek.B.Reg.P.60</v>
      </c>
      <c r="B1942">
        <v>194</v>
      </c>
      <c r="C1942" t="str">
        <f>LOOKUP(B1942,TipsyOutputs!A:A,TipsyOutputs!B:B)</f>
        <v>SBSmc1.CC.BlackCreek.B.Reg.P</v>
      </c>
      <c r="D1942">
        <v>0</v>
      </c>
      <c r="E1942">
        <v>60</v>
      </c>
      <c r="F1942">
        <v>223</v>
      </c>
      <c r="G1942">
        <v>19</v>
      </c>
      <c r="H1942">
        <v>0.17399999999999999</v>
      </c>
      <c r="I1942">
        <v>181.8</v>
      </c>
      <c r="J1942">
        <v>3.72</v>
      </c>
      <c r="K1942">
        <v>89</v>
      </c>
      <c r="L1942">
        <v>25.1</v>
      </c>
    </row>
    <row r="1943" spans="1:12">
      <c r="A1943" t="str">
        <f t="shared" si="30"/>
        <v>SBSmc1.CC.BlackCreek.B.Reg.P.70</v>
      </c>
      <c r="B1943">
        <v>194</v>
      </c>
      <c r="C1943" t="str">
        <f>LOOKUP(B1943,TipsyOutputs!A:A,TipsyOutputs!B:B)</f>
        <v>SBSmc1.CC.BlackCreek.B.Reg.P</v>
      </c>
      <c r="D1943">
        <v>0</v>
      </c>
      <c r="E1943">
        <v>70</v>
      </c>
      <c r="F1943">
        <v>282</v>
      </c>
      <c r="G1943">
        <v>21.4</v>
      </c>
      <c r="H1943">
        <v>0.221</v>
      </c>
      <c r="I1943">
        <v>198.2</v>
      </c>
      <c r="J1943">
        <v>4.0199999999999996</v>
      </c>
      <c r="K1943">
        <v>119</v>
      </c>
      <c r="L1943">
        <v>27.3</v>
      </c>
    </row>
    <row r="1944" spans="1:12">
      <c r="A1944" t="str">
        <f t="shared" si="30"/>
        <v>SBSmc1.CC.BlackCreek.B.Reg.P.80</v>
      </c>
      <c r="B1944">
        <v>194</v>
      </c>
      <c r="C1944" t="str">
        <f>LOOKUP(B1944,TipsyOutputs!A:A,TipsyOutputs!B:B)</f>
        <v>SBSmc1.CC.BlackCreek.B.Reg.P</v>
      </c>
      <c r="D1944">
        <v>0</v>
      </c>
      <c r="E1944">
        <v>80</v>
      </c>
      <c r="F1944">
        <v>334</v>
      </c>
      <c r="G1944">
        <v>23.4</v>
      </c>
      <c r="H1944">
        <v>0.27800000000000002</v>
      </c>
      <c r="I1944">
        <v>214.1</v>
      </c>
      <c r="J1944">
        <v>4.17</v>
      </c>
      <c r="K1944">
        <v>152</v>
      </c>
      <c r="L1944">
        <v>29.5</v>
      </c>
    </row>
    <row r="1945" spans="1:12">
      <c r="A1945" t="str">
        <f t="shared" si="30"/>
        <v>SBSmc1.CC.BlackCreek.B.Reg.P.90</v>
      </c>
      <c r="B1945">
        <v>194</v>
      </c>
      <c r="C1945" t="str">
        <f>LOOKUP(B1945,TipsyOutputs!A:A,TipsyOutputs!B:B)</f>
        <v>SBSmc1.CC.BlackCreek.B.Reg.P</v>
      </c>
      <c r="D1945">
        <v>0</v>
      </c>
      <c r="E1945">
        <v>90</v>
      </c>
      <c r="F1945">
        <v>370</v>
      </c>
      <c r="G1945">
        <v>25.2</v>
      </c>
      <c r="H1945">
        <v>0.33400000000000002</v>
      </c>
      <c r="I1945">
        <v>224.7</v>
      </c>
      <c r="J1945">
        <v>4.12</v>
      </c>
      <c r="K1945">
        <v>180</v>
      </c>
      <c r="L1945">
        <v>31.1</v>
      </c>
    </row>
    <row r="1946" spans="1:12">
      <c r="A1946" t="str">
        <f t="shared" si="30"/>
        <v>ZRepressedPine.CC.Bambrick.A.FFEP.ThFert.100</v>
      </c>
      <c r="B1946">
        <v>299</v>
      </c>
      <c r="C1946" t="str">
        <f>LOOKUP(B1946,TipsyOutputs!A:A,TipsyOutputs!B:B)</f>
        <v>ZRepressedPine.CC.Bambrick.A.FFEP.ThFert</v>
      </c>
      <c r="D1946">
        <v>0</v>
      </c>
      <c r="E1946">
        <v>100</v>
      </c>
      <c r="F1946">
        <v>181</v>
      </c>
      <c r="G1946">
        <v>17.2</v>
      </c>
      <c r="H1946">
        <v>0.14799999999999999</v>
      </c>
      <c r="I1946">
        <v>173.5</v>
      </c>
      <c r="J1946">
        <v>1.81</v>
      </c>
      <c r="K1946">
        <v>69</v>
      </c>
      <c r="L1946">
        <v>22.2</v>
      </c>
    </row>
    <row r="1947" spans="1:12">
      <c r="A1947" t="str">
        <f t="shared" si="30"/>
        <v>ZRepressedPine.CC.Bambrick.A.FFEP.ThFert.60</v>
      </c>
      <c r="B1947">
        <v>299</v>
      </c>
      <c r="C1947" t="str">
        <f>LOOKUP(B1947,TipsyOutputs!A:A,TipsyOutputs!B:B)</f>
        <v>ZRepressedPine.CC.Bambrick.A.FFEP.ThFert</v>
      </c>
      <c r="D1947">
        <v>0</v>
      </c>
      <c r="E1947">
        <v>60</v>
      </c>
      <c r="F1947">
        <v>2</v>
      </c>
      <c r="G1947">
        <v>8.1</v>
      </c>
      <c r="H1947">
        <v>4.2999999999999997E-2</v>
      </c>
      <c r="I1947">
        <v>26.6</v>
      </c>
      <c r="J1947">
        <v>0.03</v>
      </c>
      <c r="K1947">
        <v>1</v>
      </c>
      <c r="L1947">
        <v>13.2</v>
      </c>
    </row>
    <row r="1948" spans="1:12">
      <c r="A1948" t="str">
        <f t="shared" si="30"/>
        <v>ZRepressedPine.CC.Bambrick.A.FFEP.ThFert.70</v>
      </c>
      <c r="B1948">
        <v>299</v>
      </c>
      <c r="C1948" t="str">
        <f>LOOKUP(B1948,TipsyOutputs!A:A,TipsyOutputs!B:B)</f>
        <v>ZRepressedPine.CC.Bambrick.A.FFEP.ThFert</v>
      </c>
      <c r="D1948">
        <v>0</v>
      </c>
      <c r="E1948">
        <v>70</v>
      </c>
      <c r="F1948">
        <v>33</v>
      </c>
      <c r="G1948">
        <v>10.9</v>
      </c>
      <c r="H1948">
        <v>6.3E-2</v>
      </c>
      <c r="I1948">
        <v>97.3</v>
      </c>
      <c r="J1948">
        <v>0.47</v>
      </c>
      <c r="K1948">
        <v>18</v>
      </c>
      <c r="L1948">
        <v>15.2</v>
      </c>
    </row>
    <row r="1949" spans="1:12">
      <c r="A1949" t="str">
        <f t="shared" si="30"/>
        <v>ZRepressedPine.CC.Bambrick.A.FFEP.ThFert.80</v>
      </c>
      <c r="B1949">
        <v>299</v>
      </c>
      <c r="C1949" t="str">
        <f>LOOKUP(B1949,TipsyOutputs!A:A,TipsyOutputs!B:B)</f>
        <v>ZRepressedPine.CC.Bambrick.A.FFEP.ThFert</v>
      </c>
      <c r="D1949">
        <v>0</v>
      </c>
      <c r="E1949">
        <v>80</v>
      </c>
      <c r="F1949">
        <v>94</v>
      </c>
      <c r="G1949">
        <v>13.7</v>
      </c>
      <c r="H1949">
        <v>9.2999999999999999E-2</v>
      </c>
      <c r="I1949">
        <v>138.19999999999999</v>
      </c>
      <c r="J1949">
        <v>1.18</v>
      </c>
      <c r="K1949">
        <v>35</v>
      </c>
      <c r="L1949">
        <v>18.399999999999999</v>
      </c>
    </row>
    <row r="1950" spans="1:12">
      <c r="A1950" t="str">
        <f t="shared" si="30"/>
        <v>ZRepressedPine.CC.Bambrick.A.FFEP.ThFert.90</v>
      </c>
      <c r="B1950">
        <v>299</v>
      </c>
      <c r="C1950" t="str">
        <f>LOOKUP(B1950,TipsyOutputs!A:A,TipsyOutputs!B:B)</f>
        <v>ZRepressedPine.CC.Bambrick.A.FFEP.ThFert</v>
      </c>
      <c r="D1950">
        <v>0</v>
      </c>
      <c r="E1950">
        <v>90</v>
      </c>
      <c r="F1950">
        <v>141</v>
      </c>
      <c r="G1950">
        <v>15.6</v>
      </c>
      <c r="H1950">
        <v>0.121</v>
      </c>
      <c r="I1950">
        <v>158.19999999999999</v>
      </c>
      <c r="J1950">
        <v>1.56</v>
      </c>
      <c r="K1950">
        <v>52</v>
      </c>
      <c r="L1950">
        <v>20.6</v>
      </c>
    </row>
    <row r="1951" spans="1:12">
      <c r="A1951" t="str">
        <f t="shared" si="30"/>
        <v>ZRepressedPine.CC.Bambrick.A.NoMgmt.N.100</v>
      </c>
      <c r="B1951">
        <v>12</v>
      </c>
      <c r="C1951" t="str">
        <f>LOOKUP(B1951,TipsyOutputs!A:A,TipsyOutputs!B:B)</f>
        <v>ZRepressedPine.CC.Bambrick.A.NoMgmt.N</v>
      </c>
      <c r="D1951">
        <v>0</v>
      </c>
      <c r="E1951">
        <v>100</v>
      </c>
      <c r="F1951">
        <v>0</v>
      </c>
      <c r="G1951">
        <v>6.7</v>
      </c>
      <c r="H1951">
        <v>3.9E-2</v>
      </c>
      <c r="I1951">
        <v>6.4</v>
      </c>
      <c r="J1951">
        <v>0</v>
      </c>
      <c r="K1951">
        <v>0</v>
      </c>
      <c r="L1951">
        <v>0</v>
      </c>
    </row>
    <row r="1952" spans="1:12">
      <c r="A1952" t="str">
        <f t="shared" si="30"/>
        <v>ZRepressedPine.CC.Bambrick.A.NoMgmt.N.60</v>
      </c>
      <c r="B1952">
        <v>12</v>
      </c>
      <c r="C1952" t="str">
        <f>LOOKUP(B1952,TipsyOutputs!A:A,TipsyOutputs!B:B)</f>
        <v>ZRepressedPine.CC.Bambrick.A.NoMgmt.N</v>
      </c>
      <c r="D1952">
        <v>0</v>
      </c>
      <c r="E1952">
        <v>60</v>
      </c>
      <c r="F1952">
        <v>0</v>
      </c>
      <c r="G1952">
        <v>2.7</v>
      </c>
      <c r="H1952">
        <v>0</v>
      </c>
      <c r="I1952">
        <v>0</v>
      </c>
      <c r="J1952">
        <v>0</v>
      </c>
      <c r="K1952">
        <v>0</v>
      </c>
      <c r="L1952">
        <v>0</v>
      </c>
    </row>
    <row r="1953" spans="1:12">
      <c r="A1953" t="str">
        <f t="shared" si="30"/>
        <v>ZRepressedPine.CC.Bambrick.A.NoMgmt.N.70</v>
      </c>
      <c r="B1953">
        <v>12</v>
      </c>
      <c r="C1953" t="str">
        <f>LOOKUP(B1953,TipsyOutputs!A:A,TipsyOutputs!B:B)</f>
        <v>ZRepressedPine.CC.Bambrick.A.NoMgmt.N</v>
      </c>
      <c r="D1953">
        <v>0</v>
      </c>
      <c r="E1953">
        <v>70</v>
      </c>
      <c r="F1953">
        <v>0</v>
      </c>
      <c r="G1953">
        <v>3.7</v>
      </c>
      <c r="H1953">
        <v>0</v>
      </c>
      <c r="I1953">
        <v>0</v>
      </c>
      <c r="J1953">
        <v>0</v>
      </c>
      <c r="K1953">
        <v>0</v>
      </c>
      <c r="L1953">
        <v>0</v>
      </c>
    </row>
    <row r="1954" spans="1:12">
      <c r="A1954" t="str">
        <f t="shared" si="30"/>
        <v>ZRepressedPine.CC.Bambrick.A.NoMgmt.N.80</v>
      </c>
      <c r="B1954">
        <v>12</v>
      </c>
      <c r="C1954" t="str">
        <f>LOOKUP(B1954,TipsyOutputs!A:A,TipsyOutputs!B:B)</f>
        <v>ZRepressedPine.CC.Bambrick.A.NoMgmt.N</v>
      </c>
      <c r="D1954">
        <v>0</v>
      </c>
      <c r="E1954">
        <v>80</v>
      </c>
      <c r="F1954">
        <v>0</v>
      </c>
      <c r="G1954">
        <v>4.8</v>
      </c>
      <c r="H1954">
        <v>0</v>
      </c>
      <c r="I1954">
        <v>0</v>
      </c>
      <c r="J1954">
        <v>0</v>
      </c>
      <c r="K1954">
        <v>0</v>
      </c>
      <c r="L1954">
        <v>0</v>
      </c>
    </row>
    <row r="1955" spans="1:12">
      <c r="A1955" t="str">
        <f t="shared" si="30"/>
        <v>ZRepressedPine.CC.Bambrick.A.NoMgmt.N.90</v>
      </c>
      <c r="B1955">
        <v>12</v>
      </c>
      <c r="C1955" t="str">
        <f>LOOKUP(B1955,TipsyOutputs!A:A,TipsyOutputs!B:B)</f>
        <v>ZRepressedPine.CC.Bambrick.A.NoMgmt.N</v>
      </c>
      <c r="D1955">
        <v>0</v>
      </c>
      <c r="E1955">
        <v>90</v>
      </c>
      <c r="F1955">
        <v>0</v>
      </c>
      <c r="G1955">
        <v>5.8</v>
      </c>
      <c r="H1955">
        <v>0</v>
      </c>
      <c r="I1955">
        <v>0</v>
      </c>
      <c r="J1955">
        <v>0</v>
      </c>
      <c r="K1955">
        <v>0</v>
      </c>
      <c r="L1955">
        <v>0</v>
      </c>
    </row>
    <row r="1956" spans="1:12">
      <c r="A1956" t="str">
        <f t="shared" si="30"/>
        <v>ZRepressedPine.CC.Bambrick.B.FFEP.ThFert.100</v>
      </c>
      <c r="B1956">
        <v>300</v>
      </c>
      <c r="C1956" t="str">
        <f>LOOKUP(B1956,TipsyOutputs!A:A,TipsyOutputs!B:B)</f>
        <v>ZRepressedPine.CC.Bambrick.B.FFEP.ThFert</v>
      </c>
      <c r="D1956">
        <v>0</v>
      </c>
      <c r="E1956">
        <v>100</v>
      </c>
      <c r="F1956">
        <v>135</v>
      </c>
      <c r="G1956">
        <v>15.4</v>
      </c>
      <c r="H1956">
        <v>0.11799999999999999</v>
      </c>
      <c r="I1956">
        <v>156.6</v>
      </c>
      <c r="J1956">
        <v>1.35</v>
      </c>
      <c r="K1956">
        <v>51</v>
      </c>
      <c r="L1956">
        <v>20.399999999999999</v>
      </c>
    </row>
    <row r="1957" spans="1:12">
      <c r="A1957" t="str">
        <f t="shared" si="30"/>
        <v>ZRepressedPine.CC.Bambrick.B.FFEP.ThFert.60</v>
      </c>
      <c r="B1957">
        <v>300</v>
      </c>
      <c r="C1957" t="str">
        <f>LOOKUP(B1957,TipsyOutputs!A:A,TipsyOutputs!B:B)</f>
        <v>ZRepressedPine.CC.Bambrick.B.FFEP.ThFert</v>
      </c>
      <c r="D1957">
        <v>0</v>
      </c>
      <c r="E1957">
        <v>60</v>
      </c>
      <c r="F1957">
        <v>1</v>
      </c>
      <c r="G1957">
        <v>7.1</v>
      </c>
      <c r="H1957">
        <v>0.04</v>
      </c>
      <c r="I1957">
        <v>4.3</v>
      </c>
      <c r="J1957">
        <v>0.01</v>
      </c>
      <c r="K1957">
        <v>0</v>
      </c>
      <c r="L1957">
        <v>0</v>
      </c>
    </row>
    <row r="1958" spans="1:12">
      <c r="A1958" t="str">
        <f t="shared" si="30"/>
        <v>ZRepressedPine.CC.Bambrick.B.FFEP.ThFert.70</v>
      </c>
      <c r="B1958">
        <v>300</v>
      </c>
      <c r="C1958" t="str">
        <f>LOOKUP(B1958,TipsyOutputs!A:A,TipsyOutputs!B:B)</f>
        <v>ZRepressedPine.CC.Bambrick.B.FFEP.ThFert</v>
      </c>
      <c r="D1958">
        <v>0</v>
      </c>
      <c r="E1958">
        <v>70</v>
      </c>
      <c r="F1958">
        <v>14</v>
      </c>
      <c r="G1958">
        <v>9.6</v>
      </c>
      <c r="H1958">
        <v>5.1999999999999998E-2</v>
      </c>
      <c r="I1958">
        <v>66.2</v>
      </c>
      <c r="J1958">
        <v>0.2</v>
      </c>
      <c r="K1958">
        <v>12</v>
      </c>
      <c r="L1958">
        <v>14</v>
      </c>
    </row>
    <row r="1959" spans="1:12">
      <c r="A1959" t="str">
        <f t="shared" si="30"/>
        <v>ZRepressedPine.CC.Bambrick.B.FFEP.ThFert.80</v>
      </c>
      <c r="B1959">
        <v>300</v>
      </c>
      <c r="C1959" t="str">
        <f>LOOKUP(B1959,TipsyOutputs!A:A,TipsyOutputs!B:B)</f>
        <v>ZRepressedPine.CC.Bambrick.B.FFEP.ThFert</v>
      </c>
      <c r="D1959">
        <v>0</v>
      </c>
      <c r="E1959">
        <v>80</v>
      </c>
      <c r="F1959">
        <v>58</v>
      </c>
      <c r="G1959">
        <v>12.2</v>
      </c>
      <c r="H1959">
        <v>7.2999999999999995E-2</v>
      </c>
      <c r="I1959">
        <v>115.4</v>
      </c>
      <c r="J1959">
        <v>0.73</v>
      </c>
      <c r="K1959">
        <v>25</v>
      </c>
      <c r="L1959">
        <v>16.7</v>
      </c>
    </row>
    <row r="1960" spans="1:12">
      <c r="A1960" t="str">
        <f t="shared" si="30"/>
        <v>ZRepressedPine.CC.Bambrick.B.FFEP.ThFert.90</v>
      </c>
      <c r="B1960">
        <v>300</v>
      </c>
      <c r="C1960" t="str">
        <f>LOOKUP(B1960,TipsyOutputs!A:A,TipsyOutputs!B:B)</f>
        <v>ZRepressedPine.CC.Bambrick.B.FFEP.ThFert</v>
      </c>
      <c r="D1960">
        <v>0</v>
      </c>
      <c r="E1960">
        <v>90</v>
      </c>
      <c r="F1960">
        <v>99</v>
      </c>
      <c r="G1960">
        <v>13.9</v>
      </c>
      <c r="H1960">
        <v>9.5000000000000001E-2</v>
      </c>
      <c r="I1960">
        <v>140.19999999999999</v>
      </c>
      <c r="J1960">
        <v>1.1000000000000001</v>
      </c>
      <c r="K1960">
        <v>37</v>
      </c>
      <c r="L1960">
        <v>18.7</v>
      </c>
    </row>
    <row r="1961" spans="1:12">
      <c r="A1961" t="str">
        <f t="shared" si="30"/>
        <v>ZRepressedPine.CC.Bambrick.B.NoMgmt.N.100</v>
      </c>
      <c r="B1961">
        <v>13</v>
      </c>
      <c r="C1961" t="str">
        <f>LOOKUP(B1961,TipsyOutputs!A:A,TipsyOutputs!B:B)</f>
        <v>ZRepressedPine.CC.Bambrick.B.NoMgmt.N</v>
      </c>
      <c r="D1961">
        <v>0</v>
      </c>
      <c r="E1961">
        <v>100</v>
      </c>
      <c r="F1961">
        <v>0</v>
      </c>
      <c r="G1961">
        <v>5.9</v>
      </c>
      <c r="H1961">
        <v>0</v>
      </c>
      <c r="I1961">
        <v>0</v>
      </c>
      <c r="J1961">
        <v>0</v>
      </c>
      <c r="K1961">
        <v>0</v>
      </c>
      <c r="L1961">
        <v>0</v>
      </c>
    </row>
    <row r="1962" spans="1:12">
      <c r="A1962" t="str">
        <f t="shared" si="30"/>
        <v>ZRepressedPine.CC.Bambrick.B.NoMgmt.N.60</v>
      </c>
      <c r="B1962">
        <v>13</v>
      </c>
      <c r="C1962" t="str">
        <f>LOOKUP(B1962,TipsyOutputs!A:A,TipsyOutputs!B:B)</f>
        <v>ZRepressedPine.CC.Bambrick.B.NoMgmt.N</v>
      </c>
      <c r="D1962">
        <v>0</v>
      </c>
      <c r="E1962">
        <v>60</v>
      </c>
      <c r="F1962">
        <v>0</v>
      </c>
      <c r="G1962">
        <v>2.2999999999999998</v>
      </c>
      <c r="H1962">
        <v>0</v>
      </c>
      <c r="I1962">
        <v>0</v>
      </c>
      <c r="J1962">
        <v>0</v>
      </c>
      <c r="K1962">
        <v>0</v>
      </c>
      <c r="L1962">
        <v>0</v>
      </c>
    </row>
    <row r="1963" spans="1:12">
      <c r="A1963" t="str">
        <f t="shared" si="30"/>
        <v>ZRepressedPine.CC.Bambrick.B.NoMgmt.N.70</v>
      </c>
      <c r="B1963">
        <v>13</v>
      </c>
      <c r="C1963" t="str">
        <f>LOOKUP(B1963,TipsyOutputs!A:A,TipsyOutputs!B:B)</f>
        <v>ZRepressedPine.CC.Bambrick.B.NoMgmt.N</v>
      </c>
      <c r="D1963">
        <v>0</v>
      </c>
      <c r="E1963">
        <v>70</v>
      </c>
      <c r="F1963">
        <v>0</v>
      </c>
      <c r="G1963">
        <v>3.2</v>
      </c>
      <c r="H1963">
        <v>0</v>
      </c>
      <c r="I1963">
        <v>0</v>
      </c>
      <c r="J1963">
        <v>0</v>
      </c>
      <c r="K1963">
        <v>0</v>
      </c>
      <c r="L1963">
        <v>0</v>
      </c>
    </row>
    <row r="1964" spans="1:12">
      <c r="A1964" t="str">
        <f t="shared" si="30"/>
        <v>ZRepressedPine.CC.Bambrick.B.NoMgmt.N.80</v>
      </c>
      <c r="B1964">
        <v>13</v>
      </c>
      <c r="C1964" t="str">
        <f>LOOKUP(B1964,TipsyOutputs!A:A,TipsyOutputs!B:B)</f>
        <v>ZRepressedPine.CC.Bambrick.B.NoMgmt.N</v>
      </c>
      <c r="D1964">
        <v>0</v>
      </c>
      <c r="E1964">
        <v>80</v>
      </c>
      <c r="F1964">
        <v>0</v>
      </c>
      <c r="G1964">
        <v>4.2</v>
      </c>
      <c r="H1964">
        <v>0</v>
      </c>
      <c r="I1964">
        <v>0</v>
      </c>
      <c r="J1964">
        <v>0</v>
      </c>
      <c r="K1964">
        <v>0</v>
      </c>
      <c r="L1964">
        <v>0</v>
      </c>
    </row>
    <row r="1965" spans="1:12">
      <c r="A1965" t="str">
        <f t="shared" si="30"/>
        <v>ZRepressedPine.CC.Bambrick.B.NoMgmt.N.90</v>
      </c>
      <c r="B1965">
        <v>13</v>
      </c>
      <c r="C1965" t="str">
        <f>LOOKUP(B1965,TipsyOutputs!A:A,TipsyOutputs!B:B)</f>
        <v>ZRepressedPine.CC.Bambrick.B.NoMgmt.N</v>
      </c>
      <c r="D1965">
        <v>0</v>
      </c>
      <c r="E1965">
        <v>90</v>
      </c>
      <c r="F1965">
        <v>0</v>
      </c>
      <c r="G1965">
        <v>5.0999999999999996</v>
      </c>
      <c r="H1965">
        <v>0</v>
      </c>
      <c r="I1965">
        <v>0</v>
      </c>
      <c r="J1965">
        <v>0</v>
      </c>
      <c r="K1965">
        <v>0</v>
      </c>
      <c r="L1965">
        <v>0</v>
      </c>
    </row>
    <row r="1966" spans="1:12">
      <c r="A1966" t="str">
        <f t="shared" si="30"/>
        <v>ZRepressedPine.CC.Bambrick.C.FFEP.ThFert.100</v>
      </c>
      <c r="B1966">
        <v>301</v>
      </c>
      <c r="C1966" t="str">
        <f>LOOKUP(B1966,TipsyOutputs!A:A,TipsyOutputs!B:B)</f>
        <v>ZRepressedPine.CC.Bambrick.C.FFEP.ThFert</v>
      </c>
      <c r="D1966">
        <v>0</v>
      </c>
      <c r="E1966">
        <v>100</v>
      </c>
      <c r="F1966">
        <v>122</v>
      </c>
      <c r="G1966">
        <v>14.9</v>
      </c>
      <c r="H1966">
        <v>0.11</v>
      </c>
      <c r="I1966">
        <v>151.69999999999999</v>
      </c>
      <c r="J1966">
        <v>1.22</v>
      </c>
      <c r="K1966">
        <v>46</v>
      </c>
      <c r="L1966">
        <v>19.7</v>
      </c>
    </row>
    <row r="1967" spans="1:12">
      <c r="A1967" t="str">
        <f t="shared" si="30"/>
        <v>ZRepressedPine.CC.Bambrick.C.FFEP.ThFert.60</v>
      </c>
      <c r="B1967">
        <v>301</v>
      </c>
      <c r="C1967" t="str">
        <f>LOOKUP(B1967,TipsyOutputs!A:A,TipsyOutputs!B:B)</f>
        <v>ZRepressedPine.CC.Bambrick.C.FFEP.ThFert</v>
      </c>
      <c r="D1967">
        <v>0</v>
      </c>
      <c r="E1967">
        <v>60</v>
      </c>
      <c r="F1967">
        <v>0</v>
      </c>
      <c r="G1967">
        <v>6.6</v>
      </c>
      <c r="H1967">
        <v>0.04</v>
      </c>
      <c r="I1967">
        <v>4.3</v>
      </c>
      <c r="J1967">
        <v>0.01</v>
      </c>
      <c r="K1967">
        <v>0</v>
      </c>
      <c r="L1967">
        <v>0</v>
      </c>
    </row>
    <row r="1968" spans="1:12">
      <c r="A1968" t="str">
        <f t="shared" si="30"/>
        <v>ZRepressedPine.CC.Bambrick.C.FFEP.ThFert.70</v>
      </c>
      <c r="B1968">
        <v>301</v>
      </c>
      <c r="C1968" t="str">
        <f>LOOKUP(B1968,TipsyOutputs!A:A,TipsyOutputs!B:B)</f>
        <v>ZRepressedPine.CC.Bambrick.C.FFEP.ThFert</v>
      </c>
      <c r="D1968">
        <v>0</v>
      </c>
      <c r="E1968">
        <v>70</v>
      </c>
      <c r="F1968">
        <v>10</v>
      </c>
      <c r="G1968">
        <v>9.1</v>
      </c>
      <c r="H1968">
        <v>5.0999999999999997E-2</v>
      </c>
      <c r="I1968">
        <v>64</v>
      </c>
      <c r="J1968">
        <v>0.14000000000000001</v>
      </c>
      <c r="K1968">
        <v>8</v>
      </c>
      <c r="L1968">
        <v>13.7</v>
      </c>
    </row>
    <row r="1969" spans="1:12">
      <c r="A1969" t="str">
        <f t="shared" si="30"/>
        <v>ZRepressedPine.CC.Bambrick.C.FFEP.ThFert.80</v>
      </c>
      <c r="B1969">
        <v>301</v>
      </c>
      <c r="C1969" t="str">
        <f>LOOKUP(B1969,TipsyOutputs!A:A,TipsyOutputs!B:B)</f>
        <v>ZRepressedPine.CC.Bambrick.C.FFEP.ThFert</v>
      </c>
      <c r="D1969">
        <v>0</v>
      </c>
      <c r="E1969">
        <v>80</v>
      </c>
      <c r="F1969">
        <v>48</v>
      </c>
      <c r="G1969">
        <v>11.7</v>
      </c>
      <c r="H1969">
        <v>6.8000000000000005E-2</v>
      </c>
      <c r="I1969">
        <v>107.6</v>
      </c>
      <c r="J1969">
        <v>0.6</v>
      </c>
      <c r="K1969">
        <v>22</v>
      </c>
      <c r="L1969">
        <v>16.100000000000001</v>
      </c>
    </row>
    <row r="1970" spans="1:12">
      <c r="A1970" t="str">
        <f t="shared" si="30"/>
        <v>ZRepressedPine.CC.Bambrick.C.FFEP.ThFert.90</v>
      </c>
      <c r="B1970">
        <v>301</v>
      </c>
      <c r="C1970" t="str">
        <f>LOOKUP(B1970,TipsyOutputs!A:A,TipsyOutputs!B:B)</f>
        <v>ZRepressedPine.CC.Bambrick.C.FFEP.ThFert</v>
      </c>
      <c r="D1970">
        <v>0</v>
      </c>
      <c r="E1970">
        <v>90</v>
      </c>
      <c r="F1970">
        <v>86</v>
      </c>
      <c r="G1970">
        <v>13.4</v>
      </c>
      <c r="H1970">
        <v>8.8999999999999996E-2</v>
      </c>
      <c r="I1970">
        <v>135.1</v>
      </c>
      <c r="J1970">
        <v>0.96</v>
      </c>
      <c r="K1970">
        <v>33</v>
      </c>
      <c r="L1970">
        <v>18.100000000000001</v>
      </c>
    </row>
    <row r="1971" spans="1:12">
      <c r="A1971" t="str">
        <f t="shared" si="30"/>
        <v>ZRepressedPine.CC.Bambrick.C.NoMgmt.N.100</v>
      </c>
      <c r="B1971">
        <v>14</v>
      </c>
      <c r="C1971" t="str">
        <f>LOOKUP(B1971,TipsyOutputs!A:A,TipsyOutputs!B:B)</f>
        <v>ZRepressedPine.CC.Bambrick.C.NoMgmt.N</v>
      </c>
      <c r="D1971">
        <v>0</v>
      </c>
      <c r="E1971">
        <v>100</v>
      </c>
      <c r="F1971">
        <v>0</v>
      </c>
      <c r="G1971">
        <v>6.4</v>
      </c>
      <c r="H1971">
        <v>3.9E-2</v>
      </c>
      <c r="I1971">
        <v>6.4</v>
      </c>
      <c r="J1971">
        <v>0</v>
      </c>
      <c r="K1971">
        <v>0</v>
      </c>
      <c r="L1971">
        <v>0</v>
      </c>
    </row>
    <row r="1972" spans="1:12">
      <c r="A1972" t="str">
        <f t="shared" si="30"/>
        <v>ZRepressedPine.CC.Bambrick.C.NoMgmt.N.60</v>
      </c>
      <c r="B1972">
        <v>14</v>
      </c>
      <c r="C1972" t="str">
        <f>LOOKUP(B1972,TipsyOutputs!A:A,TipsyOutputs!B:B)</f>
        <v>ZRepressedPine.CC.Bambrick.C.NoMgmt.N</v>
      </c>
      <c r="D1972">
        <v>0</v>
      </c>
      <c r="E1972">
        <v>60</v>
      </c>
      <c r="F1972">
        <v>0</v>
      </c>
      <c r="G1972">
        <v>2.5</v>
      </c>
      <c r="H1972">
        <v>0</v>
      </c>
      <c r="I1972">
        <v>0</v>
      </c>
      <c r="J1972">
        <v>0</v>
      </c>
      <c r="K1972">
        <v>0</v>
      </c>
      <c r="L1972">
        <v>0</v>
      </c>
    </row>
    <row r="1973" spans="1:12">
      <c r="A1973" t="str">
        <f t="shared" si="30"/>
        <v>ZRepressedPine.CC.Bambrick.C.NoMgmt.N.70</v>
      </c>
      <c r="B1973">
        <v>14</v>
      </c>
      <c r="C1973" t="str">
        <f>LOOKUP(B1973,TipsyOutputs!A:A,TipsyOutputs!B:B)</f>
        <v>ZRepressedPine.CC.Bambrick.C.NoMgmt.N</v>
      </c>
      <c r="D1973">
        <v>0</v>
      </c>
      <c r="E1973">
        <v>70</v>
      </c>
      <c r="F1973">
        <v>0</v>
      </c>
      <c r="G1973">
        <v>3.5</v>
      </c>
      <c r="H1973">
        <v>0</v>
      </c>
      <c r="I1973">
        <v>0</v>
      </c>
      <c r="J1973">
        <v>0</v>
      </c>
      <c r="K1973">
        <v>0</v>
      </c>
      <c r="L1973">
        <v>0</v>
      </c>
    </row>
    <row r="1974" spans="1:12">
      <c r="A1974" t="str">
        <f t="shared" si="30"/>
        <v>ZRepressedPine.CC.Bambrick.C.NoMgmt.N.80</v>
      </c>
      <c r="B1974">
        <v>14</v>
      </c>
      <c r="C1974" t="str">
        <f>LOOKUP(B1974,TipsyOutputs!A:A,TipsyOutputs!B:B)</f>
        <v>ZRepressedPine.CC.Bambrick.C.NoMgmt.N</v>
      </c>
      <c r="D1974">
        <v>0</v>
      </c>
      <c r="E1974">
        <v>80</v>
      </c>
      <c r="F1974">
        <v>0</v>
      </c>
      <c r="G1974">
        <v>4.5</v>
      </c>
      <c r="H1974">
        <v>0</v>
      </c>
      <c r="I1974">
        <v>0</v>
      </c>
      <c r="J1974">
        <v>0</v>
      </c>
      <c r="K1974">
        <v>0</v>
      </c>
      <c r="L1974">
        <v>0</v>
      </c>
    </row>
    <row r="1975" spans="1:12">
      <c r="A1975" t="str">
        <f t="shared" si="30"/>
        <v>ZRepressedPine.CC.Bambrick.C.NoMgmt.N.90</v>
      </c>
      <c r="B1975">
        <v>14</v>
      </c>
      <c r="C1975" t="str">
        <f>LOOKUP(B1975,TipsyOutputs!A:A,TipsyOutputs!B:B)</f>
        <v>ZRepressedPine.CC.Bambrick.C.NoMgmt.N</v>
      </c>
      <c r="D1975">
        <v>0</v>
      </c>
      <c r="E1975">
        <v>90</v>
      </c>
      <c r="F1975">
        <v>0</v>
      </c>
      <c r="G1975">
        <v>5.5</v>
      </c>
      <c r="H1975">
        <v>0</v>
      </c>
      <c r="I1975">
        <v>0</v>
      </c>
      <c r="J1975">
        <v>0</v>
      </c>
      <c r="K1975">
        <v>0</v>
      </c>
      <c r="L1975">
        <v>0</v>
      </c>
    </row>
    <row r="1976" spans="1:12">
      <c r="A1976" t="str">
        <f t="shared" si="30"/>
        <v>ZRepressedPine.CC.BidwellLava.A.FFEP.ThFert.100</v>
      </c>
      <c r="B1976">
        <v>317</v>
      </c>
      <c r="C1976" t="str">
        <f>LOOKUP(B1976,TipsyOutputs!A:A,TipsyOutputs!B:B)</f>
        <v>ZRepressedPine.CC.BidwellLava.A.FFEP.ThFert</v>
      </c>
      <c r="D1976">
        <v>0</v>
      </c>
      <c r="E1976">
        <v>100</v>
      </c>
      <c r="F1976">
        <v>151</v>
      </c>
      <c r="G1976">
        <v>16</v>
      </c>
      <c r="H1976">
        <v>0.127</v>
      </c>
      <c r="I1976">
        <v>161.6</v>
      </c>
      <c r="J1976">
        <v>1.51</v>
      </c>
      <c r="K1976">
        <v>57</v>
      </c>
      <c r="L1976">
        <v>21.1</v>
      </c>
    </row>
    <row r="1977" spans="1:12">
      <c r="A1977" t="str">
        <f t="shared" si="30"/>
        <v>ZRepressedPine.CC.BidwellLava.A.FFEP.ThFert.60</v>
      </c>
      <c r="B1977">
        <v>317</v>
      </c>
      <c r="C1977" t="str">
        <f>LOOKUP(B1977,TipsyOutputs!A:A,TipsyOutputs!B:B)</f>
        <v>ZRepressedPine.CC.BidwellLava.A.FFEP.ThFert</v>
      </c>
      <c r="D1977">
        <v>0</v>
      </c>
      <c r="E1977">
        <v>60</v>
      </c>
      <c r="F1977">
        <v>1</v>
      </c>
      <c r="G1977">
        <v>7.5</v>
      </c>
      <c r="H1977">
        <v>0.04</v>
      </c>
      <c r="I1977">
        <v>4.3</v>
      </c>
      <c r="J1977">
        <v>0.01</v>
      </c>
      <c r="K1977">
        <v>0</v>
      </c>
      <c r="L1977">
        <v>0</v>
      </c>
    </row>
    <row r="1978" spans="1:12">
      <c r="A1978" t="str">
        <f t="shared" si="30"/>
        <v>ZRepressedPine.CC.BidwellLava.A.FFEP.ThFert.70</v>
      </c>
      <c r="B1978">
        <v>317</v>
      </c>
      <c r="C1978" t="str">
        <f>LOOKUP(B1978,TipsyOutputs!A:A,TipsyOutputs!B:B)</f>
        <v>ZRepressedPine.CC.BidwellLava.A.FFEP.ThFert</v>
      </c>
      <c r="D1978">
        <v>0</v>
      </c>
      <c r="E1978">
        <v>70</v>
      </c>
      <c r="F1978">
        <v>18</v>
      </c>
      <c r="G1978">
        <v>10.1</v>
      </c>
      <c r="H1978">
        <v>5.3999999999999999E-2</v>
      </c>
      <c r="I1978">
        <v>71.8</v>
      </c>
      <c r="J1978">
        <v>0.26</v>
      </c>
      <c r="K1978">
        <v>14</v>
      </c>
      <c r="L1978">
        <v>14.3</v>
      </c>
    </row>
    <row r="1979" spans="1:12">
      <c r="A1979" t="str">
        <f t="shared" si="30"/>
        <v>ZRepressedPine.CC.BidwellLava.A.FFEP.ThFert.80</v>
      </c>
      <c r="B1979">
        <v>317</v>
      </c>
      <c r="C1979" t="str">
        <f>LOOKUP(B1979,TipsyOutputs!A:A,TipsyOutputs!B:B)</f>
        <v>ZRepressedPine.CC.BidwellLava.A.FFEP.ThFert</v>
      </c>
      <c r="D1979">
        <v>0</v>
      </c>
      <c r="E1979">
        <v>80</v>
      </c>
      <c r="F1979">
        <v>70</v>
      </c>
      <c r="G1979">
        <v>12.7</v>
      </c>
      <c r="H1979">
        <v>8.1000000000000003E-2</v>
      </c>
      <c r="I1979">
        <v>125.6</v>
      </c>
      <c r="J1979">
        <v>0.88</v>
      </c>
      <c r="K1979">
        <v>28</v>
      </c>
      <c r="L1979">
        <v>17.2</v>
      </c>
    </row>
    <row r="1980" spans="1:12">
      <c r="A1980" t="str">
        <f t="shared" si="30"/>
        <v>ZRepressedPine.CC.BidwellLava.A.FFEP.ThFert.90</v>
      </c>
      <c r="B1980">
        <v>317</v>
      </c>
      <c r="C1980" t="str">
        <f>LOOKUP(B1980,TipsyOutputs!A:A,TipsyOutputs!B:B)</f>
        <v>ZRepressedPine.CC.BidwellLava.A.FFEP.ThFert</v>
      </c>
      <c r="D1980">
        <v>0</v>
      </c>
      <c r="E1980">
        <v>90</v>
      </c>
      <c r="F1980">
        <v>113</v>
      </c>
      <c r="G1980">
        <v>14.5</v>
      </c>
      <c r="H1980">
        <v>0.104</v>
      </c>
      <c r="I1980">
        <v>147.69999999999999</v>
      </c>
      <c r="J1980">
        <v>1.26</v>
      </c>
      <c r="K1980">
        <v>42</v>
      </c>
      <c r="L1980">
        <v>19.3</v>
      </c>
    </row>
    <row r="1981" spans="1:12">
      <c r="A1981" t="str">
        <f t="shared" si="30"/>
        <v>ZRepressedPine.CC.BidwellLava.A.NoMgmt.N.100</v>
      </c>
      <c r="B1981">
        <v>29</v>
      </c>
      <c r="C1981" t="str">
        <f>LOOKUP(B1981,TipsyOutputs!A:A,TipsyOutputs!B:B)</f>
        <v>ZRepressedPine.CC.BidwellLava.A.NoMgmt.N</v>
      </c>
      <c r="D1981">
        <v>0</v>
      </c>
      <c r="E1981">
        <v>100</v>
      </c>
      <c r="F1981">
        <v>0</v>
      </c>
      <c r="G1981">
        <v>5.4</v>
      </c>
      <c r="H1981">
        <v>0</v>
      </c>
      <c r="I1981">
        <v>0</v>
      </c>
      <c r="J1981">
        <v>0</v>
      </c>
      <c r="K1981">
        <v>0</v>
      </c>
      <c r="L1981">
        <v>0</v>
      </c>
    </row>
    <row r="1982" spans="1:12">
      <c r="A1982" t="str">
        <f t="shared" si="30"/>
        <v>ZRepressedPine.CC.BidwellLava.A.NoMgmt.N.60</v>
      </c>
      <c r="B1982">
        <v>29</v>
      </c>
      <c r="C1982" t="str">
        <f>LOOKUP(B1982,TipsyOutputs!A:A,TipsyOutputs!B:B)</f>
        <v>ZRepressedPine.CC.BidwellLava.A.NoMgmt.N</v>
      </c>
      <c r="D1982">
        <v>0</v>
      </c>
      <c r="E1982">
        <v>60</v>
      </c>
      <c r="F1982">
        <v>0</v>
      </c>
      <c r="G1982">
        <v>2.1</v>
      </c>
      <c r="H1982">
        <v>0</v>
      </c>
      <c r="I1982">
        <v>0</v>
      </c>
      <c r="J1982">
        <v>0</v>
      </c>
      <c r="K1982">
        <v>0</v>
      </c>
      <c r="L1982">
        <v>0</v>
      </c>
    </row>
    <row r="1983" spans="1:12">
      <c r="A1983" t="str">
        <f t="shared" si="30"/>
        <v>ZRepressedPine.CC.BidwellLava.A.NoMgmt.N.70</v>
      </c>
      <c r="B1983">
        <v>29</v>
      </c>
      <c r="C1983" t="str">
        <f>LOOKUP(B1983,TipsyOutputs!A:A,TipsyOutputs!B:B)</f>
        <v>ZRepressedPine.CC.BidwellLava.A.NoMgmt.N</v>
      </c>
      <c r="D1983">
        <v>0</v>
      </c>
      <c r="E1983">
        <v>70</v>
      </c>
      <c r="F1983">
        <v>0</v>
      </c>
      <c r="G1983">
        <v>2.9</v>
      </c>
      <c r="H1983">
        <v>0</v>
      </c>
      <c r="I1983">
        <v>0</v>
      </c>
      <c r="J1983">
        <v>0</v>
      </c>
      <c r="K1983">
        <v>0</v>
      </c>
      <c r="L1983">
        <v>0</v>
      </c>
    </row>
    <row r="1984" spans="1:12">
      <c r="A1984" t="str">
        <f t="shared" si="30"/>
        <v>ZRepressedPine.CC.BidwellLava.A.NoMgmt.N.80</v>
      </c>
      <c r="B1984">
        <v>29</v>
      </c>
      <c r="C1984" t="str">
        <f>LOOKUP(B1984,TipsyOutputs!A:A,TipsyOutputs!B:B)</f>
        <v>ZRepressedPine.CC.BidwellLava.A.NoMgmt.N</v>
      </c>
      <c r="D1984">
        <v>0</v>
      </c>
      <c r="E1984">
        <v>80</v>
      </c>
      <c r="F1984">
        <v>0</v>
      </c>
      <c r="G1984">
        <v>3.8</v>
      </c>
      <c r="H1984">
        <v>0</v>
      </c>
      <c r="I1984">
        <v>0</v>
      </c>
      <c r="J1984">
        <v>0</v>
      </c>
      <c r="K1984">
        <v>0</v>
      </c>
      <c r="L1984">
        <v>0</v>
      </c>
    </row>
    <row r="1985" spans="1:12">
      <c r="A1985" t="str">
        <f t="shared" ref="A1985:A2025" si="31">C1985&amp;"."&amp;E1985</f>
        <v>ZRepressedPine.CC.BidwellLava.A.NoMgmt.N.90</v>
      </c>
      <c r="B1985">
        <v>29</v>
      </c>
      <c r="C1985" t="str">
        <f>LOOKUP(B1985,TipsyOutputs!A:A,TipsyOutputs!B:B)</f>
        <v>ZRepressedPine.CC.BidwellLava.A.NoMgmt.N</v>
      </c>
      <c r="D1985">
        <v>0</v>
      </c>
      <c r="E1985">
        <v>90</v>
      </c>
      <c r="F1985">
        <v>0</v>
      </c>
      <c r="G1985">
        <v>4.5999999999999996</v>
      </c>
      <c r="H1985">
        <v>0</v>
      </c>
      <c r="I1985">
        <v>0</v>
      </c>
      <c r="J1985">
        <v>0</v>
      </c>
      <c r="K1985">
        <v>0</v>
      </c>
      <c r="L1985">
        <v>0</v>
      </c>
    </row>
    <row r="1986" spans="1:12">
      <c r="A1986" t="str">
        <f t="shared" si="31"/>
        <v>ZRepressedPine.CC.BidwellLava.B.FFEP.ThFert.100</v>
      </c>
      <c r="B1986">
        <v>318</v>
      </c>
      <c r="C1986" t="str">
        <f>LOOKUP(B1986,TipsyOutputs!A:A,TipsyOutputs!B:B)</f>
        <v>ZRepressedPine.CC.BidwellLava.B.FFEP.ThFert</v>
      </c>
      <c r="D1986">
        <v>0</v>
      </c>
      <c r="E1986">
        <v>100</v>
      </c>
      <c r="F1986">
        <v>138</v>
      </c>
      <c r="G1986">
        <v>15.5</v>
      </c>
      <c r="H1986">
        <v>0.12</v>
      </c>
      <c r="I1986">
        <v>157.5</v>
      </c>
      <c r="J1986">
        <v>1.38</v>
      </c>
      <c r="K1986">
        <v>52</v>
      </c>
      <c r="L1986">
        <v>20.5</v>
      </c>
    </row>
    <row r="1987" spans="1:12">
      <c r="A1987" t="str">
        <f t="shared" si="31"/>
        <v>ZRepressedPine.CC.BidwellLava.B.FFEP.ThFert.60</v>
      </c>
      <c r="B1987">
        <v>318</v>
      </c>
      <c r="C1987" t="str">
        <f>LOOKUP(B1987,TipsyOutputs!A:A,TipsyOutputs!B:B)</f>
        <v>ZRepressedPine.CC.BidwellLava.B.FFEP.ThFert</v>
      </c>
      <c r="D1987">
        <v>0</v>
      </c>
      <c r="E1987">
        <v>60</v>
      </c>
      <c r="F1987">
        <v>1</v>
      </c>
      <c r="G1987">
        <v>7.2</v>
      </c>
      <c r="H1987">
        <v>0.04</v>
      </c>
      <c r="I1987">
        <v>4.3</v>
      </c>
      <c r="J1987">
        <v>0.01</v>
      </c>
      <c r="K1987">
        <v>0</v>
      </c>
      <c r="L1987">
        <v>0</v>
      </c>
    </row>
    <row r="1988" spans="1:12">
      <c r="A1988" t="str">
        <f t="shared" si="31"/>
        <v>ZRepressedPine.CC.BidwellLava.B.FFEP.ThFert.70</v>
      </c>
      <c r="B1988">
        <v>318</v>
      </c>
      <c r="C1988" t="str">
        <f>LOOKUP(B1988,TipsyOutputs!A:A,TipsyOutputs!B:B)</f>
        <v>ZRepressedPine.CC.BidwellLava.B.FFEP.ThFert</v>
      </c>
      <c r="D1988">
        <v>0</v>
      </c>
      <c r="E1988">
        <v>70</v>
      </c>
      <c r="F1988">
        <v>15</v>
      </c>
      <c r="G1988">
        <v>9.6999999999999993</v>
      </c>
      <c r="H1988">
        <v>5.1999999999999998E-2</v>
      </c>
      <c r="I1988">
        <v>66.5</v>
      </c>
      <c r="J1988">
        <v>0.21</v>
      </c>
      <c r="K1988">
        <v>12</v>
      </c>
      <c r="L1988">
        <v>14.1</v>
      </c>
    </row>
    <row r="1989" spans="1:12">
      <c r="A1989" t="str">
        <f t="shared" si="31"/>
        <v>ZRepressedPine.CC.BidwellLava.B.FFEP.ThFert.80</v>
      </c>
      <c r="B1989">
        <v>318</v>
      </c>
      <c r="C1989" t="str">
        <f>LOOKUP(B1989,TipsyOutputs!A:A,TipsyOutputs!B:B)</f>
        <v>ZRepressedPine.CC.BidwellLava.B.FFEP.ThFert</v>
      </c>
      <c r="D1989">
        <v>0</v>
      </c>
      <c r="E1989">
        <v>80</v>
      </c>
      <c r="F1989">
        <v>60</v>
      </c>
      <c r="G1989">
        <v>12.3</v>
      </c>
      <c r="H1989">
        <v>7.3999999999999996E-2</v>
      </c>
      <c r="I1989">
        <v>117.2</v>
      </c>
      <c r="J1989">
        <v>0.75</v>
      </c>
      <c r="K1989">
        <v>25</v>
      </c>
      <c r="L1989">
        <v>16.8</v>
      </c>
    </row>
    <row r="1990" spans="1:12">
      <c r="A1990" t="str">
        <f t="shared" si="31"/>
        <v>ZRepressedPine.CC.BidwellLava.B.FFEP.ThFert.90</v>
      </c>
      <c r="B1990">
        <v>318</v>
      </c>
      <c r="C1990" t="str">
        <f>LOOKUP(B1990,TipsyOutputs!A:A,TipsyOutputs!B:B)</f>
        <v>ZRepressedPine.CC.BidwellLava.B.FFEP.ThFert</v>
      </c>
      <c r="D1990">
        <v>0</v>
      </c>
      <c r="E1990">
        <v>90</v>
      </c>
      <c r="F1990">
        <v>101</v>
      </c>
      <c r="G1990">
        <v>14</v>
      </c>
      <c r="H1990">
        <v>9.6000000000000002E-2</v>
      </c>
      <c r="I1990">
        <v>141.30000000000001</v>
      </c>
      <c r="J1990">
        <v>1.1299999999999999</v>
      </c>
      <c r="K1990">
        <v>38</v>
      </c>
      <c r="L1990">
        <v>18.8</v>
      </c>
    </row>
    <row r="1991" spans="1:12">
      <c r="A1991" t="str">
        <f t="shared" si="31"/>
        <v>ZRepressedPine.CC.BidwellLava.B.NoMgmt.N.100</v>
      </c>
      <c r="B1991">
        <v>30</v>
      </c>
      <c r="C1991" t="str">
        <f>LOOKUP(B1991,TipsyOutputs!A:A,TipsyOutputs!B:B)</f>
        <v>ZRepressedPine.CC.BidwellLava.B.NoMgmt.N</v>
      </c>
      <c r="D1991">
        <v>0</v>
      </c>
      <c r="E1991">
        <v>100</v>
      </c>
      <c r="F1991">
        <v>0</v>
      </c>
      <c r="G1991">
        <v>5.5</v>
      </c>
      <c r="H1991">
        <v>0</v>
      </c>
      <c r="I1991">
        <v>0</v>
      </c>
      <c r="J1991">
        <v>0</v>
      </c>
      <c r="K1991">
        <v>0</v>
      </c>
      <c r="L1991">
        <v>0</v>
      </c>
    </row>
    <row r="1992" spans="1:12">
      <c r="A1992" t="str">
        <f t="shared" si="31"/>
        <v>ZRepressedPine.CC.BidwellLava.B.NoMgmt.N.60</v>
      </c>
      <c r="B1992">
        <v>30</v>
      </c>
      <c r="C1992" t="str">
        <f>LOOKUP(B1992,TipsyOutputs!A:A,TipsyOutputs!B:B)</f>
        <v>ZRepressedPine.CC.BidwellLava.B.NoMgmt.N</v>
      </c>
      <c r="D1992">
        <v>0</v>
      </c>
      <c r="E1992">
        <v>60</v>
      </c>
      <c r="F1992">
        <v>0</v>
      </c>
      <c r="G1992">
        <v>2.1</v>
      </c>
      <c r="H1992">
        <v>0</v>
      </c>
      <c r="I1992">
        <v>0</v>
      </c>
      <c r="J1992">
        <v>0</v>
      </c>
      <c r="K1992">
        <v>0</v>
      </c>
      <c r="L1992">
        <v>0</v>
      </c>
    </row>
    <row r="1993" spans="1:12">
      <c r="A1993" t="str">
        <f t="shared" si="31"/>
        <v>ZRepressedPine.CC.BidwellLava.B.NoMgmt.N.70</v>
      </c>
      <c r="B1993">
        <v>30</v>
      </c>
      <c r="C1993" t="str">
        <f>LOOKUP(B1993,TipsyOutputs!A:A,TipsyOutputs!B:B)</f>
        <v>ZRepressedPine.CC.BidwellLava.B.NoMgmt.N</v>
      </c>
      <c r="D1993">
        <v>0</v>
      </c>
      <c r="E1993">
        <v>70</v>
      </c>
      <c r="F1993">
        <v>0</v>
      </c>
      <c r="G1993">
        <v>3</v>
      </c>
      <c r="H1993">
        <v>0</v>
      </c>
      <c r="I1993">
        <v>0</v>
      </c>
      <c r="J1993">
        <v>0</v>
      </c>
      <c r="K1993">
        <v>0</v>
      </c>
      <c r="L1993">
        <v>0</v>
      </c>
    </row>
    <row r="1994" spans="1:12">
      <c r="A1994" t="str">
        <f t="shared" si="31"/>
        <v>ZRepressedPine.CC.BidwellLava.B.NoMgmt.N.80</v>
      </c>
      <c r="B1994">
        <v>30</v>
      </c>
      <c r="C1994" t="str">
        <f>LOOKUP(B1994,TipsyOutputs!A:A,TipsyOutputs!B:B)</f>
        <v>ZRepressedPine.CC.BidwellLava.B.NoMgmt.N</v>
      </c>
      <c r="D1994">
        <v>0</v>
      </c>
      <c r="E1994">
        <v>80</v>
      </c>
      <c r="F1994">
        <v>0</v>
      </c>
      <c r="G1994">
        <v>3.8</v>
      </c>
      <c r="H1994">
        <v>0</v>
      </c>
      <c r="I1994">
        <v>0</v>
      </c>
      <c r="J1994">
        <v>0</v>
      </c>
      <c r="K1994">
        <v>0</v>
      </c>
      <c r="L1994">
        <v>0</v>
      </c>
    </row>
    <row r="1995" spans="1:12">
      <c r="A1995" t="str">
        <f t="shared" si="31"/>
        <v>ZRepressedPine.CC.BidwellLava.B.NoMgmt.N.90</v>
      </c>
      <c r="B1995">
        <v>30</v>
      </c>
      <c r="C1995" t="str">
        <f>LOOKUP(B1995,TipsyOutputs!A:A,TipsyOutputs!B:B)</f>
        <v>ZRepressedPine.CC.BidwellLava.B.NoMgmt.N</v>
      </c>
      <c r="D1995">
        <v>0</v>
      </c>
      <c r="E1995">
        <v>90</v>
      </c>
      <c r="F1995">
        <v>0</v>
      </c>
      <c r="G1995">
        <v>4.7</v>
      </c>
      <c r="H1995">
        <v>0</v>
      </c>
      <c r="I1995">
        <v>0</v>
      </c>
      <c r="J1995">
        <v>0</v>
      </c>
      <c r="K1995">
        <v>0</v>
      </c>
      <c r="L1995">
        <v>0</v>
      </c>
    </row>
    <row r="1996" spans="1:12">
      <c r="A1996" t="str">
        <f t="shared" si="31"/>
        <v>ZRepressedPine.CC.BidwellLava.C.FFEP.ThFert.100</v>
      </c>
      <c r="B1996">
        <v>319</v>
      </c>
      <c r="C1996" t="str">
        <f>LOOKUP(B1996,TipsyOutputs!A:A,TipsyOutputs!B:B)</f>
        <v>ZRepressedPine.CC.BidwellLava.C.FFEP.ThFert</v>
      </c>
      <c r="D1996">
        <v>0</v>
      </c>
      <c r="E1996">
        <v>100</v>
      </c>
      <c r="F1996">
        <v>133</v>
      </c>
      <c r="G1996">
        <v>15.3</v>
      </c>
      <c r="H1996">
        <v>0.11700000000000001</v>
      </c>
      <c r="I1996">
        <v>155.69999999999999</v>
      </c>
      <c r="J1996">
        <v>1.33</v>
      </c>
      <c r="K1996">
        <v>50</v>
      </c>
      <c r="L1996">
        <v>20.2</v>
      </c>
    </row>
    <row r="1997" spans="1:12">
      <c r="A1997" t="str">
        <f t="shared" si="31"/>
        <v>ZRepressedPine.CC.BidwellLava.C.FFEP.ThFert.60</v>
      </c>
      <c r="B1997">
        <v>319</v>
      </c>
      <c r="C1997" t="str">
        <f>LOOKUP(B1997,TipsyOutputs!A:A,TipsyOutputs!B:B)</f>
        <v>ZRepressedPine.CC.BidwellLava.C.FFEP.ThFert</v>
      </c>
      <c r="D1997">
        <v>0</v>
      </c>
      <c r="E1997">
        <v>60</v>
      </c>
      <c r="F1997">
        <v>1</v>
      </c>
      <c r="G1997">
        <v>7.1</v>
      </c>
      <c r="H1997">
        <v>0.04</v>
      </c>
      <c r="I1997">
        <v>4.3</v>
      </c>
      <c r="J1997">
        <v>0.01</v>
      </c>
      <c r="K1997">
        <v>0</v>
      </c>
      <c r="L1997">
        <v>0</v>
      </c>
    </row>
    <row r="1998" spans="1:12">
      <c r="A1998" t="str">
        <f t="shared" si="31"/>
        <v>ZRepressedPine.CC.BidwellLava.C.FFEP.ThFert.70</v>
      </c>
      <c r="B1998">
        <v>319</v>
      </c>
      <c r="C1998" t="str">
        <f>LOOKUP(B1998,TipsyOutputs!A:A,TipsyOutputs!B:B)</f>
        <v>ZRepressedPine.CC.BidwellLava.C.FFEP.ThFert</v>
      </c>
      <c r="D1998">
        <v>0</v>
      </c>
      <c r="E1998">
        <v>70</v>
      </c>
      <c r="F1998">
        <v>14</v>
      </c>
      <c r="G1998">
        <v>9.6</v>
      </c>
      <c r="H1998">
        <v>5.1999999999999998E-2</v>
      </c>
      <c r="I1998">
        <v>66</v>
      </c>
      <c r="J1998">
        <v>0.19</v>
      </c>
      <c r="K1998">
        <v>11</v>
      </c>
      <c r="L1998">
        <v>14</v>
      </c>
    </row>
    <row r="1999" spans="1:12">
      <c r="A1999" t="str">
        <f t="shared" si="31"/>
        <v>ZRepressedPine.CC.BidwellLava.C.FFEP.ThFert.80</v>
      </c>
      <c r="B1999">
        <v>319</v>
      </c>
      <c r="C1999" t="str">
        <f>LOOKUP(B1999,TipsyOutputs!A:A,TipsyOutputs!B:B)</f>
        <v>ZRepressedPine.CC.BidwellLava.C.FFEP.ThFert</v>
      </c>
      <c r="D1999">
        <v>0</v>
      </c>
      <c r="E1999">
        <v>80</v>
      </c>
      <c r="F1999">
        <v>56</v>
      </c>
      <c r="G1999">
        <v>12.1</v>
      </c>
      <c r="H1999">
        <v>7.1999999999999995E-2</v>
      </c>
      <c r="I1999">
        <v>113.7</v>
      </c>
      <c r="J1999">
        <v>0.7</v>
      </c>
      <c r="K1999">
        <v>24</v>
      </c>
      <c r="L1999">
        <v>16.600000000000001</v>
      </c>
    </row>
    <row r="2000" spans="1:12">
      <c r="A2000" t="str">
        <f t="shared" si="31"/>
        <v>ZRepressedPine.CC.BidwellLava.C.FFEP.ThFert.90</v>
      </c>
      <c r="B2000">
        <v>319</v>
      </c>
      <c r="C2000" t="str">
        <f>LOOKUP(B2000,TipsyOutputs!A:A,TipsyOutputs!B:B)</f>
        <v>ZRepressedPine.CC.BidwellLava.C.FFEP.ThFert</v>
      </c>
      <c r="D2000">
        <v>0</v>
      </c>
      <c r="E2000">
        <v>90</v>
      </c>
      <c r="F2000">
        <v>97</v>
      </c>
      <c r="G2000">
        <v>13.8</v>
      </c>
      <c r="H2000">
        <v>9.4E-2</v>
      </c>
      <c r="I2000">
        <v>139.4</v>
      </c>
      <c r="J2000">
        <v>1.07</v>
      </c>
      <c r="K2000">
        <v>36</v>
      </c>
      <c r="L2000">
        <v>18.600000000000001</v>
      </c>
    </row>
    <row r="2001" spans="1:12">
      <c r="A2001" t="str">
        <f t="shared" si="31"/>
        <v>ZRepressedPine.CC.BidwellLava.C.NoMgmt.N.100</v>
      </c>
      <c r="B2001">
        <v>31</v>
      </c>
      <c r="C2001" t="str">
        <f>LOOKUP(B2001,TipsyOutputs!A:A,TipsyOutputs!B:B)</f>
        <v>ZRepressedPine.CC.BidwellLava.C.NoMgmt.N</v>
      </c>
      <c r="D2001">
        <v>0</v>
      </c>
      <c r="E2001">
        <v>100</v>
      </c>
      <c r="F2001">
        <v>0</v>
      </c>
      <c r="G2001">
        <v>5.9</v>
      </c>
      <c r="H2001">
        <v>0</v>
      </c>
      <c r="I2001">
        <v>0</v>
      </c>
      <c r="J2001">
        <v>0</v>
      </c>
      <c r="K2001">
        <v>0</v>
      </c>
      <c r="L2001">
        <v>0</v>
      </c>
    </row>
    <row r="2002" spans="1:12">
      <c r="A2002" t="str">
        <f t="shared" si="31"/>
        <v>ZRepressedPine.CC.BidwellLava.C.NoMgmt.N.60</v>
      </c>
      <c r="B2002">
        <v>31</v>
      </c>
      <c r="C2002" t="str">
        <f>LOOKUP(B2002,TipsyOutputs!A:A,TipsyOutputs!B:B)</f>
        <v>ZRepressedPine.CC.BidwellLava.C.NoMgmt.N</v>
      </c>
      <c r="D2002">
        <v>0</v>
      </c>
      <c r="E2002">
        <v>60</v>
      </c>
      <c r="F2002">
        <v>0</v>
      </c>
      <c r="G2002">
        <v>2.2999999999999998</v>
      </c>
      <c r="H2002">
        <v>0</v>
      </c>
      <c r="I2002">
        <v>0</v>
      </c>
      <c r="J2002">
        <v>0</v>
      </c>
      <c r="K2002">
        <v>0</v>
      </c>
      <c r="L2002">
        <v>0</v>
      </c>
    </row>
    <row r="2003" spans="1:12">
      <c r="A2003" t="str">
        <f t="shared" si="31"/>
        <v>ZRepressedPine.CC.BidwellLava.C.NoMgmt.N.70</v>
      </c>
      <c r="B2003">
        <v>31</v>
      </c>
      <c r="C2003" t="str">
        <f>LOOKUP(B2003,TipsyOutputs!A:A,TipsyOutputs!B:B)</f>
        <v>ZRepressedPine.CC.BidwellLava.C.NoMgmt.N</v>
      </c>
      <c r="D2003">
        <v>0</v>
      </c>
      <c r="E2003">
        <v>70</v>
      </c>
      <c r="F2003">
        <v>0</v>
      </c>
      <c r="G2003">
        <v>3.2</v>
      </c>
      <c r="H2003">
        <v>0</v>
      </c>
      <c r="I2003">
        <v>0</v>
      </c>
      <c r="J2003">
        <v>0</v>
      </c>
      <c r="K2003">
        <v>0</v>
      </c>
      <c r="L2003">
        <v>0</v>
      </c>
    </row>
    <row r="2004" spans="1:12">
      <c r="A2004" t="str">
        <f t="shared" si="31"/>
        <v>ZRepressedPine.CC.BidwellLava.C.NoMgmt.N.80</v>
      </c>
      <c r="B2004">
        <v>31</v>
      </c>
      <c r="C2004" t="str">
        <f>LOOKUP(B2004,TipsyOutputs!A:A,TipsyOutputs!B:B)</f>
        <v>ZRepressedPine.CC.BidwellLava.C.NoMgmt.N</v>
      </c>
      <c r="D2004">
        <v>0</v>
      </c>
      <c r="E2004">
        <v>80</v>
      </c>
      <c r="F2004">
        <v>0</v>
      </c>
      <c r="G2004">
        <v>4.2</v>
      </c>
      <c r="H2004">
        <v>0</v>
      </c>
      <c r="I2004">
        <v>0</v>
      </c>
      <c r="J2004">
        <v>0</v>
      </c>
      <c r="K2004">
        <v>0</v>
      </c>
      <c r="L2004">
        <v>0</v>
      </c>
    </row>
    <row r="2005" spans="1:12">
      <c r="A2005" t="str">
        <f t="shared" si="31"/>
        <v>ZRepressedPine.CC.BidwellLava.C.NoMgmt.N.90</v>
      </c>
      <c r="B2005">
        <v>31</v>
      </c>
      <c r="C2005" t="str">
        <f>LOOKUP(B2005,TipsyOutputs!A:A,TipsyOutputs!B:B)</f>
        <v>ZRepressedPine.CC.BidwellLava.C.NoMgmt.N</v>
      </c>
      <c r="D2005">
        <v>0</v>
      </c>
      <c r="E2005">
        <v>90</v>
      </c>
      <c r="F2005">
        <v>0</v>
      </c>
      <c r="G2005">
        <v>5.0999999999999996</v>
      </c>
      <c r="H2005">
        <v>0</v>
      </c>
      <c r="I2005">
        <v>0</v>
      </c>
      <c r="J2005">
        <v>0</v>
      </c>
      <c r="K2005">
        <v>0</v>
      </c>
      <c r="L2005">
        <v>0</v>
      </c>
    </row>
    <row r="2006" spans="1:12">
      <c r="A2006" t="str">
        <f t="shared" si="31"/>
        <v>ZRepressedPine.CC.Pyper.C.FFEP.ThFert.100</v>
      </c>
      <c r="B2006">
        <v>405</v>
      </c>
      <c r="C2006" t="str">
        <f>LOOKUP(B2006,TipsyOutputs!A:A,TipsyOutputs!B:B)</f>
        <v>ZRepressedPine.CC.Pyper.C.FFEP.ThFert</v>
      </c>
      <c r="D2006">
        <v>0</v>
      </c>
      <c r="E2006">
        <v>100</v>
      </c>
      <c r="F2006">
        <v>87</v>
      </c>
      <c r="G2006">
        <v>13.5</v>
      </c>
      <c r="H2006">
        <v>0.09</v>
      </c>
      <c r="I2006">
        <v>135.6</v>
      </c>
      <c r="J2006">
        <v>0.87</v>
      </c>
      <c r="K2006">
        <v>33</v>
      </c>
      <c r="L2006">
        <v>18.100000000000001</v>
      </c>
    </row>
    <row r="2007" spans="1:12">
      <c r="A2007" t="str">
        <f t="shared" si="31"/>
        <v>ZRepressedPine.CC.Pyper.C.FFEP.ThFert.60</v>
      </c>
      <c r="B2007">
        <v>405</v>
      </c>
      <c r="C2007" t="str">
        <f>LOOKUP(B2007,TipsyOutputs!A:A,TipsyOutputs!B:B)</f>
        <v>ZRepressedPine.CC.Pyper.C.FFEP.ThFert</v>
      </c>
      <c r="D2007">
        <v>0</v>
      </c>
      <c r="E2007">
        <v>60</v>
      </c>
      <c r="F2007">
        <v>0</v>
      </c>
      <c r="G2007">
        <v>5.9</v>
      </c>
      <c r="H2007">
        <v>0</v>
      </c>
      <c r="I2007">
        <v>0</v>
      </c>
      <c r="J2007">
        <v>0</v>
      </c>
      <c r="K2007">
        <v>0</v>
      </c>
      <c r="L2007">
        <v>0</v>
      </c>
    </row>
    <row r="2008" spans="1:12">
      <c r="A2008" t="str">
        <f t="shared" si="31"/>
        <v>ZRepressedPine.CC.Pyper.C.FFEP.ThFert.70</v>
      </c>
      <c r="B2008">
        <v>405</v>
      </c>
      <c r="C2008" t="str">
        <f>LOOKUP(B2008,TipsyOutputs!A:A,TipsyOutputs!B:B)</f>
        <v>ZRepressedPine.CC.Pyper.C.FFEP.ThFert</v>
      </c>
      <c r="D2008">
        <v>0</v>
      </c>
      <c r="E2008">
        <v>70</v>
      </c>
      <c r="F2008">
        <v>2</v>
      </c>
      <c r="G2008">
        <v>8.1</v>
      </c>
      <c r="H2008">
        <v>4.4999999999999998E-2</v>
      </c>
      <c r="I2008">
        <v>36</v>
      </c>
      <c r="J2008">
        <v>0.03</v>
      </c>
      <c r="K2008">
        <v>2</v>
      </c>
      <c r="L2008">
        <v>13.2</v>
      </c>
    </row>
    <row r="2009" spans="1:12">
      <c r="A2009" t="str">
        <f t="shared" si="31"/>
        <v>ZRepressedPine.CC.Pyper.C.FFEP.ThFert.80</v>
      </c>
      <c r="B2009">
        <v>405</v>
      </c>
      <c r="C2009" t="str">
        <f>LOOKUP(B2009,TipsyOutputs!A:A,TipsyOutputs!B:B)</f>
        <v>ZRepressedPine.CC.Pyper.C.FFEP.ThFert</v>
      </c>
      <c r="D2009">
        <v>0</v>
      </c>
      <c r="E2009">
        <v>80</v>
      </c>
      <c r="F2009">
        <v>26</v>
      </c>
      <c r="G2009">
        <v>10.5</v>
      </c>
      <c r="H2009">
        <v>0.06</v>
      </c>
      <c r="I2009">
        <v>88.9</v>
      </c>
      <c r="J2009">
        <v>0.33</v>
      </c>
      <c r="K2009">
        <v>16</v>
      </c>
      <c r="L2009">
        <v>14.8</v>
      </c>
    </row>
    <row r="2010" spans="1:12">
      <c r="A2010" t="str">
        <f t="shared" si="31"/>
        <v>ZRepressedPine.CC.Pyper.C.FFEP.ThFert.90</v>
      </c>
      <c r="B2010">
        <v>405</v>
      </c>
      <c r="C2010" t="str">
        <f>LOOKUP(B2010,TipsyOutputs!A:A,TipsyOutputs!B:B)</f>
        <v>ZRepressedPine.CC.Pyper.C.FFEP.ThFert</v>
      </c>
      <c r="D2010">
        <v>0</v>
      </c>
      <c r="E2010">
        <v>90</v>
      </c>
      <c r="F2010">
        <v>55</v>
      </c>
      <c r="G2010">
        <v>12.1</v>
      </c>
      <c r="H2010">
        <v>7.0999999999999994E-2</v>
      </c>
      <c r="I2010">
        <v>112.2</v>
      </c>
      <c r="J2010">
        <v>0.61</v>
      </c>
      <c r="K2010">
        <v>24</v>
      </c>
      <c r="L2010">
        <v>16.5</v>
      </c>
    </row>
    <row r="2011" spans="1:12">
      <c r="A2011" t="str">
        <f t="shared" si="31"/>
        <v>ZRepressedPine.CC.Pyper.C.NoMgmt.N.100</v>
      </c>
      <c r="B2011">
        <v>117</v>
      </c>
      <c r="C2011" t="str">
        <f>LOOKUP(B2011,TipsyOutputs!A:A,TipsyOutputs!B:B)</f>
        <v>ZRepressedPine.CC.Pyper.C.NoMgmt.N</v>
      </c>
      <c r="D2011">
        <v>0</v>
      </c>
      <c r="E2011">
        <v>100</v>
      </c>
      <c r="F2011">
        <v>0</v>
      </c>
      <c r="G2011">
        <v>5.4</v>
      </c>
      <c r="H2011">
        <v>0</v>
      </c>
      <c r="I2011">
        <v>0</v>
      </c>
      <c r="J2011">
        <v>0</v>
      </c>
      <c r="K2011">
        <v>0</v>
      </c>
      <c r="L2011">
        <v>0</v>
      </c>
    </row>
    <row r="2012" spans="1:12">
      <c r="A2012" t="str">
        <f t="shared" si="31"/>
        <v>ZRepressedPine.CC.Pyper.C.NoMgmt.N.60</v>
      </c>
      <c r="B2012">
        <v>117</v>
      </c>
      <c r="C2012" t="str">
        <f>LOOKUP(B2012,TipsyOutputs!A:A,TipsyOutputs!B:B)</f>
        <v>ZRepressedPine.CC.Pyper.C.NoMgmt.N</v>
      </c>
      <c r="D2012">
        <v>0</v>
      </c>
      <c r="E2012">
        <v>60</v>
      </c>
      <c r="F2012">
        <v>0</v>
      </c>
      <c r="G2012">
        <v>2.1</v>
      </c>
      <c r="H2012">
        <v>0</v>
      </c>
      <c r="I2012">
        <v>0</v>
      </c>
      <c r="J2012">
        <v>0</v>
      </c>
      <c r="K2012">
        <v>0</v>
      </c>
      <c r="L2012">
        <v>0</v>
      </c>
    </row>
    <row r="2013" spans="1:12">
      <c r="A2013" t="str">
        <f t="shared" si="31"/>
        <v>ZRepressedPine.CC.Pyper.C.NoMgmt.N.70</v>
      </c>
      <c r="B2013">
        <v>117</v>
      </c>
      <c r="C2013" t="str">
        <f>LOOKUP(B2013,TipsyOutputs!A:A,TipsyOutputs!B:B)</f>
        <v>ZRepressedPine.CC.Pyper.C.NoMgmt.N</v>
      </c>
      <c r="D2013">
        <v>0</v>
      </c>
      <c r="E2013">
        <v>70</v>
      </c>
      <c r="F2013">
        <v>0</v>
      </c>
      <c r="G2013">
        <v>2.9</v>
      </c>
      <c r="H2013">
        <v>0</v>
      </c>
      <c r="I2013">
        <v>0</v>
      </c>
      <c r="J2013">
        <v>0</v>
      </c>
      <c r="K2013">
        <v>0</v>
      </c>
      <c r="L2013">
        <v>0</v>
      </c>
    </row>
    <row r="2014" spans="1:12">
      <c r="A2014" t="str">
        <f t="shared" si="31"/>
        <v>ZRepressedPine.CC.Pyper.C.NoMgmt.N.80</v>
      </c>
      <c r="B2014">
        <v>117</v>
      </c>
      <c r="C2014" t="str">
        <f>LOOKUP(B2014,TipsyOutputs!A:A,TipsyOutputs!B:B)</f>
        <v>ZRepressedPine.CC.Pyper.C.NoMgmt.N</v>
      </c>
      <c r="D2014">
        <v>0</v>
      </c>
      <c r="E2014">
        <v>80</v>
      </c>
      <c r="F2014">
        <v>0</v>
      </c>
      <c r="G2014">
        <v>3.8</v>
      </c>
      <c r="H2014">
        <v>0</v>
      </c>
      <c r="I2014">
        <v>0</v>
      </c>
      <c r="J2014">
        <v>0</v>
      </c>
      <c r="K2014">
        <v>0</v>
      </c>
      <c r="L2014">
        <v>0</v>
      </c>
    </row>
    <row r="2015" spans="1:12">
      <c r="A2015" t="str">
        <f t="shared" si="31"/>
        <v>ZRepressedPine.CC.Pyper.C.NoMgmt.N.90</v>
      </c>
      <c r="B2015">
        <v>117</v>
      </c>
      <c r="C2015" t="str">
        <f>LOOKUP(B2015,TipsyOutputs!A:A,TipsyOutputs!B:B)</f>
        <v>ZRepressedPine.CC.Pyper.C.NoMgmt.N</v>
      </c>
      <c r="D2015">
        <v>0</v>
      </c>
      <c r="E2015">
        <v>90</v>
      </c>
      <c r="F2015">
        <v>0</v>
      </c>
      <c r="G2015">
        <v>4.5999999999999996</v>
      </c>
      <c r="H2015">
        <v>0</v>
      </c>
      <c r="I2015">
        <v>0</v>
      </c>
      <c r="J2015">
        <v>0</v>
      </c>
      <c r="K2015">
        <v>0</v>
      </c>
      <c r="L2015">
        <v>0</v>
      </c>
    </row>
    <row r="2016" spans="1:12">
      <c r="A2016" t="str">
        <f t="shared" si="31"/>
        <v>ZRepressedPine.CC.Pyper.F.FFEP.ThFert.100</v>
      </c>
      <c r="B2016">
        <v>406</v>
      </c>
      <c r="C2016" t="str">
        <f>LOOKUP(B2016,TipsyOutputs!A:A,TipsyOutputs!B:B)</f>
        <v>ZRepressedPine.CC.Pyper.F.FFEP.ThFert</v>
      </c>
      <c r="D2016">
        <v>0</v>
      </c>
      <c r="E2016">
        <v>100</v>
      </c>
      <c r="F2016">
        <v>89</v>
      </c>
      <c r="G2016">
        <v>13.6</v>
      </c>
      <c r="H2016">
        <v>9.0999999999999998E-2</v>
      </c>
      <c r="I2016">
        <v>136.6</v>
      </c>
      <c r="J2016">
        <v>0.89</v>
      </c>
      <c r="K2016">
        <v>34</v>
      </c>
      <c r="L2016">
        <v>18.2</v>
      </c>
    </row>
    <row r="2017" spans="1:12">
      <c r="A2017" t="str">
        <f t="shared" si="31"/>
        <v>ZRepressedPine.CC.Pyper.F.FFEP.ThFert.60</v>
      </c>
      <c r="B2017">
        <v>406</v>
      </c>
      <c r="C2017" t="str">
        <f>LOOKUP(B2017,TipsyOutputs!A:A,TipsyOutputs!B:B)</f>
        <v>ZRepressedPine.CC.Pyper.F.FFEP.ThFert</v>
      </c>
      <c r="D2017">
        <v>0</v>
      </c>
      <c r="E2017">
        <v>60</v>
      </c>
      <c r="F2017">
        <v>0</v>
      </c>
      <c r="G2017">
        <v>6</v>
      </c>
      <c r="H2017">
        <v>0</v>
      </c>
      <c r="I2017">
        <v>0</v>
      </c>
      <c r="J2017">
        <v>0</v>
      </c>
      <c r="K2017">
        <v>0</v>
      </c>
      <c r="L2017">
        <v>0</v>
      </c>
    </row>
    <row r="2018" spans="1:12">
      <c r="A2018" t="str">
        <f t="shared" si="31"/>
        <v>ZRepressedPine.CC.Pyper.F.FFEP.ThFert.70</v>
      </c>
      <c r="B2018">
        <v>406</v>
      </c>
      <c r="C2018" t="str">
        <f>LOOKUP(B2018,TipsyOutputs!A:A,TipsyOutputs!B:B)</f>
        <v>ZRepressedPine.CC.Pyper.F.FFEP.ThFert</v>
      </c>
      <c r="D2018">
        <v>0</v>
      </c>
      <c r="E2018">
        <v>70</v>
      </c>
      <c r="F2018">
        <v>3</v>
      </c>
      <c r="G2018">
        <v>8.1999999999999993</v>
      </c>
      <c r="H2018">
        <v>4.7E-2</v>
      </c>
      <c r="I2018">
        <v>43.3</v>
      </c>
      <c r="J2018">
        <v>0.04</v>
      </c>
      <c r="K2018">
        <v>2</v>
      </c>
      <c r="L2018">
        <v>13.2</v>
      </c>
    </row>
    <row r="2019" spans="1:12">
      <c r="A2019" t="str">
        <f t="shared" si="31"/>
        <v>ZRepressedPine.CC.Pyper.F.FFEP.ThFert.80</v>
      </c>
      <c r="B2019">
        <v>406</v>
      </c>
      <c r="C2019" t="str">
        <f>LOOKUP(B2019,TipsyOutputs!A:A,TipsyOutputs!B:B)</f>
        <v>ZRepressedPine.CC.Pyper.F.FFEP.ThFert</v>
      </c>
      <c r="D2019">
        <v>0</v>
      </c>
      <c r="E2019">
        <v>80</v>
      </c>
      <c r="F2019">
        <v>28</v>
      </c>
      <c r="G2019">
        <v>10.6</v>
      </c>
      <c r="H2019">
        <v>6.0999999999999999E-2</v>
      </c>
      <c r="I2019">
        <v>91.2</v>
      </c>
      <c r="J2019">
        <v>0.34</v>
      </c>
      <c r="K2019">
        <v>17</v>
      </c>
      <c r="L2019">
        <v>14.9</v>
      </c>
    </row>
    <row r="2020" spans="1:12">
      <c r="A2020" t="str">
        <f t="shared" si="31"/>
        <v>ZRepressedPine.CC.Pyper.F.FFEP.ThFert.90</v>
      </c>
      <c r="B2020">
        <v>406</v>
      </c>
      <c r="C2020" t="str">
        <f>LOOKUP(B2020,TipsyOutputs!A:A,TipsyOutputs!B:B)</f>
        <v>ZRepressedPine.CC.Pyper.F.FFEP.ThFert</v>
      </c>
      <c r="D2020">
        <v>0</v>
      </c>
      <c r="E2020">
        <v>90</v>
      </c>
      <c r="F2020">
        <v>57</v>
      </c>
      <c r="G2020">
        <v>12.2</v>
      </c>
      <c r="H2020">
        <v>7.1999999999999995E-2</v>
      </c>
      <c r="I2020">
        <v>114.4</v>
      </c>
      <c r="J2020">
        <v>0.63</v>
      </c>
      <c r="K2020">
        <v>24</v>
      </c>
      <c r="L2020">
        <v>16.600000000000001</v>
      </c>
    </row>
    <row r="2021" spans="1:12">
      <c r="A2021" t="str">
        <f t="shared" si="31"/>
        <v>ZRepressedPine.CC.Pyper.F.NoMgmt.N.100</v>
      </c>
      <c r="B2021">
        <v>118</v>
      </c>
      <c r="C2021" t="str">
        <f>LOOKUP(B2021,TipsyOutputs!A:A,TipsyOutputs!B:B)</f>
        <v>ZRepressedPine.CC.Pyper.F.NoMgmt.N</v>
      </c>
      <c r="D2021">
        <v>0</v>
      </c>
      <c r="E2021">
        <v>100</v>
      </c>
      <c r="F2021">
        <v>0</v>
      </c>
      <c r="G2021">
        <v>5.5</v>
      </c>
      <c r="H2021">
        <v>0</v>
      </c>
      <c r="I2021">
        <v>0</v>
      </c>
      <c r="J2021">
        <v>0</v>
      </c>
      <c r="K2021">
        <v>0</v>
      </c>
      <c r="L2021">
        <v>0</v>
      </c>
    </row>
    <row r="2022" spans="1:12">
      <c r="A2022" t="str">
        <f t="shared" si="31"/>
        <v>ZRepressedPine.CC.Pyper.F.NoMgmt.N.60</v>
      </c>
      <c r="B2022">
        <v>118</v>
      </c>
      <c r="C2022" t="str">
        <f>LOOKUP(B2022,TipsyOutputs!A:A,TipsyOutputs!B:B)</f>
        <v>ZRepressedPine.CC.Pyper.F.NoMgmt.N</v>
      </c>
      <c r="D2022">
        <v>0</v>
      </c>
      <c r="E2022">
        <v>60</v>
      </c>
      <c r="F2022">
        <v>0</v>
      </c>
      <c r="G2022">
        <v>2.1</v>
      </c>
      <c r="H2022">
        <v>0</v>
      </c>
      <c r="I2022">
        <v>0</v>
      </c>
      <c r="J2022">
        <v>0</v>
      </c>
      <c r="K2022">
        <v>0</v>
      </c>
      <c r="L2022">
        <v>0</v>
      </c>
    </row>
    <row r="2023" spans="1:12">
      <c r="A2023" t="str">
        <f t="shared" si="31"/>
        <v>ZRepressedPine.CC.Pyper.F.NoMgmt.N.70</v>
      </c>
      <c r="B2023">
        <v>118</v>
      </c>
      <c r="C2023" t="str">
        <f>LOOKUP(B2023,TipsyOutputs!A:A,TipsyOutputs!B:B)</f>
        <v>ZRepressedPine.CC.Pyper.F.NoMgmt.N</v>
      </c>
      <c r="D2023">
        <v>0</v>
      </c>
      <c r="E2023">
        <v>70</v>
      </c>
      <c r="F2023">
        <v>0</v>
      </c>
      <c r="G2023">
        <v>3</v>
      </c>
      <c r="H2023">
        <v>0</v>
      </c>
      <c r="I2023">
        <v>0</v>
      </c>
      <c r="J2023">
        <v>0</v>
      </c>
      <c r="K2023">
        <v>0</v>
      </c>
      <c r="L2023">
        <v>0</v>
      </c>
    </row>
    <row r="2024" spans="1:12">
      <c r="A2024" t="str">
        <f t="shared" si="31"/>
        <v>ZRepressedPine.CC.Pyper.F.NoMgmt.N.80</v>
      </c>
      <c r="B2024">
        <v>118</v>
      </c>
      <c r="C2024" t="str">
        <f>LOOKUP(B2024,TipsyOutputs!A:A,TipsyOutputs!B:B)</f>
        <v>ZRepressedPine.CC.Pyper.F.NoMgmt.N</v>
      </c>
      <c r="D2024">
        <v>0</v>
      </c>
      <c r="E2024">
        <v>80</v>
      </c>
      <c r="F2024">
        <v>0</v>
      </c>
      <c r="G2024">
        <v>3.8</v>
      </c>
      <c r="H2024">
        <v>0</v>
      </c>
      <c r="I2024">
        <v>0</v>
      </c>
      <c r="J2024">
        <v>0</v>
      </c>
      <c r="K2024">
        <v>0</v>
      </c>
      <c r="L2024">
        <v>0</v>
      </c>
    </row>
    <row r="2025" spans="1:12">
      <c r="A2025" t="str">
        <f t="shared" si="31"/>
        <v>ZRepressedPine.CC.Pyper.F.NoMgmt.N.90</v>
      </c>
      <c r="B2025">
        <v>118</v>
      </c>
      <c r="C2025" t="str">
        <f>LOOKUP(B2025,TipsyOutputs!A:A,TipsyOutputs!B:B)</f>
        <v>ZRepressedPine.CC.Pyper.F.NoMgmt.N</v>
      </c>
      <c r="D2025">
        <v>0</v>
      </c>
      <c r="E2025">
        <v>90</v>
      </c>
      <c r="F2025">
        <v>0</v>
      </c>
      <c r="G2025">
        <v>4.7</v>
      </c>
      <c r="H2025">
        <v>0</v>
      </c>
      <c r="I2025">
        <v>0</v>
      </c>
      <c r="J2025">
        <v>0</v>
      </c>
      <c r="K2025">
        <v>0</v>
      </c>
      <c r="L2025"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workbookViewId="0"/>
  </sheetViews>
  <sheetFormatPr defaultRowHeight="12.75"/>
  <cols>
    <col min="1" max="1" width="15.42578125" customWidth="1"/>
    <col min="4" max="4" width="15.7109375" customWidth="1"/>
    <col min="6" max="6" width="15.85546875" customWidth="1"/>
    <col min="7" max="7" width="8.85546875" style="14" customWidth="1"/>
  </cols>
  <sheetData>
    <row r="1" spans="1:11">
      <c r="A1" t="s">
        <v>85</v>
      </c>
      <c r="B1" t="s">
        <v>34</v>
      </c>
      <c r="C1" t="s">
        <v>92</v>
      </c>
      <c r="D1" t="s">
        <v>79</v>
      </c>
      <c r="E1" t="s">
        <v>89</v>
      </c>
      <c r="F1" t="s">
        <v>211</v>
      </c>
      <c r="G1" s="14" t="s">
        <v>199</v>
      </c>
      <c r="H1" t="s">
        <v>767</v>
      </c>
    </row>
    <row r="2" spans="1:11" ht="15">
      <c r="A2" t="str">
        <f t="shared" ref="A2:A35" si="0">B2&amp;C2</f>
        <v>CWHms1N</v>
      </c>
      <c r="B2" t="s">
        <v>8</v>
      </c>
      <c r="C2" t="s">
        <v>36</v>
      </c>
      <c r="D2" s="4" t="b">
        <f>IF((ISERROR(MATCH(B2&amp;C2,ExistingTreatments!$A$2:$A$50,0))),FALSE,LOOKUP(B2&amp;C2,ExistingTreatments!$A$2:$A$50,ExistingTreatments!$H$2:$H$50))</f>
        <v>0</v>
      </c>
      <c r="E2" t="s">
        <v>14</v>
      </c>
      <c r="F2" s="4" t="str">
        <f>IF(D2=TRUE,A2,E2&amp;C2)</f>
        <v>ICHmk3N</v>
      </c>
      <c r="G2" s="14">
        <v>0</v>
      </c>
      <c r="H2" t="str">
        <f>B2&amp;"."&amp;J2&amp;".Reg."&amp;C2</f>
        <v>CWHms1.CC.Reg.N</v>
      </c>
      <c r="J2" t="str">
        <f>IF(C2="S", "Sel","CC")</f>
        <v>CC</v>
      </c>
      <c r="K2" t="s">
        <v>677</v>
      </c>
    </row>
    <row r="3" spans="1:11" ht="15">
      <c r="A3" t="str">
        <f t="shared" si="0"/>
        <v>CWHms1P</v>
      </c>
      <c r="B3" t="s">
        <v>8</v>
      </c>
      <c r="C3" t="s">
        <v>37</v>
      </c>
      <c r="D3" s="4" t="b">
        <f>IF((ISERROR(MATCH(B3&amp;C3,ExistingTreatments!$A$2:$A$50,0))),FALSE,LOOKUP(B3&amp;C3,ExistingTreatments!$A$2:$A$50,ExistingTreatments!$H$2:$H$50))</f>
        <v>0</v>
      </c>
      <c r="E3" t="s">
        <v>15</v>
      </c>
      <c r="F3" s="4" t="str">
        <f>IF(D3=TRUE,A3,E3&amp;C3)</f>
        <v>ICHwk4P</v>
      </c>
      <c r="G3" s="14">
        <v>1</v>
      </c>
      <c r="H3" t="str">
        <f t="shared" ref="H3:H62" si="1">B3&amp;"."&amp;J3&amp;".Reg."&amp;C3</f>
        <v>CWHms1.CC.Reg.P</v>
      </c>
      <c r="J3" t="str">
        <f t="shared" ref="J3:J62" si="2">IF(C3="S", "Sel","CC")</f>
        <v>CC</v>
      </c>
      <c r="K3" t="s">
        <v>678</v>
      </c>
    </row>
    <row r="4" spans="1:11" ht="15">
      <c r="A4" t="str">
        <f t="shared" si="0"/>
        <v>ESSFmwN</v>
      </c>
      <c r="B4" t="s">
        <v>9</v>
      </c>
      <c r="C4" t="s">
        <v>36</v>
      </c>
      <c r="D4" s="4" t="b">
        <f>IF((ISERROR(MATCH(B4&amp;C4,ExistingTreatments!$A$2:$A$50,0))),FALSE,LOOKUP(B4&amp;C4,ExistingTreatments!$A$2:$A$50,ExistingTreatments!$H$2:$H$50))</f>
        <v>0</v>
      </c>
      <c r="E4" t="s">
        <v>11</v>
      </c>
      <c r="F4" s="4" t="str">
        <f>IF(D4=TRUE,A4,E4&amp;C4)</f>
        <v>ESSFwk1N</v>
      </c>
      <c r="G4" s="4">
        <v>0</v>
      </c>
      <c r="H4" t="str">
        <f t="shared" si="1"/>
        <v>ESSFmw.CC.Reg.N</v>
      </c>
      <c r="J4" t="str">
        <f t="shared" si="2"/>
        <v>CC</v>
      </c>
      <c r="K4" t="s">
        <v>679</v>
      </c>
    </row>
    <row r="5" spans="1:11" ht="15">
      <c r="A5" t="str">
        <f t="shared" si="0"/>
        <v>ESSFmwP</v>
      </c>
      <c r="B5" t="s">
        <v>9</v>
      </c>
      <c r="C5" t="s">
        <v>37</v>
      </c>
      <c r="D5" s="4" t="b">
        <f>IF((ISERROR(MATCH(B5&amp;C5,ExistingTreatments!$A$2:$A$50,0))),FALSE,LOOKUP(B5&amp;C5,ExistingTreatments!$A$2:$A$50,ExistingTreatments!$H$2:$H$50))</f>
        <v>0</v>
      </c>
      <c r="E5" t="s">
        <v>11</v>
      </c>
      <c r="F5" s="4" t="str">
        <f>IF(D5=TRUE,A5,E5&amp;C5)</f>
        <v>ESSFwk1P</v>
      </c>
      <c r="G5" s="4">
        <v>1</v>
      </c>
      <c r="H5" t="str">
        <f t="shared" si="1"/>
        <v>ESSFmw.CC.Reg.P</v>
      </c>
      <c r="J5" t="str">
        <f t="shared" si="2"/>
        <v>CC</v>
      </c>
      <c r="K5" t="s">
        <v>680</v>
      </c>
    </row>
    <row r="6" spans="1:11" ht="15">
      <c r="A6" t="str">
        <f t="shared" si="0"/>
        <v>ESSFwc3N</v>
      </c>
      <c r="B6" t="s">
        <v>10</v>
      </c>
      <c r="C6" t="s">
        <v>36</v>
      </c>
      <c r="D6" s="4" t="b">
        <f>IF((ISERROR(MATCH(B6&amp;C6,ExistingTreatments!$A$2:$A$50,0))),FALSE,LOOKUP(B6&amp;C6,ExistingTreatments!$A$2:$A$50,ExistingTreatments!$H$2:$H$50))</f>
        <v>0</v>
      </c>
      <c r="E6" t="s">
        <v>11</v>
      </c>
      <c r="F6" s="4" t="str">
        <f>IF(D6=TRUE,A6,E6&amp;C6)</f>
        <v>ESSFwk1N</v>
      </c>
      <c r="G6" s="4">
        <v>0</v>
      </c>
      <c r="H6" t="str">
        <f t="shared" si="1"/>
        <v>ESSFwc3.CC.Reg.N</v>
      </c>
      <c r="J6" t="str">
        <f t="shared" si="2"/>
        <v>CC</v>
      </c>
      <c r="K6" t="s">
        <v>681</v>
      </c>
    </row>
    <row r="7" spans="1:11" ht="15">
      <c r="A7" t="str">
        <f t="shared" si="0"/>
        <v>ESSFwc3P</v>
      </c>
      <c r="B7" t="s">
        <v>10</v>
      </c>
      <c r="C7" t="s">
        <v>37</v>
      </c>
      <c r="D7" s="4">
        <f>IF((ISERROR(MATCH(B7&amp;C7,ExistingTreatments!$A$2:$A$50,0))),FALSE,LOOKUP(B7&amp;C7,ExistingTreatments!$A$2:$A$50,ExistingTreatments!$H$2:$H$50))</f>
        <v>1</v>
      </c>
      <c r="E7">
        <v>1</v>
      </c>
      <c r="F7" s="4" t="str">
        <f t="shared" ref="F7:F40" si="3">IF(E7=1,A7,E7&amp;C7)</f>
        <v>ESSFwc3P</v>
      </c>
      <c r="G7" s="4">
        <v>1</v>
      </c>
      <c r="H7" t="str">
        <f t="shared" si="1"/>
        <v>ESSFwc3.CC.Reg.P</v>
      </c>
      <c r="J7" t="str">
        <f t="shared" si="2"/>
        <v>CC</v>
      </c>
      <c r="K7" t="s">
        <v>682</v>
      </c>
    </row>
    <row r="8" spans="1:11" ht="15">
      <c r="A8" t="str">
        <f t="shared" si="0"/>
        <v>ESSFwk1N</v>
      </c>
      <c r="B8" t="s">
        <v>11</v>
      </c>
      <c r="C8" t="s">
        <v>36</v>
      </c>
      <c r="D8" s="4">
        <f>IF((ISERROR(MATCH(B8&amp;C8,ExistingTreatments!$A$2:$A$50,0))),FALSE,LOOKUP(B8&amp;C8,ExistingTreatments!$A$2:$A$50,ExistingTreatments!$H$2:$H$50))</f>
        <v>3.0000000000000001E-3</v>
      </c>
      <c r="E8">
        <v>1</v>
      </c>
      <c r="F8" s="4" t="str">
        <f t="shared" si="3"/>
        <v>ESSFwk1N</v>
      </c>
      <c r="G8" s="4">
        <v>0</v>
      </c>
      <c r="H8" t="str">
        <f t="shared" si="1"/>
        <v>ESSFwk1.CC.Reg.N</v>
      </c>
      <c r="J8" t="str">
        <f t="shared" si="2"/>
        <v>CC</v>
      </c>
      <c r="K8" t="s">
        <v>683</v>
      </c>
    </row>
    <row r="9" spans="1:11" ht="15">
      <c r="A9" t="str">
        <f t="shared" si="0"/>
        <v>ESSFwk1P</v>
      </c>
      <c r="B9" t="s">
        <v>11</v>
      </c>
      <c r="C9" t="s">
        <v>37</v>
      </c>
      <c r="D9" s="4">
        <f>IF((ISERROR(MATCH(B9&amp;C9,ExistingTreatments!$A$2:$A$50,0))),FALSE,LOOKUP(B9&amp;C9,ExistingTreatments!$A$2:$A$50,ExistingTreatments!$H$2:$H$50))</f>
        <v>0.97099999999999997</v>
      </c>
      <c r="E9">
        <v>1</v>
      </c>
      <c r="F9" s="4" t="str">
        <f t="shared" si="3"/>
        <v>ESSFwk1P</v>
      </c>
      <c r="G9" s="4">
        <v>1</v>
      </c>
      <c r="H9" t="str">
        <f t="shared" si="1"/>
        <v>ESSFwk1.CC.Reg.P</v>
      </c>
      <c r="J9" t="str">
        <f t="shared" si="2"/>
        <v>CC</v>
      </c>
      <c r="K9" t="s">
        <v>684</v>
      </c>
    </row>
    <row r="10" spans="1:11" ht="15">
      <c r="A10" t="str">
        <f t="shared" si="0"/>
        <v>ESSFxv1N</v>
      </c>
      <c r="B10" s="1" t="s">
        <v>12</v>
      </c>
      <c r="C10" t="s">
        <v>36</v>
      </c>
      <c r="D10" s="4">
        <f>IF((ISERROR(MATCH(B10&amp;C10,ExistingTreatments!$A$2:$A$50,0))),FALSE,LOOKUP(B10&amp;C10,ExistingTreatments!$A$2:$A$50,ExistingTreatments!$H$2:$H$50))</f>
        <v>0.48</v>
      </c>
      <c r="E10">
        <v>1</v>
      </c>
      <c r="F10" s="4" t="str">
        <f t="shared" si="3"/>
        <v>ESSFxv1N</v>
      </c>
      <c r="G10" s="4">
        <v>0</v>
      </c>
      <c r="H10" t="str">
        <f t="shared" si="1"/>
        <v>ESSFxv1.CC.Reg.N</v>
      </c>
      <c r="J10" t="str">
        <f t="shared" si="2"/>
        <v>CC</v>
      </c>
      <c r="K10" t="s">
        <v>685</v>
      </c>
    </row>
    <row r="11" spans="1:11" ht="15">
      <c r="A11" t="str">
        <f t="shared" si="0"/>
        <v>ESSFxv1P</v>
      </c>
      <c r="B11" s="1" t="s">
        <v>12</v>
      </c>
      <c r="C11" t="s">
        <v>37</v>
      </c>
      <c r="D11" s="4" t="b">
        <f>IF((ISERROR(MATCH(B11&amp;C11,ExistingTreatments!$A$2:$A$50,0))),FALSE,LOOKUP(B11&amp;C11,ExistingTreatments!$A$2:$A$50,ExistingTreatments!$H$2:$H$50))</f>
        <v>0</v>
      </c>
      <c r="E11" t="s">
        <v>10</v>
      </c>
      <c r="F11" s="4" t="str">
        <f t="shared" si="3"/>
        <v>ESSFwc3P</v>
      </c>
      <c r="G11" s="4">
        <f>IF((ISERROR(MATCH(E11&amp;C11,ExistingTreatments!$A$2:$A$50,0))),FALSE,LOOKUP(E11&amp;C11,ExistingTreatments!$A$2:$A$50,ExistingTreatments!$H$2:$H$50))</f>
        <v>1</v>
      </c>
      <c r="H11" t="str">
        <f t="shared" si="1"/>
        <v>ESSFxv1.CC.Reg.P</v>
      </c>
      <c r="J11" t="str">
        <f t="shared" si="2"/>
        <v>CC</v>
      </c>
      <c r="K11" t="s">
        <v>686</v>
      </c>
    </row>
    <row r="12" spans="1:11" ht="15">
      <c r="A12" t="str">
        <f t="shared" si="0"/>
        <v>ESSFxv2N</v>
      </c>
      <c r="B12" s="1" t="s">
        <v>91</v>
      </c>
      <c r="C12" t="s">
        <v>36</v>
      </c>
      <c r="D12" s="4" t="b">
        <f>IF((ISERROR(MATCH(B12&amp;C12,ExistingTreatments!$A$2:$A$50,0))),FALSE,LOOKUP(B12&amp;C12,ExistingTreatments!$A$2:$A$50,ExistingTreatments!$H$2:$H$50))</f>
        <v>0</v>
      </c>
      <c r="E12" t="s">
        <v>10</v>
      </c>
      <c r="F12" s="4" t="str">
        <f t="shared" si="3"/>
        <v>ESSFwc3N</v>
      </c>
      <c r="G12" s="4">
        <v>0</v>
      </c>
      <c r="H12" t="str">
        <f t="shared" si="1"/>
        <v>ESSFxv2.CC.Reg.N</v>
      </c>
      <c r="J12" t="str">
        <f t="shared" si="2"/>
        <v>CC</v>
      </c>
      <c r="K12" t="s">
        <v>762</v>
      </c>
    </row>
    <row r="13" spans="1:11" ht="15">
      <c r="A13" t="str">
        <f t="shared" si="0"/>
        <v>ESSFxv2P</v>
      </c>
      <c r="B13" s="1" t="s">
        <v>91</v>
      </c>
      <c r="C13" t="s">
        <v>37</v>
      </c>
      <c r="D13" s="4" t="b">
        <f>IF((ISERROR(MATCH(B13&amp;C13,ExistingTreatments!$A$2:$A$50,0))),FALSE,LOOKUP(B13&amp;C13,ExistingTreatments!$A$2:$A$50,ExistingTreatments!$H$2:$H$50))</f>
        <v>0</v>
      </c>
      <c r="E13" t="s">
        <v>10</v>
      </c>
      <c r="F13" s="4" t="str">
        <f t="shared" si="3"/>
        <v>ESSFwc3P</v>
      </c>
      <c r="G13" s="4">
        <f>IF((ISERROR(MATCH(E13&amp;C13,ExistingTreatments!$A$2:$A$50,0))),FALSE,LOOKUP(E13&amp;C13,ExistingTreatments!$A$2:$A$50,ExistingTreatments!$H$2:$H$50))</f>
        <v>1</v>
      </c>
      <c r="H13" t="str">
        <f t="shared" si="1"/>
        <v>ESSFxv2.CC.Reg.P</v>
      </c>
      <c r="J13" t="str">
        <f t="shared" si="2"/>
        <v>CC</v>
      </c>
      <c r="K13" t="s">
        <v>763</v>
      </c>
    </row>
    <row r="14" spans="1:11" ht="15">
      <c r="A14" t="str">
        <f t="shared" si="0"/>
        <v>ICHmk3N</v>
      </c>
      <c r="B14" t="s">
        <v>14</v>
      </c>
      <c r="C14" t="s">
        <v>36</v>
      </c>
      <c r="D14" s="4">
        <f>IF((ISERROR(MATCH(B14&amp;C14,ExistingTreatments!$A$2:$A$50,0))),FALSE,LOOKUP(B14&amp;C14,ExistingTreatments!$A$2:$A$50,ExistingTreatments!$H$2:$H$50))</f>
        <v>7.0999999999999994E-2</v>
      </c>
      <c r="E14">
        <v>1</v>
      </c>
      <c r="F14" s="4" t="str">
        <f t="shared" si="3"/>
        <v>ICHmk3N</v>
      </c>
      <c r="G14" s="4">
        <v>0.1</v>
      </c>
      <c r="H14" t="str">
        <f t="shared" si="1"/>
        <v>ICHmk3.CC.Reg.N</v>
      </c>
      <c r="J14" t="str">
        <f t="shared" si="2"/>
        <v>CC</v>
      </c>
      <c r="K14" t="s">
        <v>687</v>
      </c>
    </row>
    <row r="15" spans="1:11" ht="15">
      <c r="A15" t="str">
        <f t="shared" si="0"/>
        <v>ICHmk3P</v>
      </c>
      <c r="B15" t="s">
        <v>14</v>
      </c>
      <c r="C15" t="s">
        <v>37</v>
      </c>
      <c r="D15" s="4">
        <f>IF((ISERROR(MATCH(B15&amp;C15,ExistingTreatments!$A$2:$A$50,0))),FALSE,LOOKUP(B15&amp;C15,ExistingTreatments!$A$2:$A$50,ExistingTreatments!$H$2:$H$50))</f>
        <v>0.90300000000000002</v>
      </c>
      <c r="E15">
        <v>1</v>
      </c>
      <c r="F15" s="4" t="str">
        <f t="shared" si="3"/>
        <v>ICHmk3P</v>
      </c>
      <c r="G15" s="4">
        <v>0.9</v>
      </c>
      <c r="H15" t="str">
        <f t="shared" si="1"/>
        <v>ICHmk3.CC.Reg.P</v>
      </c>
      <c r="J15" t="str">
        <f t="shared" si="2"/>
        <v>CC</v>
      </c>
      <c r="K15" t="s">
        <v>688</v>
      </c>
    </row>
    <row r="16" spans="1:11" ht="15">
      <c r="A16" t="str">
        <f t="shared" si="0"/>
        <v>ICHwk2N</v>
      </c>
      <c r="B16" t="s">
        <v>41</v>
      </c>
      <c r="C16" t="s">
        <v>36</v>
      </c>
      <c r="D16" s="4">
        <f>IF((ISERROR(MATCH(B16&amp;C16,ExistingTreatments!$A$2:$A$50,0))),FALSE,LOOKUP(B16&amp;C16,ExistingTreatments!$A$2:$A$50,ExistingTreatments!$H$2:$H$50))</f>
        <v>2E-3</v>
      </c>
      <c r="E16">
        <v>1</v>
      </c>
      <c r="F16" s="4" t="str">
        <f t="shared" si="3"/>
        <v>ICHwk2N</v>
      </c>
      <c r="G16" s="4">
        <v>0</v>
      </c>
      <c r="H16" t="str">
        <f t="shared" si="1"/>
        <v>ICHwk2.CC.Reg.N</v>
      </c>
      <c r="J16" t="str">
        <f t="shared" si="2"/>
        <v>CC</v>
      </c>
      <c r="K16" t="s">
        <v>689</v>
      </c>
    </row>
    <row r="17" spans="1:11" ht="15">
      <c r="A17" t="str">
        <f t="shared" si="0"/>
        <v>ICHwk2P</v>
      </c>
      <c r="B17" t="s">
        <v>41</v>
      </c>
      <c r="C17" t="s">
        <v>37</v>
      </c>
      <c r="D17" s="4">
        <f>IF((ISERROR(MATCH(B17&amp;C17,ExistingTreatments!$A$2:$A$50,0))),FALSE,LOOKUP(B17&amp;C17,ExistingTreatments!$A$2:$A$50,ExistingTreatments!$H$2:$H$50))</f>
        <v>0.98199999999999998</v>
      </c>
      <c r="E17">
        <v>1</v>
      </c>
      <c r="F17" s="4" t="str">
        <f t="shared" si="3"/>
        <v>ICHwk2P</v>
      </c>
      <c r="G17" s="4">
        <v>1</v>
      </c>
      <c r="H17" t="str">
        <f t="shared" si="1"/>
        <v>ICHwk2.CC.Reg.P</v>
      </c>
      <c r="J17" t="str">
        <f t="shared" si="2"/>
        <v>CC</v>
      </c>
      <c r="K17" t="s">
        <v>690</v>
      </c>
    </row>
    <row r="18" spans="1:11" ht="15">
      <c r="A18" t="str">
        <f t="shared" si="0"/>
        <v>ICHwk4N</v>
      </c>
      <c r="B18" t="s">
        <v>15</v>
      </c>
      <c r="C18" t="s">
        <v>36</v>
      </c>
      <c r="D18" s="4" t="b">
        <f>IF((ISERROR(MATCH(B18&amp;C18,ExistingTreatments!$A$2:$A$50,0))),FALSE,LOOKUP(B18&amp;C18,ExistingTreatments!$A$2:$A$50,ExistingTreatments!$H$2:$H$50))</f>
        <v>0</v>
      </c>
      <c r="E18" t="s">
        <v>14</v>
      </c>
      <c r="F18" s="4" t="str">
        <f t="shared" si="3"/>
        <v>ICHmk3N</v>
      </c>
      <c r="G18" s="4">
        <v>0</v>
      </c>
      <c r="H18" t="str">
        <f t="shared" si="1"/>
        <v>ICHwk4.CC.Reg.N</v>
      </c>
      <c r="J18" t="str">
        <f t="shared" si="2"/>
        <v>CC</v>
      </c>
      <c r="K18" t="s">
        <v>691</v>
      </c>
    </row>
    <row r="19" spans="1:11" ht="15">
      <c r="A19" t="str">
        <f t="shared" si="0"/>
        <v>ICHwk4P</v>
      </c>
      <c r="B19" t="s">
        <v>15</v>
      </c>
      <c r="C19" t="s">
        <v>37</v>
      </c>
      <c r="D19" s="4">
        <f>IF((ISERROR(MATCH(B19&amp;C19,ExistingTreatments!$A$2:$A$50,0))),FALSE,LOOKUP(B19&amp;C19,ExistingTreatments!$A$2:$A$50,ExistingTreatments!$H$2:$H$50))</f>
        <v>1</v>
      </c>
      <c r="E19">
        <v>1</v>
      </c>
      <c r="F19" s="4" t="str">
        <f t="shared" si="3"/>
        <v>ICHwk4P</v>
      </c>
      <c r="G19" s="4">
        <v>1</v>
      </c>
      <c r="H19" t="str">
        <f t="shared" si="1"/>
        <v>ICHwk4.CC.Reg.P</v>
      </c>
      <c r="J19" t="str">
        <f t="shared" si="2"/>
        <v>CC</v>
      </c>
      <c r="K19" t="s">
        <v>692</v>
      </c>
    </row>
    <row r="20" spans="1:11" ht="15">
      <c r="A20" t="str">
        <f t="shared" si="0"/>
        <v>IDFdk3N</v>
      </c>
      <c r="B20" t="s">
        <v>16</v>
      </c>
      <c r="C20" t="s">
        <v>36</v>
      </c>
      <c r="D20" s="4">
        <f>IF((ISERROR(MATCH(B20&amp;C20,ExistingTreatments!$A$2:$A$50,0))),FALSE,LOOKUP(B20&amp;C20,ExistingTreatments!$A$2:$A$50,ExistingTreatments!$H$2:$H$50))</f>
        <v>0.16300000000000001</v>
      </c>
      <c r="E20">
        <v>1</v>
      </c>
      <c r="F20" s="4" t="str">
        <f t="shared" si="3"/>
        <v>IDFdk3N</v>
      </c>
      <c r="G20" s="4">
        <f>0.16/0.4</f>
        <v>0.39999999999999997</v>
      </c>
      <c r="H20" t="str">
        <f t="shared" si="1"/>
        <v>IDFdk3.CC.Reg.N</v>
      </c>
      <c r="J20" t="str">
        <f t="shared" si="2"/>
        <v>CC</v>
      </c>
      <c r="K20" t="s">
        <v>693</v>
      </c>
    </row>
    <row r="21" spans="1:11" ht="15">
      <c r="A21" t="str">
        <f t="shared" si="0"/>
        <v>IDFdk3P</v>
      </c>
      <c r="B21" t="s">
        <v>16</v>
      </c>
      <c r="C21" t="s">
        <v>37</v>
      </c>
      <c r="D21" s="4">
        <f>IF((ISERROR(MATCH(B21&amp;C21,ExistingTreatments!$A$2:$A$50,0))),FALSE,LOOKUP(B21&amp;C21,ExistingTreatments!$A$2:$A$50,ExistingTreatments!$H$2:$H$50))</f>
        <v>0.24199999999999999</v>
      </c>
      <c r="E21">
        <v>1</v>
      </c>
      <c r="F21" s="4" t="str">
        <f t="shared" si="3"/>
        <v>IDFdk3P</v>
      </c>
      <c r="G21" s="4">
        <v>0.6</v>
      </c>
      <c r="H21" t="str">
        <f t="shared" si="1"/>
        <v>IDFdk3.CC.Reg.P</v>
      </c>
      <c r="J21" t="str">
        <f t="shared" si="2"/>
        <v>CC</v>
      </c>
      <c r="K21" t="s">
        <v>694</v>
      </c>
    </row>
    <row r="22" spans="1:11" ht="15">
      <c r="A22" t="str">
        <f t="shared" si="0"/>
        <v>IDFdk3S</v>
      </c>
      <c r="B22" t="s">
        <v>16</v>
      </c>
      <c r="C22" t="s">
        <v>86</v>
      </c>
      <c r="D22" s="4">
        <f>IF((ISERROR(MATCH(B22&amp;C22,ExistingTreatments!$A$2:$A$50,0))),FALSE,LOOKUP(B22&amp;C22,ExistingTreatments!$A$2:$A$50,ExistingTreatments!$H$2:$H$50))</f>
        <v>0.59499999999999997</v>
      </c>
      <c r="E22">
        <v>1</v>
      </c>
      <c r="F22" s="4" t="str">
        <f t="shared" si="3"/>
        <v>IDFdk3S</v>
      </c>
      <c r="G22" s="4">
        <v>1</v>
      </c>
      <c r="H22" t="str">
        <f t="shared" si="1"/>
        <v>IDFdk3.Sel.Reg.S</v>
      </c>
      <c r="J22" t="str">
        <f t="shared" si="2"/>
        <v>Sel</v>
      </c>
      <c r="K22" t="s">
        <v>695</v>
      </c>
    </row>
    <row r="23" spans="1:11" ht="15">
      <c r="A23" t="str">
        <f t="shared" si="0"/>
        <v>IDFdk4N</v>
      </c>
      <c r="B23" t="s">
        <v>17</v>
      </c>
      <c r="C23" t="s">
        <v>36</v>
      </c>
      <c r="D23" s="4">
        <f>IF((ISERROR(MATCH(B23&amp;C23,ExistingTreatments!$A$2:$A$50,0))),FALSE,LOOKUP(B23&amp;C23,ExistingTreatments!$A$2:$A$50,ExistingTreatments!$H$2:$H$50))</f>
        <v>0.63</v>
      </c>
      <c r="E23">
        <v>1</v>
      </c>
      <c r="F23" s="4" t="str">
        <f t="shared" si="3"/>
        <v>IDFdk4N</v>
      </c>
      <c r="G23" s="4">
        <f>0.63/0.82</f>
        <v>0.76829268292682928</v>
      </c>
      <c r="H23" t="str">
        <f t="shared" si="1"/>
        <v>IDFdk4.CC.Reg.N</v>
      </c>
      <c r="J23" t="str">
        <f t="shared" si="2"/>
        <v>CC</v>
      </c>
      <c r="K23" t="s">
        <v>696</v>
      </c>
    </row>
    <row r="24" spans="1:11" ht="15">
      <c r="A24" t="str">
        <f t="shared" si="0"/>
        <v>IDFdk4P</v>
      </c>
      <c r="B24" t="s">
        <v>17</v>
      </c>
      <c r="C24" t="s">
        <v>37</v>
      </c>
      <c r="D24" s="4">
        <f>IF((ISERROR(MATCH(B24&amp;C24,ExistingTreatments!$A$2:$A$50,0))),FALSE,LOOKUP(B24&amp;C24,ExistingTreatments!$A$2:$A$50,ExistingTreatments!$H$2:$H$50))</f>
        <v>0.188</v>
      </c>
      <c r="E24">
        <v>1</v>
      </c>
      <c r="F24" s="4" t="str">
        <f t="shared" si="3"/>
        <v>IDFdk4P</v>
      </c>
      <c r="G24" s="4">
        <v>0.23</v>
      </c>
      <c r="H24" t="str">
        <f t="shared" si="1"/>
        <v>IDFdk4.CC.Reg.P</v>
      </c>
      <c r="J24" t="str">
        <f t="shared" si="2"/>
        <v>CC</v>
      </c>
      <c r="K24" t="s">
        <v>697</v>
      </c>
    </row>
    <row r="25" spans="1:11" ht="15">
      <c r="A25" t="str">
        <f t="shared" si="0"/>
        <v>IDFdk4S</v>
      </c>
      <c r="B25" t="s">
        <v>17</v>
      </c>
      <c r="C25" t="s">
        <v>86</v>
      </c>
      <c r="D25" s="4">
        <f>IF((ISERROR(MATCH(B25&amp;C25,ExistingTreatments!$A$2:$A$50,0))),FALSE,LOOKUP(B25&amp;C25,ExistingTreatments!$A$2:$A$50,ExistingTreatments!$H$2:$H$50))</f>
        <v>0.182</v>
      </c>
      <c r="E25">
        <v>1</v>
      </c>
      <c r="F25" s="4" t="str">
        <f t="shared" si="3"/>
        <v>IDFdk4S</v>
      </c>
      <c r="G25" s="4">
        <v>1</v>
      </c>
      <c r="H25" t="str">
        <f t="shared" si="1"/>
        <v>IDFdk4.Sel.Reg.S</v>
      </c>
      <c r="J25" t="str">
        <f t="shared" si="2"/>
        <v>Sel</v>
      </c>
      <c r="K25" t="s">
        <v>698</v>
      </c>
    </row>
    <row r="26" spans="1:11" ht="15">
      <c r="A26" t="str">
        <f t="shared" si="0"/>
        <v>IDFdwN</v>
      </c>
      <c r="B26" t="s">
        <v>18</v>
      </c>
      <c r="C26" t="s">
        <v>36</v>
      </c>
      <c r="D26" s="4" t="b">
        <f>IF((ISERROR(MATCH(B26&amp;C26,ExistingTreatments!$A$2:$A$50,0))),FALSE,LOOKUP(B26&amp;C26,ExistingTreatments!$A$2:$A$50,ExistingTreatments!$H$2:$H$50))</f>
        <v>0</v>
      </c>
      <c r="E26" t="s">
        <v>16</v>
      </c>
      <c r="F26" s="4" t="str">
        <f t="shared" si="3"/>
        <v>IDFdk3N</v>
      </c>
      <c r="G26" s="4">
        <f>0.16/0.4</f>
        <v>0.39999999999999997</v>
      </c>
      <c r="H26" t="str">
        <f t="shared" si="1"/>
        <v>IDFdw.CC.Reg.N</v>
      </c>
      <c r="J26" t="str">
        <f t="shared" si="2"/>
        <v>CC</v>
      </c>
      <c r="K26" t="s">
        <v>699</v>
      </c>
    </row>
    <row r="27" spans="1:11" ht="15">
      <c r="A27" t="str">
        <f t="shared" si="0"/>
        <v>IDFdwP</v>
      </c>
      <c r="B27" t="s">
        <v>18</v>
      </c>
      <c r="C27" t="s">
        <v>37</v>
      </c>
      <c r="D27" s="4" t="b">
        <f>IF((ISERROR(MATCH(B27&amp;C27,ExistingTreatments!$A$2:$A$50,0))),FALSE,LOOKUP(B27&amp;C27,ExistingTreatments!$A$2:$A$50,ExistingTreatments!$H$2:$H$50))</f>
        <v>0</v>
      </c>
      <c r="E27" t="s">
        <v>16</v>
      </c>
      <c r="F27" s="4" t="str">
        <f t="shared" si="3"/>
        <v>IDFdk3P</v>
      </c>
      <c r="G27" s="4">
        <v>0.6</v>
      </c>
      <c r="H27" t="str">
        <f t="shared" si="1"/>
        <v>IDFdw.CC.Reg.P</v>
      </c>
      <c r="J27" t="str">
        <f t="shared" si="2"/>
        <v>CC</v>
      </c>
      <c r="K27" t="s">
        <v>700</v>
      </c>
    </row>
    <row r="28" spans="1:11" ht="15">
      <c r="A28" t="str">
        <f t="shared" si="0"/>
        <v>IDFdwS</v>
      </c>
      <c r="B28" t="s">
        <v>18</v>
      </c>
      <c r="C28" t="s">
        <v>86</v>
      </c>
      <c r="D28" s="4" t="b">
        <f>IF((ISERROR(MATCH(B28&amp;C28,ExistingTreatments!$A$2:$A$50,0))),FALSE,LOOKUP(B28&amp;C28,ExistingTreatments!$A$2:$A$50,ExistingTreatments!$H$2:$H$50))</f>
        <v>0</v>
      </c>
      <c r="E28" t="s">
        <v>16</v>
      </c>
      <c r="F28" s="4" t="str">
        <f t="shared" si="3"/>
        <v>IDFdk3S</v>
      </c>
      <c r="G28" s="4">
        <v>1</v>
      </c>
      <c r="H28" t="str">
        <f t="shared" si="1"/>
        <v>IDFdw.Sel.Reg.S</v>
      </c>
      <c r="J28" t="str">
        <f t="shared" si="2"/>
        <v>Sel</v>
      </c>
      <c r="K28" t="s">
        <v>701</v>
      </c>
    </row>
    <row r="29" spans="1:11" ht="15">
      <c r="A29" t="str">
        <f t="shared" si="0"/>
        <v>IDFxmN</v>
      </c>
      <c r="B29" t="s">
        <v>19</v>
      </c>
      <c r="C29" t="s">
        <v>36</v>
      </c>
      <c r="D29" s="4">
        <f>IF((ISERROR(MATCH(B29&amp;C29,ExistingTreatments!$A$2:$A$50,0))),FALSE,LOOKUP(B29&amp;C29,ExistingTreatments!$A$2:$A$50,ExistingTreatments!$H$2:$H$50))</f>
        <v>8.3000000000000004E-2</v>
      </c>
      <c r="E29" t="s">
        <v>16</v>
      </c>
      <c r="F29" s="4" t="str">
        <f t="shared" si="3"/>
        <v>IDFdk3N</v>
      </c>
      <c r="G29" s="4">
        <f>0.08/0.12</f>
        <v>0.66666666666666674</v>
      </c>
      <c r="H29" t="str">
        <f t="shared" si="1"/>
        <v>IDFxm.CC.Reg.N</v>
      </c>
      <c r="J29" t="str">
        <f t="shared" si="2"/>
        <v>CC</v>
      </c>
      <c r="K29" t="s">
        <v>702</v>
      </c>
    </row>
    <row r="30" spans="1:11" ht="15">
      <c r="A30" t="str">
        <f t="shared" si="0"/>
        <v>IDFxmP</v>
      </c>
      <c r="B30" t="s">
        <v>19</v>
      </c>
      <c r="C30" t="s">
        <v>37</v>
      </c>
      <c r="D30" s="4">
        <f>IF((ISERROR(MATCH(B30&amp;C30,ExistingTreatments!$A$2:$A$50,0))),FALSE,LOOKUP(B30&amp;C30,ExistingTreatments!$A$2:$A$50,ExistingTreatments!$H$2:$H$50))</f>
        <v>3.7999999999999999E-2</v>
      </c>
      <c r="E30" t="s">
        <v>16</v>
      </c>
      <c r="F30" s="4" t="str">
        <f t="shared" si="3"/>
        <v>IDFdk3P</v>
      </c>
      <c r="G30" s="4">
        <v>0.37</v>
      </c>
      <c r="H30" t="str">
        <f t="shared" si="1"/>
        <v>IDFxm.CC.Reg.P</v>
      </c>
      <c r="J30" t="str">
        <f t="shared" si="2"/>
        <v>CC</v>
      </c>
      <c r="K30" t="s">
        <v>703</v>
      </c>
    </row>
    <row r="31" spans="1:11" ht="15">
      <c r="A31" t="str">
        <f t="shared" si="0"/>
        <v>IDFxmS</v>
      </c>
      <c r="B31" t="s">
        <v>19</v>
      </c>
      <c r="C31" t="s">
        <v>86</v>
      </c>
      <c r="D31" s="4">
        <f>IF((ISERROR(MATCH(B31&amp;C31,ExistingTreatments!$A$2:$A$50,0))),FALSE,LOOKUP(B31&amp;C31,ExistingTreatments!$A$2:$A$50,ExistingTreatments!$H$2:$H$50))</f>
        <v>0.879</v>
      </c>
      <c r="E31" t="s">
        <v>16</v>
      </c>
      <c r="F31" s="4" t="str">
        <f t="shared" si="3"/>
        <v>IDFdk3S</v>
      </c>
      <c r="G31" s="4">
        <v>1</v>
      </c>
      <c r="H31" t="str">
        <f t="shared" si="1"/>
        <v>IDFxm.Sel.Reg.S</v>
      </c>
      <c r="J31" t="str">
        <f t="shared" si="2"/>
        <v>Sel</v>
      </c>
      <c r="K31" t="s">
        <v>704</v>
      </c>
    </row>
    <row r="32" spans="1:11" ht="15">
      <c r="A32" t="str">
        <f t="shared" si="0"/>
        <v>MSdc2N</v>
      </c>
      <c r="B32" t="s">
        <v>20</v>
      </c>
      <c r="C32" t="s">
        <v>36</v>
      </c>
      <c r="D32" s="4" t="b">
        <f>IF((ISERROR(MATCH(B32&amp;C32,ExistingTreatments!$A$2:$A$50,0))),FALSE,LOOKUP(B32&amp;C32,ExistingTreatments!$A$2:$A$50,ExistingTreatments!$H$2:$H$50))</f>
        <v>0</v>
      </c>
      <c r="E32" t="s">
        <v>23</v>
      </c>
      <c r="F32" s="4" t="str">
        <f t="shared" si="3"/>
        <v>MSxvN</v>
      </c>
      <c r="G32" s="4">
        <f>IF((ISERROR(MATCH(E32&amp;C32,ExistingTreatments!$A$2:$A$50,0))),FALSE,LOOKUP(E32&amp;C32,ExistingTreatments!$A$2:$A$50,ExistingTreatments!$H$2:$H$50))</f>
        <v>0.64700000000000002</v>
      </c>
      <c r="H32" t="str">
        <f t="shared" si="1"/>
        <v>MSdc2.CC.Reg.N</v>
      </c>
      <c r="J32" t="str">
        <f t="shared" si="2"/>
        <v>CC</v>
      </c>
      <c r="K32" t="s">
        <v>705</v>
      </c>
    </row>
    <row r="33" spans="1:11" ht="15">
      <c r="A33" t="str">
        <f t="shared" si="0"/>
        <v>MSdc2P</v>
      </c>
      <c r="B33" t="s">
        <v>20</v>
      </c>
      <c r="C33" t="s">
        <v>37</v>
      </c>
      <c r="D33" s="4" t="b">
        <f>IF((ISERROR(MATCH(B33&amp;C33,ExistingTreatments!$A$2:$A$50,0))),FALSE,LOOKUP(B33&amp;C33,ExistingTreatments!$A$2:$A$50,ExistingTreatments!$H$2:$H$50))</f>
        <v>0</v>
      </c>
      <c r="E33" t="s">
        <v>23</v>
      </c>
      <c r="F33" s="4" t="str">
        <f t="shared" si="3"/>
        <v>MSxvP</v>
      </c>
      <c r="G33" s="4">
        <f>IF((ISERROR(MATCH(E33&amp;C33,ExistingTreatments!$A$2:$A$50,0))),FALSE,LOOKUP(E33&amp;C33,ExistingTreatments!$A$2:$A$50,ExistingTreatments!$H$2:$H$50))</f>
        <v>0.35299999999999998</v>
      </c>
      <c r="H33" t="str">
        <f t="shared" si="1"/>
        <v>MSdc2.CC.Reg.P</v>
      </c>
      <c r="J33" t="str">
        <f t="shared" si="2"/>
        <v>CC</v>
      </c>
      <c r="K33" t="s">
        <v>706</v>
      </c>
    </row>
    <row r="34" spans="1:11" ht="15">
      <c r="A34" t="str">
        <f t="shared" si="0"/>
        <v>MSdvN</v>
      </c>
      <c r="B34" t="s">
        <v>21</v>
      </c>
      <c r="C34" t="s">
        <v>36</v>
      </c>
      <c r="D34" s="4" t="b">
        <f>IF((ISERROR(MATCH(B34&amp;C34,ExistingTreatments!$A$2:$A$50,0))),FALSE,LOOKUP(B34&amp;C34,ExistingTreatments!$A$2:$A$50,ExistingTreatments!$H$2:$H$50))</f>
        <v>0</v>
      </c>
      <c r="E34" t="s">
        <v>23</v>
      </c>
      <c r="F34" s="4" t="str">
        <f t="shared" si="3"/>
        <v>MSxvN</v>
      </c>
      <c r="G34" s="4">
        <f>IF((ISERROR(MATCH(E34&amp;C34,ExistingTreatments!$A$2:$A$50,0))),FALSE,LOOKUP(E34&amp;C34,ExistingTreatments!$A$2:$A$50,ExistingTreatments!$H$2:$H$50))</f>
        <v>0.64700000000000002</v>
      </c>
      <c r="H34" t="str">
        <f t="shared" si="1"/>
        <v>MSdv.CC.Reg.N</v>
      </c>
      <c r="J34" t="str">
        <f t="shared" si="2"/>
        <v>CC</v>
      </c>
      <c r="K34" t="s">
        <v>707</v>
      </c>
    </row>
    <row r="35" spans="1:11" ht="15">
      <c r="A35" t="str">
        <f t="shared" si="0"/>
        <v>MSdvP</v>
      </c>
      <c r="B35" t="s">
        <v>21</v>
      </c>
      <c r="C35" t="s">
        <v>37</v>
      </c>
      <c r="D35" s="4" t="b">
        <f>IF((ISERROR(MATCH(B35&amp;C35,ExistingTreatments!$A$2:$A$50,0))),FALSE,LOOKUP(B35&amp;C35,ExistingTreatments!$A$2:$A$50,ExistingTreatments!$H$2:$H$50))</f>
        <v>0</v>
      </c>
      <c r="E35" t="s">
        <v>23</v>
      </c>
      <c r="F35" s="4" t="str">
        <f t="shared" si="3"/>
        <v>MSxvP</v>
      </c>
      <c r="G35" s="4">
        <f>IF((ISERROR(MATCH(E35&amp;C35,ExistingTreatments!$A$2:$A$50,0))),FALSE,LOOKUP(E35&amp;C35,ExistingTreatments!$A$2:$A$50,ExistingTreatments!$H$2:$H$50))</f>
        <v>0.35299999999999998</v>
      </c>
      <c r="H35" t="str">
        <f t="shared" si="1"/>
        <v>MSdv.CC.Reg.P</v>
      </c>
      <c r="J35" t="str">
        <f t="shared" si="2"/>
        <v>CC</v>
      </c>
      <c r="K35" t="s">
        <v>708</v>
      </c>
    </row>
    <row r="36" spans="1:11" ht="15">
      <c r="A36" t="str">
        <f t="shared" ref="A36:A62" si="4">B36&amp;C36</f>
        <v>MSxkN</v>
      </c>
      <c r="B36" t="s">
        <v>22</v>
      </c>
      <c r="C36" t="s">
        <v>36</v>
      </c>
      <c r="D36" s="4" t="b">
        <f>IF((ISERROR(MATCH(B36&amp;C36,ExistingTreatments!$A$2:$A$50,0))),FALSE,LOOKUP(B36&amp;C36,ExistingTreatments!$A$2:$A$50,ExistingTreatments!$H$2:$H$50))</f>
        <v>0</v>
      </c>
      <c r="E36" t="s">
        <v>23</v>
      </c>
      <c r="F36" s="4" t="str">
        <f t="shared" si="3"/>
        <v>MSxvN</v>
      </c>
      <c r="G36" s="4">
        <f>IF((ISERROR(MATCH(E36&amp;C36,ExistingTreatments!$A$2:$A$50,0))),FALSE,LOOKUP(E36&amp;C36,ExistingTreatments!$A$2:$A$50,ExistingTreatments!$H$2:$H$50))</f>
        <v>0.64700000000000002</v>
      </c>
      <c r="H36" t="str">
        <f t="shared" si="1"/>
        <v>MSxk.CC.Reg.N</v>
      </c>
      <c r="J36" t="str">
        <f t="shared" si="2"/>
        <v>CC</v>
      </c>
      <c r="K36" t="s">
        <v>709</v>
      </c>
    </row>
    <row r="37" spans="1:11" ht="15">
      <c r="A37" t="str">
        <f t="shared" si="4"/>
        <v>MSxkP</v>
      </c>
      <c r="B37" t="s">
        <v>22</v>
      </c>
      <c r="C37" t="s">
        <v>37</v>
      </c>
      <c r="D37" s="4" t="b">
        <f>IF((ISERROR(MATCH(B37&amp;C37,ExistingTreatments!$A$2:$A$50,0))),FALSE,LOOKUP(B37&amp;C37,ExistingTreatments!$A$2:$A$50,ExistingTreatments!$H$2:$H$50))</f>
        <v>0</v>
      </c>
      <c r="E37" t="s">
        <v>23</v>
      </c>
      <c r="F37" s="4" t="str">
        <f t="shared" si="3"/>
        <v>MSxvP</v>
      </c>
      <c r="G37" s="4">
        <f>IF((ISERROR(MATCH(E37&amp;C37,ExistingTreatments!$A$2:$A$50,0))),FALSE,LOOKUP(E37&amp;C37,ExistingTreatments!$A$2:$A$50,ExistingTreatments!$H$2:$H$50))</f>
        <v>0.35299999999999998</v>
      </c>
      <c r="H37" t="str">
        <f t="shared" si="1"/>
        <v>MSxk.CC.Reg.P</v>
      </c>
      <c r="J37" t="str">
        <f t="shared" si="2"/>
        <v>CC</v>
      </c>
      <c r="K37" t="s">
        <v>710</v>
      </c>
    </row>
    <row r="38" spans="1:11" ht="15">
      <c r="A38" t="str">
        <f t="shared" si="4"/>
        <v>MSxvN</v>
      </c>
      <c r="B38" t="s">
        <v>23</v>
      </c>
      <c r="C38" t="s">
        <v>36</v>
      </c>
      <c r="D38" s="4">
        <f>IF((ISERROR(MATCH(B38&amp;C38,ExistingTreatments!$A$2:$A$50,0))),FALSE,LOOKUP(B38&amp;C38,ExistingTreatments!$A$2:$A$50,ExistingTreatments!$H$2:$H$50))</f>
        <v>0.64700000000000002</v>
      </c>
      <c r="E38">
        <v>1</v>
      </c>
      <c r="F38" s="4" t="str">
        <f t="shared" si="3"/>
        <v>MSxvN</v>
      </c>
      <c r="G38" s="4">
        <v>0.65</v>
      </c>
      <c r="H38" t="str">
        <f t="shared" si="1"/>
        <v>MSxv.CC.Reg.N</v>
      </c>
      <c r="J38" t="str">
        <f t="shared" si="2"/>
        <v>CC</v>
      </c>
      <c r="K38" t="s">
        <v>711</v>
      </c>
    </row>
    <row r="39" spans="1:11" ht="15">
      <c r="A39" t="str">
        <f t="shared" si="4"/>
        <v>MSxvP</v>
      </c>
      <c r="B39" t="s">
        <v>23</v>
      </c>
      <c r="C39" t="s">
        <v>37</v>
      </c>
      <c r="D39" s="4">
        <f>IF((ISERROR(MATCH(B39&amp;C39,ExistingTreatments!$A$2:$A$50,0))),FALSE,LOOKUP(B39&amp;C39,ExistingTreatments!$A$2:$A$50,ExistingTreatments!$H$2:$H$50))</f>
        <v>0.35299999999999998</v>
      </c>
      <c r="E39">
        <v>1</v>
      </c>
      <c r="F39" s="4" t="str">
        <f t="shared" si="3"/>
        <v>MSxvP</v>
      </c>
      <c r="G39" s="4">
        <v>0.35</v>
      </c>
      <c r="H39" t="str">
        <f t="shared" si="1"/>
        <v>MSxv.CC.Reg.P</v>
      </c>
      <c r="J39" t="str">
        <f t="shared" si="2"/>
        <v>CC</v>
      </c>
      <c r="K39" t="s">
        <v>712</v>
      </c>
    </row>
    <row r="40" spans="1:11" ht="15">
      <c r="A40" t="str">
        <f t="shared" si="4"/>
        <v>SBPSdcN</v>
      </c>
      <c r="B40" t="s">
        <v>24</v>
      </c>
      <c r="C40" t="s">
        <v>36</v>
      </c>
      <c r="D40" s="4">
        <f>IF((ISERROR(MATCH(B40&amp;C40,ExistingTreatments!$A$2:$A$50,0))),FALSE,LOOKUP(B40&amp;C40,ExistingTreatments!$A$2:$A$50,ExistingTreatments!$H$2:$H$50))</f>
        <v>0.80100000000000005</v>
      </c>
      <c r="E40">
        <v>1</v>
      </c>
      <c r="F40" s="4" t="str">
        <f t="shared" si="3"/>
        <v>SBPSdcN</v>
      </c>
      <c r="G40" s="4">
        <v>0.8</v>
      </c>
      <c r="H40" t="str">
        <f t="shared" si="1"/>
        <v>SBPSdc.CC.Reg.N</v>
      </c>
      <c r="J40" t="str">
        <f t="shared" si="2"/>
        <v>CC</v>
      </c>
      <c r="K40" t="s">
        <v>713</v>
      </c>
    </row>
    <row r="41" spans="1:11" ht="15">
      <c r="A41" t="str">
        <f t="shared" si="4"/>
        <v>SBPSdcP</v>
      </c>
      <c r="B41" t="s">
        <v>24</v>
      </c>
      <c r="C41" t="s">
        <v>37</v>
      </c>
      <c r="D41" s="4">
        <f>IF((ISERROR(MATCH(B41&amp;C41,ExistingTreatments!$A$2:$A$50,0))),FALSE,LOOKUP(B41&amp;C41,ExistingTreatments!$A$2:$A$50,ExistingTreatments!$H$2:$H$50))</f>
        <v>0.19900000000000001</v>
      </c>
      <c r="E41">
        <v>1</v>
      </c>
      <c r="F41" s="4" t="str">
        <f t="shared" ref="F41:F62" si="5">IF(E41=1,A41,E41&amp;C41)</f>
        <v>SBPSdcP</v>
      </c>
      <c r="G41" s="4">
        <v>0.2</v>
      </c>
      <c r="H41" t="str">
        <f t="shared" si="1"/>
        <v>SBPSdc.CC.Reg.P</v>
      </c>
      <c r="J41" t="str">
        <f t="shared" si="2"/>
        <v>CC</v>
      </c>
      <c r="K41" t="s">
        <v>714</v>
      </c>
    </row>
    <row r="42" spans="1:11" ht="15">
      <c r="A42" t="str">
        <f t="shared" si="4"/>
        <v>SBPSmcN</v>
      </c>
      <c r="B42" t="s">
        <v>25</v>
      </c>
      <c r="C42" t="s">
        <v>36</v>
      </c>
      <c r="D42" s="4" t="b">
        <f>IF((ISERROR(MATCH(B42&amp;C42,ExistingTreatments!$A$2:$A$50,0))),FALSE,LOOKUP(B42&amp;C42,ExistingTreatments!$A$2:$A$50,ExistingTreatments!$H$2:$H$50))</f>
        <v>0</v>
      </c>
      <c r="E42" t="s">
        <v>26</v>
      </c>
      <c r="F42" s="4" t="str">
        <f t="shared" si="5"/>
        <v>SBPSmkN</v>
      </c>
      <c r="G42" s="4">
        <f>IF((ISERROR(MATCH(E42&amp;C42,ExistingTreatments!$A$2:$A$50,0))),FALSE,LOOKUP(E42&amp;C42,ExistingTreatments!$A$2:$A$50,ExistingTreatments!$H$2:$H$50))</f>
        <v>0.34</v>
      </c>
      <c r="H42" t="str">
        <f t="shared" si="1"/>
        <v>SBPSmc.CC.Reg.N</v>
      </c>
      <c r="J42" t="str">
        <f t="shared" si="2"/>
        <v>CC</v>
      </c>
      <c r="K42" t="s">
        <v>715</v>
      </c>
    </row>
    <row r="43" spans="1:11" ht="15">
      <c r="A43" t="str">
        <f t="shared" si="4"/>
        <v>SBPSmcP</v>
      </c>
      <c r="B43" t="s">
        <v>25</v>
      </c>
      <c r="C43" t="s">
        <v>37</v>
      </c>
      <c r="D43" s="4" t="b">
        <f>IF((ISERROR(MATCH(B43&amp;C43,ExistingTreatments!$A$2:$A$50,0))),FALSE,LOOKUP(B43&amp;C43,ExistingTreatments!$A$2:$A$50,ExistingTreatments!$H$2:$H$50))</f>
        <v>0</v>
      </c>
      <c r="E43" t="s">
        <v>26</v>
      </c>
      <c r="F43" s="4" t="str">
        <f t="shared" si="5"/>
        <v>SBPSmkP</v>
      </c>
      <c r="G43" s="4">
        <f>IF((ISERROR(MATCH(E43&amp;C43,ExistingTreatments!$A$2:$A$50,0))),FALSE,LOOKUP(E43&amp;C43,ExistingTreatments!$A$2:$A$50,ExistingTreatments!$H$2:$H$50))</f>
        <v>0.64600000000000002</v>
      </c>
      <c r="H43" t="str">
        <f t="shared" si="1"/>
        <v>SBPSmc.CC.Reg.P</v>
      </c>
      <c r="J43" t="str">
        <f t="shared" si="2"/>
        <v>CC</v>
      </c>
      <c r="K43" t="s">
        <v>716</v>
      </c>
    </row>
    <row r="44" spans="1:11" ht="15">
      <c r="A44" t="str">
        <f t="shared" si="4"/>
        <v>SBPSmkN</v>
      </c>
      <c r="B44" t="s">
        <v>26</v>
      </c>
      <c r="C44" t="s">
        <v>36</v>
      </c>
      <c r="D44" s="4">
        <f>IF((ISERROR(MATCH(B44&amp;C44,ExistingTreatments!$A$2:$A$50,0))),FALSE,LOOKUP(B44&amp;C44,ExistingTreatments!$A$2:$A$50,ExistingTreatments!$H$2:$H$50))</f>
        <v>0.34</v>
      </c>
      <c r="E44">
        <v>1</v>
      </c>
      <c r="F44" s="4" t="str">
        <f t="shared" si="5"/>
        <v>SBPSmkN</v>
      </c>
      <c r="G44" s="4">
        <v>0.34</v>
      </c>
      <c r="H44" t="str">
        <f t="shared" si="1"/>
        <v>SBPSmk.CC.Reg.N</v>
      </c>
      <c r="J44" t="str">
        <f t="shared" si="2"/>
        <v>CC</v>
      </c>
      <c r="K44" t="s">
        <v>717</v>
      </c>
    </row>
    <row r="45" spans="1:11" ht="15">
      <c r="A45" t="str">
        <f t="shared" si="4"/>
        <v>SBPSmkP</v>
      </c>
      <c r="B45" t="s">
        <v>26</v>
      </c>
      <c r="C45" t="s">
        <v>37</v>
      </c>
      <c r="D45" s="4">
        <f>IF((ISERROR(MATCH(B45&amp;C45,ExistingTreatments!$A$2:$A$50,0))),FALSE,LOOKUP(B45&amp;C45,ExistingTreatments!$A$2:$A$50,ExistingTreatments!$H$2:$H$50))</f>
        <v>0.64600000000000002</v>
      </c>
      <c r="E45">
        <v>1</v>
      </c>
      <c r="F45" s="4" t="str">
        <f t="shared" si="5"/>
        <v>SBPSmkP</v>
      </c>
      <c r="G45" s="4">
        <v>0.65</v>
      </c>
      <c r="H45" t="str">
        <f t="shared" si="1"/>
        <v>SBPSmk.CC.Reg.P</v>
      </c>
      <c r="J45" t="str">
        <f t="shared" si="2"/>
        <v>CC</v>
      </c>
      <c r="K45" t="s">
        <v>718</v>
      </c>
    </row>
    <row r="46" spans="1:11" ht="15">
      <c r="A46" t="str">
        <f t="shared" si="4"/>
        <v>SBPSxcN</v>
      </c>
      <c r="B46" t="s">
        <v>27</v>
      </c>
      <c r="C46" t="s">
        <v>36</v>
      </c>
      <c r="D46" s="4">
        <f>IF((ISERROR(MATCH(B46&amp;C46,ExistingTreatments!$A$2:$A$50,0))),FALSE,LOOKUP(B46&amp;C46,ExistingTreatments!$A$2:$A$50,ExistingTreatments!$H$2:$H$50))</f>
        <v>0.76300000000000001</v>
      </c>
      <c r="E46">
        <v>1</v>
      </c>
      <c r="F46" s="4" t="str">
        <f t="shared" si="5"/>
        <v>SBPSxcN</v>
      </c>
      <c r="G46" s="4">
        <v>0.76</v>
      </c>
      <c r="H46" t="str">
        <f t="shared" si="1"/>
        <v>SBPSxc.CC.Reg.N</v>
      </c>
      <c r="J46" t="str">
        <f t="shared" si="2"/>
        <v>CC</v>
      </c>
      <c r="K46" t="s">
        <v>719</v>
      </c>
    </row>
    <row r="47" spans="1:11" ht="15">
      <c r="A47" t="str">
        <f t="shared" si="4"/>
        <v>SBPSxcP</v>
      </c>
      <c r="B47" t="s">
        <v>27</v>
      </c>
      <c r="C47" t="s">
        <v>37</v>
      </c>
      <c r="D47" s="4">
        <f>IF((ISERROR(MATCH(B47&amp;C47,ExistingTreatments!$A$2:$A$50,0))),FALSE,LOOKUP(B47&amp;C47,ExistingTreatments!$A$2:$A$50,ExistingTreatments!$H$2:$H$50))</f>
        <v>0.23499999999999999</v>
      </c>
      <c r="E47">
        <v>1</v>
      </c>
      <c r="F47" s="4" t="str">
        <f t="shared" si="5"/>
        <v>SBPSxcP</v>
      </c>
      <c r="G47" s="4">
        <v>0.24</v>
      </c>
      <c r="H47" t="str">
        <f t="shared" si="1"/>
        <v>SBPSxc.CC.Reg.P</v>
      </c>
      <c r="J47" t="str">
        <f t="shared" si="2"/>
        <v>CC</v>
      </c>
      <c r="K47" t="s">
        <v>720</v>
      </c>
    </row>
    <row r="48" spans="1:11" ht="15">
      <c r="A48" t="str">
        <f t="shared" si="4"/>
        <v>SBSdw1N</v>
      </c>
      <c r="B48" t="s">
        <v>28</v>
      </c>
      <c r="C48" t="s">
        <v>36</v>
      </c>
      <c r="D48" s="4">
        <f>IF((ISERROR(MATCH(B48&amp;C48,ExistingTreatments!$A$2:$A$50,0))),FALSE,LOOKUP(B48&amp;C48,ExistingTreatments!$A$2:$A$50,ExistingTreatments!$H$2:$H$50))</f>
        <v>0.188</v>
      </c>
      <c r="E48">
        <v>1</v>
      </c>
      <c r="F48" s="4" t="str">
        <f t="shared" si="5"/>
        <v>SBSdw1N</v>
      </c>
      <c r="G48" s="4">
        <f>0.19/(0.19+0.64)</f>
        <v>0.2289156626506024</v>
      </c>
      <c r="H48" t="str">
        <f t="shared" si="1"/>
        <v>SBSdw1.CC.Reg.N</v>
      </c>
      <c r="J48" t="str">
        <f t="shared" si="2"/>
        <v>CC</v>
      </c>
      <c r="K48" t="s">
        <v>721</v>
      </c>
    </row>
    <row r="49" spans="1:11" ht="15">
      <c r="A49" t="str">
        <f t="shared" si="4"/>
        <v>SBSdw1P</v>
      </c>
      <c r="B49" t="s">
        <v>28</v>
      </c>
      <c r="C49" t="s">
        <v>37</v>
      </c>
      <c r="D49" s="4">
        <f>IF((ISERROR(MATCH(B49&amp;C49,ExistingTreatments!$A$2:$A$50,0))),FALSE,LOOKUP(B49&amp;C49,ExistingTreatments!$A$2:$A$50,ExistingTreatments!$H$2:$H$50))</f>
        <v>0.64100000000000001</v>
      </c>
      <c r="E49">
        <v>1</v>
      </c>
      <c r="F49" s="4" t="str">
        <f t="shared" si="5"/>
        <v>SBSdw1P</v>
      </c>
      <c r="G49" s="4">
        <f>1-G48</f>
        <v>0.77108433734939763</v>
      </c>
      <c r="H49" t="str">
        <f t="shared" si="1"/>
        <v>SBSdw1.CC.Reg.P</v>
      </c>
      <c r="J49" t="str">
        <f t="shared" si="2"/>
        <v>CC</v>
      </c>
      <c r="K49" t="s">
        <v>722</v>
      </c>
    </row>
    <row r="50" spans="1:11" ht="15">
      <c r="A50" t="str">
        <f t="shared" si="4"/>
        <v>SBSdw1S</v>
      </c>
      <c r="B50" t="s">
        <v>28</v>
      </c>
      <c r="C50" t="s">
        <v>86</v>
      </c>
      <c r="D50" s="4">
        <f>IF((ISERROR(MATCH(B50&amp;C50,ExistingTreatments!$A$2:$A$50,0))),FALSE,LOOKUP(B50&amp;C50,ExistingTreatments!$A$2:$A$50,ExistingTreatments!$H$2:$H$50))</f>
        <v>0.17100000000000001</v>
      </c>
      <c r="E50">
        <v>1</v>
      </c>
      <c r="F50" s="4" t="str">
        <f t="shared" si="5"/>
        <v>SBSdw1S</v>
      </c>
      <c r="G50" s="4">
        <v>1</v>
      </c>
      <c r="H50" t="str">
        <f t="shared" si="1"/>
        <v>SBSdw1.Sel.Reg.S</v>
      </c>
      <c r="J50" t="str">
        <f t="shared" si="2"/>
        <v>Sel</v>
      </c>
      <c r="K50" t="s">
        <v>723</v>
      </c>
    </row>
    <row r="51" spans="1:11" ht="15">
      <c r="A51" t="str">
        <f t="shared" si="4"/>
        <v>SBSdw2N</v>
      </c>
      <c r="B51" t="s">
        <v>29</v>
      </c>
      <c r="C51" t="s">
        <v>36</v>
      </c>
      <c r="D51" s="4">
        <f>IF((ISERROR(MATCH(B51&amp;C51,ExistingTreatments!$A$2:$A$50,0))),FALSE,LOOKUP(B51&amp;C51,ExistingTreatments!$A$2:$A$50,ExistingTreatments!$H$2:$H$50))</f>
        <v>0.22600000000000001</v>
      </c>
      <c r="E51">
        <v>1</v>
      </c>
      <c r="F51" s="4" t="str">
        <f t="shared" si="5"/>
        <v>SBSdw2N</v>
      </c>
      <c r="G51" s="4">
        <f>0.23/(0.23+0.58)</f>
        <v>0.28395061728395066</v>
      </c>
      <c r="H51" t="str">
        <f t="shared" si="1"/>
        <v>SBSdw2.CC.Reg.N</v>
      </c>
      <c r="J51" t="str">
        <f t="shared" si="2"/>
        <v>CC</v>
      </c>
      <c r="K51" t="s">
        <v>724</v>
      </c>
    </row>
    <row r="52" spans="1:11" ht="15">
      <c r="A52" t="str">
        <f t="shared" si="4"/>
        <v>SBSdw2P</v>
      </c>
      <c r="B52" t="s">
        <v>29</v>
      </c>
      <c r="C52" t="s">
        <v>37</v>
      </c>
      <c r="D52" s="4">
        <f>IF((ISERROR(MATCH(B52&amp;C52,ExistingTreatments!$A$2:$A$50,0))),FALSE,LOOKUP(B52&amp;C52,ExistingTreatments!$A$2:$A$50,ExistingTreatments!$H$2:$H$50))</f>
        <v>0.57799999999999996</v>
      </c>
      <c r="E52">
        <v>1</v>
      </c>
      <c r="F52" s="4" t="str">
        <f t="shared" si="5"/>
        <v>SBSdw2P</v>
      </c>
      <c r="G52" s="4">
        <f>1-G51</f>
        <v>0.71604938271604934</v>
      </c>
      <c r="H52" t="str">
        <f t="shared" si="1"/>
        <v>SBSdw2.CC.Reg.P</v>
      </c>
      <c r="J52" t="str">
        <f t="shared" si="2"/>
        <v>CC</v>
      </c>
      <c r="K52" t="s">
        <v>725</v>
      </c>
    </row>
    <row r="53" spans="1:11" ht="15">
      <c r="A53" t="str">
        <f t="shared" si="4"/>
        <v>SBSdw2S</v>
      </c>
      <c r="B53" t="s">
        <v>29</v>
      </c>
      <c r="C53" t="s">
        <v>86</v>
      </c>
      <c r="D53" s="4">
        <f>IF((ISERROR(MATCH(B53&amp;C53,ExistingTreatments!$A$2:$A$50,0))),FALSE,LOOKUP(B53&amp;C53,ExistingTreatments!$A$2:$A$50,ExistingTreatments!$H$2:$H$50))</f>
        <v>0.19700000000000001</v>
      </c>
      <c r="E53">
        <v>1</v>
      </c>
      <c r="F53" s="4" t="str">
        <f t="shared" si="5"/>
        <v>SBSdw2S</v>
      </c>
      <c r="G53" s="4">
        <v>1</v>
      </c>
      <c r="H53" t="str">
        <f t="shared" si="1"/>
        <v>SBSdw2.Sel.Reg.S</v>
      </c>
      <c r="J53" t="str">
        <f t="shared" si="2"/>
        <v>Sel</v>
      </c>
      <c r="K53" t="s">
        <v>726</v>
      </c>
    </row>
    <row r="54" spans="1:11" ht="15">
      <c r="A54" t="str">
        <f t="shared" si="4"/>
        <v>SBSmc1N</v>
      </c>
      <c r="B54" t="s">
        <v>30</v>
      </c>
      <c r="C54" t="s">
        <v>36</v>
      </c>
      <c r="D54" s="4" t="b">
        <f>IF((ISERROR(MATCH(B54&amp;C54,ExistingTreatments!$A$2:$A$50,0))),FALSE,LOOKUP(B54&amp;C54,ExistingTreatments!$A$2:$A$50,ExistingTreatments!$H$2:$H$50))</f>
        <v>0</v>
      </c>
      <c r="E54" t="s">
        <v>29</v>
      </c>
      <c r="F54" s="4" t="str">
        <f t="shared" si="5"/>
        <v>SBSdw2N</v>
      </c>
      <c r="G54" s="4">
        <v>0</v>
      </c>
      <c r="H54" t="str">
        <f t="shared" si="1"/>
        <v>SBSmc1.CC.Reg.N</v>
      </c>
      <c r="J54" t="str">
        <f t="shared" si="2"/>
        <v>CC</v>
      </c>
      <c r="K54" t="s">
        <v>727</v>
      </c>
    </row>
    <row r="55" spans="1:11" ht="15">
      <c r="A55" t="str">
        <f t="shared" si="4"/>
        <v>SBSmc1P</v>
      </c>
      <c r="B55" t="s">
        <v>30</v>
      </c>
      <c r="C55" t="s">
        <v>37</v>
      </c>
      <c r="D55" s="4">
        <f>IF((ISERROR(MATCH(B55&amp;C55,ExistingTreatments!$A$2:$A$50,0))),FALSE,LOOKUP(B55&amp;C55,ExistingTreatments!$A$2:$A$50,ExistingTreatments!$H$2:$H$50))</f>
        <v>1</v>
      </c>
      <c r="E55">
        <v>1</v>
      </c>
      <c r="F55" s="4" t="str">
        <f t="shared" si="5"/>
        <v>SBSmc1P</v>
      </c>
      <c r="G55" s="4">
        <v>1</v>
      </c>
      <c r="H55" t="str">
        <f t="shared" si="1"/>
        <v>SBSmc1.CC.Reg.P</v>
      </c>
      <c r="J55" t="str">
        <f t="shared" si="2"/>
        <v>CC</v>
      </c>
      <c r="K55" t="s">
        <v>728</v>
      </c>
    </row>
    <row r="56" spans="1:11" ht="15">
      <c r="A56" t="str">
        <f t="shared" si="4"/>
        <v>SBSmhN</v>
      </c>
      <c r="B56" t="s">
        <v>31</v>
      </c>
      <c r="C56" t="s">
        <v>36</v>
      </c>
      <c r="D56" s="4" t="b">
        <f>IF((ISERROR(MATCH(B56&amp;C56,ExistingTreatments!$A$2:$A$50,0))),FALSE,LOOKUP(B56&amp;C56,ExistingTreatments!$A$2:$A$50,ExistingTreatments!$H$2:$H$50))</f>
        <v>0</v>
      </c>
      <c r="E56" t="s">
        <v>29</v>
      </c>
      <c r="F56" s="4" t="str">
        <f t="shared" si="5"/>
        <v>SBSdw2N</v>
      </c>
      <c r="G56" s="4">
        <v>0</v>
      </c>
      <c r="H56" t="str">
        <f t="shared" si="1"/>
        <v>SBSmh.CC.Reg.N</v>
      </c>
      <c r="J56" t="str">
        <f t="shared" si="2"/>
        <v>CC</v>
      </c>
      <c r="K56" t="s">
        <v>729</v>
      </c>
    </row>
    <row r="57" spans="1:11" ht="15">
      <c r="A57" t="str">
        <f t="shared" si="4"/>
        <v>SBSmhP</v>
      </c>
      <c r="B57" t="s">
        <v>31</v>
      </c>
      <c r="C57" t="s">
        <v>37</v>
      </c>
      <c r="D57" s="4" t="b">
        <f>IF((ISERROR(MATCH(B57&amp;C57,ExistingTreatments!$A$2:$A$50,0))),FALSE,LOOKUP(B57&amp;C57,ExistingTreatments!$A$2:$A$50,ExistingTreatments!$H$2:$H$50))</f>
        <v>0</v>
      </c>
      <c r="E57" t="s">
        <v>32</v>
      </c>
      <c r="F57" s="4" t="str">
        <f t="shared" si="5"/>
        <v>SBSmwP</v>
      </c>
      <c r="G57" s="4">
        <f>IF((ISERROR(MATCH(E57&amp;C57,ExistingTreatments!$A$2:$A$50,0))),FALSE,LOOKUP(E57&amp;C57,ExistingTreatments!$A$2:$A$50,ExistingTreatments!$H$2:$H$50))</f>
        <v>1</v>
      </c>
      <c r="H57" t="str">
        <f t="shared" si="1"/>
        <v>SBSmh.CC.Reg.P</v>
      </c>
      <c r="J57" t="str">
        <f t="shared" si="2"/>
        <v>CC</v>
      </c>
      <c r="K57" t="s">
        <v>730</v>
      </c>
    </row>
    <row r="58" spans="1:11" ht="15">
      <c r="A58" t="str">
        <f t="shared" si="4"/>
        <v>SBSmwN</v>
      </c>
      <c r="B58" t="s">
        <v>32</v>
      </c>
      <c r="C58" t="s">
        <v>36</v>
      </c>
      <c r="D58" s="4" t="b">
        <f>IF((ISERROR(MATCH(B58&amp;C58,ExistingTreatments!$A$2:$A$50,0))),FALSE,LOOKUP(B58&amp;C58,ExistingTreatments!$A$2:$A$50,ExistingTreatments!$H$2:$H$50))</f>
        <v>0</v>
      </c>
      <c r="E58" t="s">
        <v>29</v>
      </c>
      <c r="F58" s="4" t="str">
        <f t="shared" si="5"/>
        <v>SBSdw2N</v>
      </c>
      <c r="G58" s="4">
        <v>0</v>
      </c>
      <c r="H58" t="str">
        <f t="shared" si="1"/>
        <v>SBSmw.CC.Reg.N</v>
      </c>
      <c r="J58" t="str">
        <f t="shared" si="2"/>
        <v>CC</v>
      </c>
      <c r="K58" t="s">
        <v>731</v>
      </c>
    </row>
    <row r="59" spans="1:11" ht="15">
      <c r="A59" t="str">
        <f t="shared" si="4"/>
        <v>SBSmwP</v>
      </c>
      <c r="B59" t="s">
        <v>32</v>
      </c>
      <c r="C59" t="s">
        <v>37</v>
      </c>
      <c r="D59" s="4">
        <f>IF((ISERROR(MATCH(B59&amp;C59,ExistingTreatments!$A$2:$A$50,0))),FALSE,LOOKUP(B59&amp;C59,ExistingTreatments!$A$2:$A$50,ExistingTreatments!$H$2:$H$50))</f>
        <v>1</v>
      </c>
      <c r="E59">
        <v>1</v>
      </c>
      <c r="F59" s="4" t="str">
        <f t="shared" si="5"/>
        <v>SBSmwP</v>
      </c>
      <c r="G59" s="4">
        <v>1</v>
      </c>
      <c r="H59" t="str">
        <f t="shared" si="1"/>
        <v>SBSmw.CC.Reg.P</v>
      </c>
      <c r="J59" t="str">
        <f t="shared" si="2"/>
        <v>CC</v>
      </c>
      <c r="K59" t="s">
        <v>732</v>
      </c>
    </row>
    <row r="60" spans="1:11" ht="15">
      <c r="A60" t="str">
        <f t="shared" si="4"/>
        <v>SBSwk1N</v>
      </c>
      <c r="B60" t="s">
        <v>33</v>
      </c>
      <c r="C60" t="s">
        <v>36</v>
      </c>
      <c r="D60" s="4" t="b">
        <f>IF((ISERROR(MATCH(B60&amp;C60,ExistingTreatments!$A$2:$A$50,0))),FALSE,LOOKUP(B60&amp;C60,ExistingTreatments!$A$2:$A$50,ExistingTreatments!$H$2:$H$50))</f>
        <v>0</v>
      </c>
      <c r="E60" t="s">
        <v>29</v>
      </c>
      <c r="F60" s="4" t="str">
        <f t="shared" si="5"/>
        <v>SBSdw2N</v>
      </c>
      <c r="G60" s="4">
        <v>0</v>
      </c>
      <c r="H60" t="str">
        <f t="shared" si="1"/>
        <v>SBSwk1.CC.Reg.N</v>
      </c>
      <c r="J60" t="str">
        <f t="shared" si="2"/>
        <v>CC</v>
      </c>
      <c r="K60" t="s">
        <v>733</v>
      </c>
    </row>
    <row r="61" spans="1:11" ht="15">
      <c r="A61" t="str">
        <f t="shared" si="4"/>
        <v>SBSwk1P</v>
      </c>
      <c r="B61" t="s">
        <v>33</v>
      </c>
      <c r="C61" t="s">
        <v>37</v>
      </c>
      <c r="D61" s="4">
        <f>IF((ISERROR(MATCH(B61&amp;C61,ExistingTreatments!$A$2:$A$50,0))),FALSE,LOOKUP(B61&amp;C61,ExistingTreatments!$A$2:$A$50,ExistingTreatments!$H$2:$H$50))</f>
        <v>1</v>
      </c>
      <c r="E61">
        <v>1</v>
      </c>
      <c r="F61" s="4" t="str">
        <f t="shared" si="5"/>
        <v>SBSwk1P</v>
      </c>
      <c r="G61" s="4">
        <v>1</v>
      </c>
      <c r="H61" t="str">
        <f t="shared" si="1"/>
        <v>SBSwk1.CC.Reg.P</v>
      </c>
      <c r="J61" t="str">
        <f t="shared" si="2"/>
        <v>CC</v>
      </c>
    </row>
    <row r="62" spans="1:11" ht="15">
      <c r="A62" t="str">
        <f t="shared" si="4"/>
        <v>ZRepressedPineN</v>
      </c>
      <c r="B62" t="s">
        <v>90</v>
      </c>
      <c r="C62" t="s">
        <v>36</v>
      </c>
      <c r="D62" s="4">
        <f>IF((ISERROR(MATCH(B62&amp;C62,ExistingTreatments!$A$2:$A$50,0))),FALSE,LOOKUP(B62&amp;C62,ExistingTreatments!$A$2:$A$50,ExistingTreatments!$H$2:$H$50))</f>
        <v>0</v>
      </c>
      <c r="E62">
        <v>1</v>
      </c>
      <c r="F62" s="4" t="str">
        <f t="shared" si="5"/>
        <v>ZRepressedPineN</v>
      </c>
      <c r="G62" s="4">
        <v>0</v>
      </c>
      <c r="H62" t="str">
        <f t="shared" si="1"/>
        <v>ZRepressedPine.CC.Reg.N</v>
      </c>
      <c r="J62" t="str">
        <f t="shared" si="2"/>
        <v>CC</v>
      </c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2" sqref="D2"/>
    </sheetView>
  </sheetViews>
  <sheetFormatPr defaultRowHeight="12.75"/>
  <sheetData>
    <row r="1" spans="1:4">
      <c r="A1" t="s">
        <v>217</v>
      </c>
      <c r="B1" t="s">
        <v>218</v>
      </c>
      <c r="C1" t="s">
        <v>219</v>
      </c>
      <c r="D1" t="s">
        <v>223</v>
      </c>
    </row>
    <row r="2" spans="1:4">
      <c r="A2" t="s">
        <v>63</v>
      </c>
      <c r="B2" t="s">
        <v>36</v>
      </c>
      <c r="C2">
        <v>250000</v>
      </c>
      <c r="D2">
        <v>5.5</v>
      </c>
    </row>
    <row r="3" spans="1:4">
      <c r="A3" t="s">
        <v>221</v>
      </c>
      <c r="B3" t="s">
        <v>36</v>
      </c>
      <c r="C3">
        <v>10000</v>
      </c>
    </row>
    <row r="4" spans="1:4">
      <c r="A4" t="s">
        <v>220</v>
      </c>
      <c r="B4" t="s">
        <v>37</v>
      </c>
      <c r="C4">
        <v>4444</v>
      </c>
    </row>
  </sheetData>
  <phoneticPr fontId="7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topLeftCell="A19" zoomScale="75" workbookViewId="0">
      <selection activeCell="L14" sqref="L14"/>
    </sheetView>
  </sheetViews>
  <sheetFormatPr defaultRowHeight="12.75"/>
  <cols>
    <col min="1" max="2" width="10.28515625" customWidth="1"/>
    <col min="3" max="3" width="11.85546875" customWidth="1"/>
    <col min="7" max="7" width="4.7109375" customWidth="1"/>
    <col min="8" max="8" width="5.7109375" style="3" customWidth="1"/>
    <col min="10" max="10" width="6.42578125" customWidth="1"/>
    <col min="11" max="11" width="5.7109375" customWidth="1"/>
    <col min="13" max="13" width="4.7109375" customWidth="1"/>
    <col min="15" max="15" width="4.7109375" customWidth="1"/>
    <col min="17" max="17" width="4.42578125" customWidth="1"/>
    <col min="19" max="19" width="3.28515625" customWidth="1"/>
    <col min="21" max="21" width="5.28515625" customWidth="1"/>
  </cols>
  <sheetData>
    <row r="1" spans="1:22">
      <c r="A1" t="s">
        <v>42</v>
      </c>
      <c r="B1" t="s">
        <v>0</v>
      </c>
      <c r="C1" t="s">
        <v>45</v>
      </c>
      <c r="D1" t="s">
        <v>34</v>
      </c>
      <c r="E1" t="s">
        <v>92</v>
      </c>
      <c r="F1" t="s">
        <v>215</v>
      </c>
      <c r="G1" t="s">
        <v>35</v>
      </c>
      <c r="H1" s="3" t="s">
        <v>43</v>
      </c>
      <c r="I1" t="s">
        <v>40</v>
      </c>
      <c r="J1" t="s">
        <v>44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57</v>
      </c>
      <c r="Q1" t="s">
        <v>58</v>
      </c>
      <c r="R1" t="s">
        <v>59</v>
      </c>
      <c r="S1" t="s">
        <v>60</v>
      </c>
      <c r="T1" t="s">
        <v>61</v>
      </c>
      <c r="U1" t="s">
        <v>62</v>
      </c>
      <c r="V1" t="s">
        <v>222</v>
      </c>
    </row>
    <row r="2" spans="1:22">
      <c r="A2" t="str">
        <f t="shared" ref="A2:A43" si="0">D2&amp;G2</f>
        <v>ESSFwc3P</v>
      </c>
      <c r="B2" t="str">
        <f>D2&amp;E2&amp;G2</f>
        <v>ESSFwc3CCP</v>
      </c>
      <c r="C2" t="s">
        <v>46</v>
      </c>
      <c r="D2" t="s">
        <v>10</v>
      </c>
      <c r="E2" t="s">
        <v>97</v>
      </c>
      <c r="F2" t="s">
        <v>37</v>
      </c>
      <c r="G2" t="s">
        <v>37</v>
      </c>
      <c r="H2">
        <v>1</v>
      </c>
      <c r="I2">
        <v>137.69999999999999</v>
      </c>
      <c r="J2">
        <v>2187</v>
      </c>
      <c r="K2">
        <v>672</v>
      </c>
      <c r="L2" t="s">
        <v>63</v>
      </c>
      <c r="M2">
        <v>42</v>
      </c>
      <c r="N2" t="s">
        <v>64</v>
      </c>
      <c r="O2">
        <v>38</v>
      </c>
      <c r="P2" t="s">
        <v>65</v>
      </c>
      <c r="Q2">
        <v>20</v>
      </c>
      <c r="V2">
        <f>IF(G2="P",MIN(J2,TipsyLimits!$C$4),IF(L2="PLI",MIN(J2,TipsyLimits!$C$2),MIN(J2,TipsyLimits!$C$3)))</f>
        <v>2187</v>
      </c>
    </row>
    <row r="3" spans="1:22">
      <c r="A3" t="str">
        <f t="shared" si="0"/>
        <v>ESSFwk1N</v>
      </c>
      <c r="B3" t="str">
        <f t="shared" ref="B3:B43" si="1">D3&amp;E3&amp;G3</f>
        <v>ESSFwk1CCN</v>
      </c>
      <c r="C3" t="s">
        <v>46</v>
      </c>
      <c r="D3" t="s">
        <v>11</v>
      </c>
      <c r="E3" t="s">
        <v>97</v>
      </c>
      <c r="F3" t="s">
        <v>36</v>
      </c>
      <c r="G3" t="s">
        <v>36</v>
      </c>
      <c r="H3">
        <v>3.0000000000000001E-3</v>
      </c>
      <c r="I3">
        <v>10.9</v>
      </c>
      <c r="J3">
        <v>873</v>
      </c>
      <c r="K3">
        <v>4</v>
      </c>
      <c r="L3" t="s">
        <v>63</v>
      </c>
      <c r="M3">
        <v>79</v>
      </c>
      <c r="N3" t="s">
        <v>64</v>
      </c>
      <c r="O3">
        <v>21</v>
      </c>
      <c r="V3">
        <f>IF(G3="P",MIN(J3,TipsyLimits!$C$4),IF(L3="PLI",MIN(J3,TipsyLimits!$C$2),MIN(J3,TipsyLimits!$C$3)))</f>
        <v>873</v>
      </c>
    </row>
    <row r="4" spans="1:22">
      <c r="A4" t="str">
        <f t="shared" si="0"/>
        <v>ESSFwk1P</v>
      </c>
      <c r="B4" t="str">
        <f t="shared" si="1"/>
        <v>ESSFwk1CCP</v>
      </c>
      <c r="C4" t="s">
        <v>46</v>
      </c>
      <c r="D4" t="s">
        <v>11</v>
      </c>
      <c r="E4" t="s">
        <v>97</v>
      </c>
      <c r="F4" t="s">
        <v>37</v>
      </c>
      <c r="G4" t="s">
        <v>37</v>
      </c>
      <c r="H4">
        <v>0.97099999999999997</v>
      </c>
      <c r="I4">
        <v>4002.7</v>
      </c>
      <c r="J4">
        <v>2300</v>
      </c>
      <c r="K4">
        <v>274</v>
      </c>
      <c r="L4" t="s">
        <v>64</v>
      </c>
      <c r="M4">
        <v>55</v>
      </c>
      <c r="N4" t="s">
        <v>63</v>
      </c>
      <c r="O4">
        <v>45</v>
      </c>
      <c r="V4">
        <f>IF(G4="P",MIN(J4,TipsyLimits!$C$4),IF(L4="PLI",MIN(J4,TipsyLimits!$C$2),MIN(J4,TipsyLimits!$C$3)))</f>
        <v>2300</v>
      </c>
    </row>
    <row r="5" spans="1:22">
      <c r="A5" t="str">
        <f t="shared" si="0"/>
        <v>ESSFwk1S</v>
      </c>
      <c r="B5" t="str">
        <f t="shared" si="1"/>
        <v>ESSFwk1SelS</v>
      </c>
      <c r="C5" t="s">
        <v>46</v>
      </c>
      <c r="D5" t="s">
        <v>11</v>
      </c>
      <c r="E5" t="s">
        <v>98</v>
      </c>
      <c r="F5" t="s">
        <v>86</v>
      </c>
      <c r="G5" t="s">
        <v>86</v>
      </c>
      <c r="H5">
        <v>2.5999999999999999E-2</v>
      </c>
      <c r="I5">
        <v>107.2</v>
      </c>
      <c r="J5">
        <v>435</v>
      </c>
      <c r="K5">
        <v>145</v>
      </c>
      <c r="L5" t="s">
        <v>65</v>
      </c>
      <c r="M5">
        <v>81</v>
      </c>
      <c r="N5" t="s">
        <v>64</v>
      </c>
      <c r="O5">
        <v>13</v>
      </c>
      <c r="P5" t="s">
        <v>63</v>
      </c>
      <c r="Q5">
        <v>6</v>
      </c>
      <c r="V5">
        <f>IF(G5="P",MIN(J5,TipsyLimits!$C$4),IF(L5="PLI",MIN(J5,TipsyLimits!$C$2),MIN(J5,TipsyLimits!$C$3)))</f>
        <v>435</v>
      </c>
    </row>
    <row r="6" spans="1:22">
      <c r="A6" t="str">
        <f t="shared" si="0"/>
        <v>ESSFxv1N</v>
      </c>
      <c r="B6" t="str">
        <f t="shared" si="1"/>
        <v>ESSFxv1CCN</v>
      </c>
      <c r="C6" t="s">
        <v>46</v>
      </c>
      <c r="D6" t="s">
        <v>12</v>
      </c>
      <c r="E6" t="s">
        <v>97</v>
      </c>
      <c r="F6" t="s">
        <v>36</v>
      </c>
      <c r="G6" t="s">
        <v>36</v>
      </c>
      <c r="H6">
        <v>0.48</v>
      </c>
      <c r="I6">
        <v>23</v>
      </c>
      <c r="J6">
        <v>4474</v>
      </c>
      <c r="K6">
        <v>0</v>
      </c>
      <c r="L6" t="s">
        <v>63</v>
      </c>
      <c r="M6">
        <v>55</v>
      </c>
      <c r="N6" t="s">
        <v>66</v>
      </c>
      <c r="O6">
        <v>45</v>
      </c>
      <c r="V6">
        <f>IF(G6="P",MIN(J6,TipsyLimits!$C$4),IF(L6="PLI",MIN(J6,TipsyLimits!$C$2),MIN(J6,TipsyLimits!$C$3)))</f>
        <v>4474</v>
      </c>
    </row>
    <row r="7" spans="1:22">
      <c r="A7" t="str">
        <f t="shared" si="0"/>
        <v>ESSFxv1S</v>
      </c>
      <c r="B7" t="str">
        <f t="shared" si="1"/>
        <v>ESSFxv1SelS</v>
      </c>
      <c r="C7" t="s">
        <v>46</v>
      </c>
      <c r="D7" t="s">
        <v>12</v>
      </c>
      <c r="E7" t="s">
        <v>98</v>
      </c>
      <c r="F7" t="s">
        <v>86</v>
      </c>
      <c r="G7" t="s">
        <v>86</v>
      </c>
      <c r="H7">
        <v>0.52</v>
      </c>
      <c r="I7">
        <v>24.9</v>
      </c>
      <c r="J7">
        <v>1520</v>
      </c>
      <c r="K7">
        <v>0</v>
      </c>
      <c r="L7" t="s">
        <v>66</v>
      </c>
      <c r="M7">
        <v>100</v>
      </c>
      <c r="V7">
        <f>IF(G7="P",MIN(J7,TipsyLimits!$C$4),IF(L7="PLI",MIN(J7,TipsyLimits!$C$2),MIN(J7,TipsyLimits!$C$3)))</f>
        <v>1520</v>
      </c>
    </row>
    <row r="8" spans="1:22">
      <c r="A8" t="str">
        <f t="shared" si="0"/>
        <v>ICHmk3N</v>
      </c>
      <c r="B8" t="str">
        <f t="shared" si="1"/>
        <v>ICHmk3CCN</v>
      </c>
      <c r="C8" t="s">
        <v>47</v>
      </c>
      <c r="D8" t="s">
        <v>14</v>
      </c>
      <c r="E8" t="s">
        <v>97</v>
      </c>
      <c r="F8" t="s">
        <v>36</v>
      </c>
      <c r="G8" t="s">
        <v>36</v>
      </c>
      <c r="H8">
        <v>7.0999999999999994E-2</v>
      </c>
      <c r="I8">
        <v>41.4</v>
      </c>
      <c r="J8">
        <v>13343</v>
      </c>
      <c r="K8">
        <v>25</v>
      </c>
      <c r="L8" t="s">
        <v>63</v>
      </c>
      <c r="M8">
        <v>43</v>
      </c>
      <c r="N8" t="s">
        <v>67</v>
      </c>
      <c r="O8">
        <v>27</v>
      </c>
      <c r="P8" t="s">
        <v>64</v>
      </c>
      <c r="Q8">
        <v>12</v>
      </c>
      <c r="R8" t="s">
        <v>68</v>
      </c>
      <c r="S8">
        <v>9</v>
      </c>
      <c r="T8" t="s">
        <v>65</v>
      </c>
      <c r="U8">
        <v>9</v>
      </c>
      <c r="V8">
        <f>IF(G8="P",MIN(J8,TipsyLimits!$C$4),IF(L8="PLI",MIN(J8,TipsyLimits!$C$2),MIN(J8,TipsyLimits!$C$3)))</f>
        <v>13343</v>
      </c>
    </row>
    <row r="9" spans="1:22">
      <c r="A9" t="str">
        <f t="shared" si="0"/>
        <v>ICHmk3P</v>
      </c>
      <c r="B9" t="str">
        <f t="shared" si="1"/>
        <v>ICHmk3CCP</v>
      </c>
      <c r="C9" t="s">
        <v>47</v>
      </c>
      <c r="D9" t="s">
        <v>14</v>
      </c>
      <c r="E9" t="s">
        <v>97</v>
      </c>
      <c r="F9" t="s">
        <v>37</v>
      </c>
      <c r="G9" t="s">
        <v>37</v>
      </c>
      <c r="H9">
        <v>0.90300000000000002</v>
      </c>
      <c r="I9">
        <v>530.29999999999995</v>
      </c>
      <c r="J9">
        <v>4601</v>
      </c>
      <c r="K9">
        <v>231</v>
      </c>
      <c r="L9" t="s">
        <v>63</v>
      </c>
      <c r="M9">
        <v>45</v>
      </c>
      <c r="N9" t="s">
        <v>66</v>
      </c>
      <c r="O9">
        <v>24</v>
      </c>
      <c r="P9" t="s">
        <v>64</v>
      </c>
      <c r="Q9">
        <v>24</v>
      </c>
      <c r="R9" t="s">
        <v>68</v>
      </c>
      <c r="S9">
        <v>7</v>
      </c>
      <c r="V9">
        <f>IF(G9="P",MIN(J9,TipsyLimits!$C$4),IF(L9="PLI",MIN(J9,TipsyLimits!$C$2),MIN(J9,TipsyLimits!$C$3)))</f>
        <v>4444</v>
      </c>
    </row>
    <row r="10" spans="1:22">
      <c r="A10" t="str">
        <f t="shared" si="0"/>
        <v>ICHmk3S</v>
      </c>
      <c r="B10" t="str">
        <f t="shared" si="1"/>
        <v>ICHmk3SelS</v>
      </c>
      <c r="C10" t="s">
        <v>47</v>
      </c>
      <c r="D10" t="s">
        <v>14</v>
      </c>
      <c r="E10" t="s">
        <v>98</v>
      </c>
      <c r="F10" t="s">
        <v>86</v>
      </c>
      <c r="G10" t="s">
        <v>86</v>
      </c>
      <c r="H10">
        <v>2.5999999999999999E-2</v>
      </c>
      <c r="I10">
        <v>15.4</v>
      </c>
      <c r="J10">
        <v>4518</v>
      </c>
      <c r="K10">
        <v>287</v>
      </c>
      <c r="L10" t="s">
        <v>64</v>
      </c>
      <c r="M10">
        <v>27</v>
      </c>
      <c r="N10" t="s">
        <v>65</v>
      </c>
      <c r="O10">
        <v>32</v>
      </c>
      <c r="P10" t="s">
        <v>67</v>
      </c>
      <c r="Q10">
        <v>17</v>
      </c>
      <c r="R10" t="s">
        <v>63</v>
      </c>
      <c r="S10">
        <v>12</v>
      </c>
      <c r="T10" t="s">
        <v>66</v>
      </c>
      <c r="U10">
        <v>12</v>
      </c>
      <c r="V10">
        <f>IF(G10="P",MIN(J10,TipsyLimits!$C$4),IF(L10="PLI",MIN(J10,TipsyLimits!$C$2),MIN(J10,TipsyLimits!$C$3)))</f>
        <v>4518</v>
      </c>
    </row>
    <row r="11" spans="1:22">
      <c r="A11" t="str">
        <f t="shared" si="0"/>
        <v>ICHwk2N</v>
      </c>
      <c r="B11" t="str">
        <f t="shared" si="1"/>
        <v>ICHwk2CCN</v>
      </c>
      <c r="C11" t="s">
        <v>47</v>
      </c>
      <c r="D11" t="s">
        <v>41</v>
      </c>
      <c r="E11" t="s">
        <v>97</v>
      </c>
      <c r="F11" t="s">
        <v>36</v>
      </c>
      <c r="G11" t="s">
        <v>36</v>
      </c>
      <c r="H11">
        <v>2E-3</v>
      </c>
      <c r="I11">
        <v>2.4</v>
      </c>
      <c r="J11">
        <v>12920</v>
      </c>
      <c r="K11">
        <v>21</v>
      </c>
      <c r="L11" t="s">
        <v>69</v>
      </c>
      <c r="M11">
        <v>40</v>
      </c>
      <c r="N11" t="s">
        <v>66</v>
      </c>
      <c r="O11">
        <v>30</v>
      </c>
      <c r="P11" t="s">
        <v>67</v>
      </c>
      <c r="Q11">
        <v>20</v>
      </c>
      <c r="R11" t="s">
        <v>64</v>
      </c>
      <c r="S11">
        <v>10</v>
      </c>
      <c r="V11">
        <f>IF(G11="P",MIN(J11,TipsyLimits!$C$4),IF(L11="PLI",MIN(J11,TipsyLimits!$C$2),MIN(J11,TipsyLimits!$C$3)))</f>
        <v>10000</v>
      </c>
    </row>
    <row r="12" spans="1:22">
      <c r="A12" t="str">
        <f t="shared" si="0"/>
        <v>ICHwk2P</v>
      </c>
      <c r="B12" t="str">
        <f t="shared" si="1"/>
        <v>ICHwk2CCP</v>
      </c>
      <c r="C12" t="s">
        <v>47</v>
      </c>
      <c r="D12" t="s">
        <v>41</v>
      </c>
      <c r="E12" t="s">
        <v>97</v>
      </c>
      <c r="F12" t="s">
        <v>37</v>
      </c>
      <c r="G12" t="s">
        <v>37</v>
      </c>
      <c r="H12">
        <v>0.98199999999999998</v>
      </c>
      <c r="I12">
        <v>1442.2</v>
      </c>
      <c r="J12">
        <v>3904</v>
      </c>
      <c r="K12">
        <v>64</v>
      </c>
      <c r="L12" t="s">
        <v>64</v>
      </c>
      <c r="M12">
        <v>42</v>
      </c>
      <c r="N12" t="s">
        <v>63</v>
      </c>
      <c r="O12">
        <v>33</v>
      </c>
      <c r="P12" t="s">
        <v>66</v>
      </c>
      <c r="Q12">
        <v>14</v>
      </c>
      <c r="R12" t="s">
        <v>67</v>
      </c>
      <c r="S12">
        <v>6</v>
      </c>
      <c r="T12" t="s">
        <v>69</v>
      </c>
      <c r="U12">
        <v>5</v>
      </c>
      <c r="V12">
        <f>IF(G12="P",MIN(J12,TipsyLimits!$C$4),IF(L12="PLI",MIN(J12,TipsyLimits!$C$2),MIN(J12,TipsyLimits!$C$3)))</f>
        <v>3904</v>
      </c>
    </row>
    <row r="13" spans="1:22">
      <c r="A13" t="str">
        <f t="shared" si="0"/>
        <v>ICHwk2S</v>
      </c>
      <c r="B13" t="str">
        <f t="shared" si="1"/>
        <v>ICHwk2SelS</v>
      </c>
      <c r="C13" t="s">
        <v>47</v>
      </c>
      <c r="D13" t="s">
        <v>41</v>
      </c>
      <c r="E13" t="s">
        <v>98</v>
      </c>
      <c r="F13" t="s">
        <v>86</v>
      </c>
      <c r="G13" t="s">
        <v>86</v>
      </c>
      <c r="H13">
        <v>1.7000000000000001E-2</v>
      </c>
      <c r="I13">
        <v>24.3</v>
      </c>
      <c r="J13">
        <v>5742</v>
      </c>
      <c r="K13">
        <v>24</v>
      </c>
      <c r="L13" t="s">
        <v>69</v>
      </c>
      <c r="M13">
        <v>30</v>
      </c>
      <c r="N13" t="s">
        <v>67</v>
      </c>
      <c r="O13">
        <v>40</v>
      </c>
      <c r="P13" t="s">
        <v>66</v>
      </c>
      <c r="Q13">
        <v>20</v>
      </c>
      <c r="R13" t="s">
        <v>65</v>
      </c>
      <c r="S13">
        <v>10</v>
      </c>
      <c r="V13">
        <f>IF(G13="P",MIN(J13,TipsyLimits!$C$4),IF(L13="PLI",MIN(J13,TipsyLimits!$C$2),MIN(J13,TipsyLimits!$C$3)))</f>
        <v>5742</v>
      </c>
    </row>
    <row r="14" spans="1:22">
      <c r="A14" t="str">
        <f t="shared" si="0"/>
        <v>ICHwk4P</v>
      </c>
      <c r="B14" t="str">
        <f t="shared" si="1"/>
        <v>ICHwk4CCP</v>
      </c>
      <c r="C14" t="s">
        <v>47</v>
      </c>
      <c r="D14" t="s">
        <v>15</v>
      </c>
      <c r="E14" t="s">
        <v>97</v>
      </c>
      <c r="F14" t="s">
        <v>37</v>
      </c>
      <c r="G14" t="s">
        <v>37</v>
      </c>
      <c r="H14">
        <v>1</v>
      </c>
      <c r="I14">
        <v>159.69999999999999</v>
      </c>
      <c r="J14">
        <v>2221</v>
      </c>
      <c r="K14">
        <v>73</v>
      </c>
      <c r="L14" t="s">
        <v>63</v>
      </c>
      <c r="M14">
        <v>73</v>
      </c>
      <c r="N14" t="s">
        <v>64</v>
      </c>
      <c r="O14">
        <v>14</v>
      </c>
      <c r="P14" t="s">
        <v>68</v>
      </c>
      <c r="Q14">
        <v>8</v>
      </c>
      <c r="R14" t="s">
        <v>66</v>
      </c>
      <c r="S14">
        <v>5</v>
      </c>
      <c r="V14">
        <f>IF(G14="P",MIN(J14,TipsyLimits!$C$4),IF(L14="PLI",MIN(J14,TipsyLimits!$C$2),MIN(J14,TipsyLimits!$C$3)))</f>
        <v>2221</v>
      </c>
    </row>
    <row r="15" spans="1:22">
      <c r="A15" t="str">
        <f t="shared" si="0"/>
        <v>IDFdk3N</v>
      </c>
      <c r="B15" t="str">
        <f t="shared" si="1"/>
        <v>IDFdk3CCN</v>
      </c>
      <c r="C15" t="s">
        <v>48</v>
      </c>
      <c r="D15" t="s">
        <v>16</v>
      </c>
      <c r="E15" t="s">
        <v>97</v>
      </c>
      <c r="F15" t="s">
        <v>36</v>
      </c>
      <c r="G15" t="s">
        <v>36</v>
      </c>
      <c r="H15">
        <v>0.16300000000000001</v>
      </c>
      <c r="I15">
        <v>2066.3000000000002</v>
      </c>
      <c r="J15">
        <v>4988</v>
      </c>
      <c r="K15">
        <v>353</v>
      </c>
      <c r="L15" t="s">
        <v>63</v>
      </c>
      <c r="M15">
        <v>67</v>
      </c>
      <c r="N15" t="s">
        <v>66</v>
      </c>
      <c r="O15">
        <v>23</v>
      </c>
      <c r="P15" t="s">
        <v>68</v>
      </c>
      <c r="Q15">
        <v>10</v>
      </c>
      <c r="V15">
        <f>IF(G15="P",MIN(J15,TipsyLimits!$C$4),IF(L15="PLI",MIN(J15,TipsyLimits!$C$2),MIN(J15,TipsyLimits!$C$3)))</f>
        <v>4988</v>
      </c>
    </row>
    <row r="16" spans="1:22">
      <c r="A16" t="str">
        <f t="shared" si="0"/>
        <v>IDFdk3P</v>
      </c>
      <c r="B16" t="str">
        <f t="shared" si="1"/>
        <v>IDFdk3CCP</v>
      </c>
      <c r="C16" t="s">
        <v>48</v>
      </c>
      <c r="D16" t="s">
        <v>16</v>
      </c>
      <c r="E16" t="s">
        <v>97</v>
      </c>
      <c r="F16" t="s">
        <v>37</v>
      </c>
      <c r="G16" t="s">
        <v>37</v>
      </c>
      <c r="H16">
        <v>0.24199999999999999</v>
      </c>
      <c r="I16">
        <v>3056.5</v>
      </c>
      <c r="J16">
        <v>3661</v>
      </c>
      <c r="K16">
        <v>920</v>
      </c>
      <c r="L16" t="s">
        <v>63</v>
      </c>
      <c r="M16">
        <v>59</v>
      </c>
      <c r="N16" t="s">
        <v>68</v>
      </c>
      <c r="O16">
        <v>22</v>
      </c>
      <c r="P16" t="s">
        <v>66</v>
      </c>
      <c r="Q16">
        <v>13</v>
      </c>
      <c r="R16" t="s">
        <v>64</v>
      </c>
      <c r="S16">
        <v>6</v>
      </c>
      <c r="V16">
        <f>IF(G16="P",MIN(J16,TipsyLimits!$C$4),IF(L16="PLI",MIN(J16,TipsyLimits!$C$2),MIN(J16,TipsyLimits!$C$3)))</f>
        <v>3661</v>
      </c>
    </row>
    <row r="17" spans="1:22">
      <c r="A17" t="str">
        <f t="shared" si="0"/>
        <v>IDFdk3S</v>
      </c>
      <c r="B17" t="str">
        <f t="shared" si="1"/>
        <v>IDFdk3SelS</v>
      </c>
      <c r="C17" t="s">
        <v>48</v>
      </c>
      <c r="D17" t="s">
        <v>16</v>
      </c>
      <c r="E17" t="s">
        <v>98</v>
      </c>
      <c r="F17" t="s">
        <v>86</v>
      </c>
      <c r="G17" t="s">
        <v>86</v>
      </c>
      <c r="H17">
        <v>0.59499999999999997</v>
      </c>
      <c r="I17">
        <v>7531.5</v>
      </c>
      <c r="J17">
        <v>2947</v>
      </c>
      <c r="K17">
        <v>67</v>
      </c>
      <c r="L17" t="s">
        <v>66</v>
      </c>
      <c r="M17">
        <v>84</v>
      </c>
      <c r="N17" t="s">
        <v>63</v>
      </c>
      <c r="O17">
        <v>9</v>
      </c>
      <c r="P17" t="s">
        <v>68</v>
      </c>
      <c r="Q17">
        <v>7</v>
      </c>
      <c r="V17">
        <f>IF(G17="P",MIN(J17,TipsyLimits!$C$4),IF(L17="PLI",MIN(J17,TipsyLimits!$C$2),MIN(J17,TipsyLimits!$C$3)))</f>
        <v>2947</v>
      </c>
    </row>
    <row r="18" spans="1:22">
      <c r="A18" t="str">
        <f t="shared" si="0"/>
        <v>IDFdk4N</v>
      </c>
      <c r="B18" t="str">
        <f t="shared" si="1"/>
        <v>IDFdk4CCN</v>
      </c>
      <c r="C18" t="s">
        <v>48</v>
      </c>
      <c r="D18" t="s">
        <v>17</v>
      </c>
      <c r="E18" t="s">
        <v>97</v>
      </c>
      <c r="F18" t="s">
        <v>36</v>
      </c>
      <c r="G18" t="s">
        <v>36</v>
      </c>
      <c r="H18">
        <v>0.63</v>
      </c>
      <c r="I18">
        <v>6311.7</v>
      </c>
      <c r="J18">
        <v>8728</v>
      </c>
      <c r="K18">
        <v>56</v>
      </c>
      <c r="L18" t="s">
        <v>63</v>
      </c>
      <c r="M18">
        <v>88</v>
      </c>
      <c r="N18" t="s">
        <v>68</v>
      </c>
      <c r="O18">
        <v>12</v>
      </c>
      <c r="V18">
        <f>IF(G18="P",MIN(J18,TipsyLimits!$C$4),IF(L18="PLI",MIN(J18,TipsyLimits!$C$2),MIN(J18,TipsyLimits!$C$3)))</f>
        <v>8728</v>
      </c>
    </row>
    <row r="19" spans="1:22">
      <c r="A19" t="str">
        <f t="shared" si="0"/>
        <v>IDFdk4P</v>
      </c>
      <c r="B19" t="str">
        <f t="shared" si="1"/>
        <v>IDFdk4CCP</v>
      </c>
      <c r="C19" t="s">
        <v>48</v>
      </c>
      <c r="D19" t="s">
        <v>17</v>
      </c>
      <c r="E19" t="s">
        <v>97</v>
      </c>
      <c r="F19" t="s">
        <v>37</v>
      </c>
      <c r="G19" t="s">
        <v>37</v>
      </c>
      <c r="H19">
        <v>0.188</v>
      </c>
      <c r="I19">
        <v>1884</v>
      </c>
      <c r="J19">
        <v>6569</v>
      </c>
      <c r="K19">
        <v>331</v>
      </c>
      <c r="L19" t="s">
        <v>63</v>
      </c>
      <c r="M19">
        <v>80</v>
      </c>
      <c r="N19" t="s">
        <v>68</v>
      </c>
      <c r="O19">
        <v>20</v>
      </c>
      <c r="V19">
        <f>IF(G19="P",MIN(J19,TipsyLimits!$C$4),IF(L19="PLI",MIN(J19,TipsyLimits!$C$2),MIN(J19,TipsyLimits!$C$3)))</f>
        <v>4444</v>
      </c>
    </row>
    <row r="20" spans="1:22">
      <c r="A20" t="str">
        <f t="shared" si="0"/>
        <v>IDFdk4S</v>
      </c>
      <c r="B20" t="str">
        <f t="shared" si="1"/>
        <v>IDFdk4SelS</v>
      </c>
      <c r="C20" t="s">
        <v>48</v>
      </c>
      <c r="D20" t="s">
        <v>17</v>
      </c>
      <c r="E20" t="s">
        <v>98</v>
      </c>
      <c r="F20" t="s">
        <v>86</v>
      </c>
      <c r="G20" t="s">
        <v>86</v>
      </c>
      <c r="H20">
        <v>0.182</v>
      </c>
      <c r="I20">
        <v>1820.9</v>
      </c>
      <c r="J20">
        <v>2934</v>
      </c>
      <c r="K20">
        <v>30</v>
      </c>
      <c r="L20" t="s">
        <v>66</v>
      </c>
      <c r="M20">
        <v>85</v>
      </c>
      <c r="N20" t="s">
        <v>63</v>
      </c>
      <c r="O20">
        <v>15</v>
      </c>
      <c r="V20">
        <f>IF(G20="P",MIN(J20,TipsyLimits!$C$4),IF(L20="PLI",MIN(J20,TipsyLimits!$C$2),MIN(J20,TipsyLimits!$C$3)))</f>
        <v>2934</v>
      </c>
    </row>
    <row r="21" spans="1:22">
      <c r="A21" t="str">
        <f t="shared" si="0"/>
        <v>IDFxmN</v>
      </c>
      <c r="B21" t="str">
        <f t="shared" si="1"/>
        <v>IDFxmCCN</v>
      </c>
      <c r="C21" t="s">
        <v>48</v>
      </c>
      <c r="D21" t="s">
        <v>19</v>
      </c>
      <c r="E21" t="s">
        <v>97</v>
      </c>
      <c r="F21" t="s">
        <v>36</v>
      </c>
      <c r="G21" t="s">
        <v>36</v>
      </c>
      <c r="H21">
        <v>8.3000000000000004E-2</v>
      </c>
      <c r="I21">
        <v>9.1</v>
      </c>
      <c r="J21">
        <v>386</v>
      </c>
      <c r="K21">
        <v>831</v>
      </c>
      <c r="L21" t="s">
        <v>63</v>
      </c>
      <c r="M21">
        <v>52</v>
      </c>
      <c r="N21" t="s">
        <v>68</v>
      </c>
      <c r="O21">
        <v>48</v>
      </c>
      <c r="V21">
        <f>IF(G21="P",MIN(J21,TipsyLimits!$C$4),IF(L21="PLI",MIN(J21,TipsyLimits!$C$2),MIN(J21,TipsyLimits!$C$3)))</f>
        <v>386</v>
      </c>
    </row>
    <row r="22" spans="1:22">
      <c r="A22" t="str">
        <f t="shared" si="0"/>
        <v>IDFxmP</v>
      </c>
      <c r="B22" t="str">
        <f t="shared" si="1"/>
        <v>IDFxmCCP</v>
      </c>
      <c r="C22" t="s">
        <v>48</v>
      </c>
      <c r="D22" t="s">
        <v>19</v>
      </c>
      <c r="E22" t="s">
        <v>97</v>
      </c>
      <c r="F22" t="s">
        <v>37</v>
      </c>
      <c r="G22" t="s">
        <v>37</v>
      </c>
      <c r="H22">
        <v>3.7999999999999999E-2</v>
      </c>
      <c r="I22">
        <v>4.2</v>
      </c>
      <c r="J22">
        <v>1200</v>
      </c>
      <c r="K22">
        <v>960</v>
      </c>
      <c r="L22" t="s">
        <v>63</v>
      </c>
      <c r="M22">
        <v>80</v>
      </c>
      <c r="N22" t="s">
        <v>66</v>
      </c>
      <c r="O22">
        <v>20</v>
      </c>
      <c r="V22">
        <f>IF(G22="P",MIN(J22,TipsyLimits!$C$4),IF(L22="PLI",MIN(J22,TipsyLimits!$C$2),MIN(J22,TipsyLimits!$C$3)))</f>
        <v>1200</v>
      </c>
    </row>
    <row r="23" spans="1:22">
      <c r="A23" t="str">
        <f t="shared" si="0"/>
        <v>IDFxmS</v>
      </c>
      <c r="B23" t="str">
        <f t="shared" si="1"/>
        <v>IDFxmSelS</v>
      </c>
      <c r="C23" t="s">
        <v>48</v>
      </c>
      <c r="D23" t="s">
        <v>19</v>
      </c>
      <c r="E23" t="s">
        <v>98</v>
      </c>
      <c r="F23" t="s">
        <v>86</v>
      </c>
      <c r="G23" t="s">
        <v>86</v>
      </c>
      <c r="H23">
        <v>0.879</v>
      </c>
      <c r="I23">
        <v>96.6</v>
      </c>
      <c r="J23">
        <v>2364</v>
      </c>
      <c r="K23">
        <v>0</v>
      </c>
      <c r="L23" t="s">
        <v>66</v>
      </c>
      <c r="M23">
        <v>100</v>
      </c>
      <c r="V23">
        <f>IF(G23="P",MIN(J23,TipsyLimits!$C$4),IF(L23="PLI",MIN(J23,TipsyLimits!$C$2),MIN(J23,TipsyLimits!$C$3)))</f>
        <v>2364</v>
      </c>
    </row>
    <row r="24" spans="1:22">
      <c r="A24" t="str">
        <f t="shared" si="0"/>
        <v>MSxvN</v>
      </c>
      <c r="B24" t="str">
        <f t="shared" si="1"/>
        <v>MSxvCCN</v>
      </c>
      <c r="C24" t="s">
        <v>49</v>
      </c>
      <c r="D24" t="s">
        <v>23</v>
      </c>
      <c r="E24" t="s">
        <v>97</v>
      </c>
      <c r="F24" t="s">
        <v>36</v>
      </c>
      <c r="G24" t="s">
        <v>36</v>
      </c>
      <c r="H24">
        <v>0.64700000000000002</v>
      </c>
      <c r="I24">
        <v>6886.1</v>
      </c>
      <c r="J24">
        <v>8947</v>
      </c>
      <c r="K24">
        <v>63</v>
      </c>
      <c r="L24" t="s">
        <v>63</v>
      </c>
      <c r="M24">
        <v>100</v>
      </c>
      <c r="V24">
        <f>IF(G24="P",MIN(J24,TipsyLimits!$C$4),IF(L24="PLI",MIN(J24,TipsyLimits!$C$2),MIN(J24,TipsyLimits!$C$3)))</f>
        <v>8947</v>
      </c>
    </row>
    <row r="25" spans="1:22">
      <c r="A25" t="str">
        <f t="shared" si="0"/>
        <v>MSxvP</v>
      </c>
      <c r="B25" t="str">
        <f t="shared" si="1"/>
        <v>MSxvCCP</v>
      </c>
      <c r="C25" t="s">
        <v>49</v>
      </c>
      <c r="D25" t="s">
        <v>23</v>
      </c>
      <c r="E25" t="s">
        <v>97</v>
      </c>
      <c r="F25" t="s">
        <v>37</v>
      </c>
      <c r="G25" t="s">
        <v>37</v>
      </c>
      <c r="H25">
        <v>0.35299999999999998</v>
      </c>
      <c r="I25">
        <v>3762.3</v>
      </c>
      <c r="J25">
        <v>6671</v>
      </c>
      <c r="K25">
        <v>88</v>
      </c>
      <c r="L25" t="s">
        <v>63</v>
      </c>
      <c r="M25">
        <v>83</v>
      </c>
      <c r="N25" t="s">
        <v>64</v>
      </c>
      <c r="O25">
        <v>17</v>
      </c>
      <c r="V25">
        <f>IF(G25="P",MIN(J25,TipsyLimits!$C$4),IF(L25="PLI",MIN(J25,TipsyLimits!$C$2),MIN(J25,TipsyLimits!$C$3)))</f>
        <v>4444</v>
      </c>
    </row>
    <row r="26" spans="1:22">
      <c r="A26" t="str">
        <f t="shared" si="0"/>
        <v>SBPSdcN</v>
      </c>
      <c r="B26" t="str">
        <f t="shared" si="1"/>
        <v>SBPSdcCCN</v>
      </c>
      <c r="C26" t="s">
        <v>50</v>
      </c>
      <c r="D26" t="s">
        <v>24</v>
      </c>
      <c r="E26" t="s">
        <v>97</v>
      </c>
      <c r="F26" t="s">
        <v>36</v>
      </c>
      <c r="G26" t="s">
        <v>36</v>
      </c>
      <c r="H26">
        <v>0.80100000000000005</v>
      </c>
      <c r="I26">
        <v>2161.4</v>
      </c>
      <c r="J26">
        <v>10252</v>
      </c>
      <c r="K26">
        <v>60</v>
      </c>
      <c r="L26" t="s">
        <v>63</v>
      </c>
      <c r="M26">
        <v>86</v>
      </c>
      <c r="N26" t="s">
        <v>68</v>
      </c>
      <c r="O26">
        <v>14</v>
      </c>
      <c r="V26">
        <f>IF(G26="P",MIN(J26,TipsyLimits!$C$4),IF(L26="PLI",MIN(J26,TipsyLimits!$C$2),MIN(J26,TipsyLimits!$C$3)))</f>
        <v>10252</v>
      </c>
    </row>
    <row r="27" spans="1:22">
      <c r="A27" t="str">
        <f t="shared" si="0"/>
        <v>SBPSdcP</v>
      </c>
      <c r="B27" t="str">
        <f t="shared" si="1"/>
        <v>SBPSdcCCP</v>
      </c>
      <c r="C27" t="s">
        <v>50</v>
      </c>
      <c r="D27" t="s">
        <v>24</v>
      </c>
      <c r="E27" t="s">
        <v>97</v>
      </c>
      <c r="F27" t="s">
        <v>37</v>
      </c>
      <c r="G27" t="s">
        <v>37</v>
      </c>
      <c r="H27">
        <v>0.19900000000000001</v>
      </c>
      <c r="I27">
        <v>538</v>
      </c>
      <c r="J27">
        <v>7456</v>
      </c>
      <c r="K27">
        <v>265</v>
      </c>
      <c r="L27" t="s">
        <v>63</v>
      </c>
      <c r="M27">
        <v>79</v>
      </c>
      <c r="N27" t="s">
        <v>68</v>
      </c>
      <c r="O27">
        <v>13</v>
      </c>
      <c r="P27" t="s">
        <v>64</v>
      </c>
      <c r="Q27">
        <v>8</v>
      </c>
      <c r="V27">
        <f>IF(G27="P",MIN(J27,TipsyLimits!$C$4),IF(L27="PLI",MIN(J27,TipsyLimits!$C$2),MIN(J27,TipsyLimits!$C$3)))</f>
        <v>4444</v>
      </c>
    </row>
    <row r="28" spans="1:22">
      <c r="A28" t="str">
        <f t="shared" si="0"/>
        <v>SBPSmkN</v>
      </c>
      <c r="B28" t="str">
        <f t="shared" si="1"/>
        <v>SBPSmkCCN</v>
      </c>
      <c r="C28" t="s">
        <v>50</v>
      </c>
      <c r="D28" t="s">
        <v>26</v>
      </c>
      <c r="E28" t="s">
        <v>97</v>
      </c>
      <c r="F28" t="s">
        <v>36</v>
      </c>
      <c r="G28" t="s">
        <v>36</v>
      </c>
      <c r="H28">
        <v>0.34</v>
      </c>
      <c r="I28">
        <v>1392.4</v>
      </c>
      <c r="J28">
        <v>7281</v>
      </c>
      <c r="K28">
        <v>338</v>
      </c>
      <c r="L28" t="s">
        <v>63</v>
      </c>
      <c r="M28">
        <v>87</v>
      </c>
      <c r="N28" t="s">
        <v>68</v>
      </c>
      <c r="O28">
        <v>13</v>
      </c>
      <c r="V28">
        <f>IF(G28="P",MIN(J28,TipsyLimits!$C$4),IF(L28="PLI",MIN(J28,TipsyLimits!$C$2),MIN(J28,TipsyLimits!$C$3)))</f>
        <v>7281</v>
      </c>
    </row>
    <row r="29" spans="1:22">
      <c r="A29" t="str">
        <f t="shared" si="0"/>
        <v>SBPSmkP</v>
      </c>
      <c r="B29" t="str">
        <f t="shared" si="1"/>
        <v>SBPSmkCCP</v>
      </c>
      <c r="C29" t="s">
        <v>50</v>
      </c>
      <c r="D29" t="s">
        <v>26</v>
      </c>
      <c r="E29" t="s">
        <v>97</v>
      </c>
      <c r="F29" t="s">
        <v>37</v>
      </c>
      <c r="G29" t="s">
        <v>37</v>
      </c>
      <c r="H29">
        <v>0.64600000000000002</v>
      </c>
      <c r="I29">
        <v>2646.6</v>
      </c>
      <c r="J29">
        <v>4493</v>
      </c>
      <c r="K29">
        <v>742</v>
      </c>
      <c r="L29" t="s">
        <v>63</v>
      </c>
      <c r="M29">
        <v>67</v>
      </c>
      <c r="N29" t="s">
        <v>68</v>
      </c>
      <c r="O29">
        <v>20</v>
      </c>
      <c r="P29" t="s">
        <v>64</v>
      </c>
      <c r="Q29">
        <v>13</v>
      </c>
      <c r="V29">
        <f>IF(G29="P",MIN(J29,TipsyLimits!$C$4),IF(L29="PLI",MIN(J29,TipsyLimits!$C$2),MIN(J29,TipsyLimits!$C$3)))</f>
        <v>4444</v>
      </c>
    </row>
    <row r="30" spans="1:22">
      <c r="A30" t="str">
        <f t="shared" si="0"/>
        <v>SBPSmkS</v>
      </c>
      <c r="B30" t="str">
        <f t="shared" si="1"/>
        <v>SBPSmkSelS</v>
      </c>
      <c r="C30" t="s">
        <v>50</v>
      </c>
      <c r="D30" t="s">
        <v>26</v>
      </c>
      <c r="E30" t="s">
        <v>98</v>
      </c>
      <c r="F30" t="s">
        <v>86</v>
      </c>
      <c r="G30" t="s">
        <v>86</v>
      </c>
      <c r="H30">
        <v>1.4999999999999999E-2</v>
      </c>
      <c r="I30">
        <v>60</v>
      </c>
      <c r="J30">
        <v>2339</v>
      </c>
      <c r="K30">
        <v>228</v>
      </c>
      <c r="L30" t="s">
        <v>66</v>
      </c>
      <c r="M30">
        <v>39</v>
      </c>
      <c r="N30" t="s">
        <v>68</v>
      </c>
      <c r="O30">
        <v>29</v>
      </c>
      <c r="P30" t="s">
        <v>64</v>
      </c>
      <c r="Q30">
        <v>18</v>
      </c>
      <c r="R30" t="s">
        <v>63</v>
      </c>
      <c r="S30">
        <v>14</v>
      </c>
      <c r="V30">
        <f>IF(G30="P",MIN(J30,TipsyLimits!$C$4),IF(L30="PLI",MIN(J30,TipsyLimits!$C$2),MIN(J30,TipsyLimits!$C$3)))</f>
        <v>2339</v>
      </c>
    </row>
    <row r="31" spans="1:22">
      <c r="A31" t="str">
        <f t="shared" si="0"/>
        <v>SBPSxcN</v>
      </c>
      <c r="B31" t="str">
        <f t="shared" si="1"/>
        <v>SBPSxcCCN</v>
      </c>
      <c r="C31" t="s">
        <v>50</v>
      </c>
      <c r="D31" t="s">
        <v>27</v>
      </c>
      <c r="E31" t="s">
        <v>97</v>
      </c>
      <c r="F31" t="s">
        <v>36</v>
      </c>
      <c r="G31" t="s">
        <v>36</v>
      </c>
      <c r="H31">
        <v>0.76300000000000001</v>
      </c>
      <c r="I31">
        <v>26462.400000000001</v>
      </c>
      <c r="J31">
        <v>9022</v>
      </c>
      <c r="K31">
        <v>120</v>
      </c>
      <c r="L31" t="s">
        <v>63</v>
      </c>
      <c r="M31">
        <v>95</v>
      </c>
      <c r="N31" t="s">
        <v>68</v>
      </c>
      <c r="O31">
        <v>5</v>
      </c>
      <c r="V31">
        <f>IF(G31="P",MIN(J31,TipsyLimits!$C$4),IF(L31="PLI",MIN(J31,TipsyLimits!$C$2),MIN(J31,TipsyLimits!$C$3)))</f>
        <v>9022</v>
      </c>
    </row>
    <row r="32" spans="1:22">
      <c r="A32" t="str">
        <f t="shared" si="0"/>
        <v>SBPSxcP</v>
      </c>
      <c r="B32" t="str">
        <f t="shared" si="1"/>
        <v>SBPSxcCCP</v>
      </c>
      <c r="C32" t="s">
        <v>50</v>
      </c>
      <c r="D32" t="s">
        <v>27</v>
      </c>
      <c r="E32" t="s">
        <v>97</v>
      </c>
      <c r="F32" t="s">
        <v>37</v>
      </c>
      <c r="G32" t="s">
        <v>37</v>
      </c>
      <c r="H32">
        <v>0.23499999999999999</v>
      </c>
      <c r="I32">
        <v>8150.7</v>
      </c>
      <c r="J32">
        <v>7313</v>
      </c>
      <c r="K32">
        <v>126</v>
      </c>
      <c r="L32" t="s">
        <v>63</v>
      </c>
      <c r="M32">
        <v>83</v>
      </c>
      <c r="N32" t="s">
        <v>68</v>
      </c>
      <c r="O32">
        <v>17</v>
      </c>
      <c r="V32">
        <f>IF(G32="P",MIN(J32,TipsyLimits!$C$4),IF(L32="PLI",MIN(J32,TipsyLimits!$C$2),MIN(J32,TipsyLimits!$C$3)))</f>
        <v>4444</v>
      </c>
    </row>
    <row r="33" spans="1:22">
      <c r="A33" t="str">
        <f t="shared" si="0"/>
        <v>SBPSxcS</v>
      </c>
      <c r="B33" t="str">
        <f t="shared" si="1"/>
        <v>SBPSxcSelS</v>
      </c>
      <c r="C33" t="s">
        <v>50</v>
      </c>
      <c r="D33" t="s">
        <v>27</v>
      </c>
      <c r="E33" t="s">
        <v>98</v>
      </c>
      <c r="F33" t="s">
        <v>86</v>
      </c>
      <c r="G33" t="s">
        <v>86</v>
      </c>
      <c r="H33">
        <v>1E-3</v>
      </c>
      <c r="I33">
        <v>49.8</v>
      </c>
      <c r="J33">
        <v>2014</v>
      </c>
      <c r="K33">
        <v>130</v>
      </c>
      <c r="L33" t="s">
        <v>63</v>
      </c>
      <c r="M33">
        <v>83</v>
      </c>
      <c r="N33" t="s">
        <v>68</v>
      </c>
      <c r="O33">
        <v>17</v>
      </c>
      <c r="V33">
        <f>IF(G33="P",MIN(J33,TipsyLimits!$C$4),IF(L33="PLI",MIN(J33,TipsyLimits!$C$2),MIN(J33,TipsyLimits!$C$3)))</f>
        <v>2014</v>
      </c>
    </row>
    <row r="34" spans="1:22">
      <c r="A34" t="str">
        <f t="shared" si="0"/>
        <v>SBSdw1N</v>
      </c>
      <c r="B34" t="str">
        <f t="shared" si="1"/>
        <v>SBSdw1CCN</v>
      </c>
      <c r="C34" t="s">
        <v>51</v>
      </c>
      <c r="D34" t="s">
        <v>28</v>
      </c>
      <c r="E34" t="s">
        <v>97</v>
      </c>
      <c r="F34" t="s">
        <v>36</v>
      </c>
      <c r="G34" t="s">
        <v>36</v>
      </c>
      <c r="H34">
        <v>0.188</v>
      </c>
      <c r="I34">
        <v>683.9</v>
      </c>
      <c r="J34">
        <v>5553</v>
      </c>
      <c r="K34">
        <v>341</v>
      </c>
      <c r="L34" t="s">
        <v>63</v>
      </c>
      <c r="M34">
        <v>52</v>
      </c>
      <c r="N34" t="s">
        <v>65</v>
      </c>
      <c r="O34">
        <v>13</v>
      </c>
      <c r="P34" t="s">
        <v>64</v>
      </c>
      <c r="Q34">
        <v>13</v>
      </c>
      <c r="R34" t="s">
        <v>66</v>
      </c>
      <c r="S34">
        <v>11</v>
      </c>
      <c r="T34" t="s">
        <v>68</v>
      </c>
      <c r="U34">
        <v>11</v>
      </c>
      <c r="V34">
        <f>IF(G34="P",MIN(J34,TipsyLimits!$C$4),IF(L34="PLI",MIN(J34,TipsyLimits!$C$2),MIN(J34,TipsyLimits!$C$3)))</f>
        <v>5553</v>
      </c>
    </row>
    <row r="35" spans="1:22">
      <c r="A35" t="str">
        <f t="shared" si="0"/>
        <v>SBSdw1P</v>
      </c>
      <c r="B35" t="str">
        <f t="shared" si="1"/>
        <v>SBSdw1CCP</v>
      </c>
      <c r="C35" t="s">
        <v>51</v>
      </c>
      <c r="D35" t="s">
        <v>28</v>
      </c>
      <c r="E35" t="s">
        <v>97</v>
      </c>
      <c r="F35" t="s">
        <v>37</v>
      </c>
      <c r="G35" t="s">
        <v>37</v>
      </c>
      <c r="H35">
        <v>0.64100000000000001</v>
      </c>
      <c r="I35">
        <v>2327.1</v>
      </c>
      <c r="J35">
        <v>4519</v>
      </c>
      <c r="K35">
        <v>704</v>
      </c>
      <c r="L35" t="s">
        <v>63</v>
      </c>
      <c r="M35">
        <v>45</v>
      </c>
      <c r="N35" t="s">
        <v>68</v>
      </c>
      <c r="O35">
        <v>20</v>
      </c>
      <c r="P35" t="s">
        <v>64</v>
      </c>
      <c r="Q35">
        <v>18</v>
      </c>
      <c r="R35" t="s">
        <v>66</v>
      </c>
      <c r="S35">
        <v>12</v>
      </c>
      <c r="T35" t="s">
        <v>65</v>
      </c>
      <c r="U35">
        <v>5</v>
      </c>
      <c r="V35">
        <f>IF(G35="P",MIN(J35,TipsyLimits!$C$4),IF(L35="PLI",MIN(J35,TipsyLimits!$C$2),MIN(J35,TipsyLimits!$C$3)))</f>
        <v>4444</v>
      </c>
    </row>
    <row r="36" spans="1:22">
      <c r="A36" t="str">
        <f t="shared" si="0"/>
        <v>SBSdw1S</v>
      </c>
      <c r="B36" t="str">
        <f t="shared" si="1"/>
        <v>SBSdw1SelS</v>
      </c>
      <c r="C36" t="s">
        <v>51</v>
      </c>
      <c r="D36" t="s">
        <v>28</v>
      </c>
      <c r="E36" t="s">
        <v>98</v>
      </c>
      <c r="F36" t="s">
        <v>86</v>
      </c>
      <c r="G36" t="s">
        <v>86</v>
      </c>
      <c r="H36">
        <v>0.17100000000000001</v>
      </c>
      <c r="I36">
        <v>620</v>
      </c>
      <c r="J36">
        <v>2759</v>
      </c>
      <c r="K36">
        <v>246</v>
      </c>
      <c r="L36" t="s">
        <v>66</v>
      </c>
      <c r="M36">
        <v>35</v>
      </c>
      <c r="N36" t="s">
        <v>64</v>
      </c>
      <c r="O36">
        <v>22</v>
      </c>
      <c r="P36" t="s">
        <v>65</v>
      </c>
      <c r="Q36">
        <v>15</v>
      </c>
      <c r="R36" t="s">
        <v>63</v>
      </c>
      <c r="S36">
        <v>14</v>
      </c>
      <c r="T36" t="s">
        <v>68</v>
      </c>
      <c r="U36">
        <v>14</v>
      </c>
      <c r="V36">
        <f>IF(G36="P",MIN(J36,TipsyLimits!$C$4),IF(L36="PLI",MIN(J36,TipsyLimits!$C$2),MIN(J36,TipsyLimits!$C$3)))</f>
        <v>2759</v>
      </c>
    </row>
    <row r="37" spans="1:22">
      <c r="A37" t="str">
        <f t="shared" si="0"/>
        <v>SBSdw2N</v>
      </c>
      <c r="B37" t="str">
        <f t="shared" si="1"/>
        <v>SBSdw2CCN</v>
      </c>
      <c r="C37" t="s">
        <v>51</v>
      </c>
      <c r="D37" t="s">
        <v>29</v>
      </c>
      <c r="E37" t="s">
        <v>97</v>
      </c>
      <c r="F37" t="s">
        <v>36</v>
      </c>
      <c r="G37" t="s">
        <v>36</v>
      </c>
      <c r="H37">
        <v>0.22600000000000001</v>
      </c>
      <c r="I37">
        <v>1114.9000000000001</v>
      </c>
      <c r="J37">
        <v>5095</v>
      </c>
      <c r="K37">
        <v>856</v>
      </c>
      <c r="L37" t="s">
        <v>63</v>
      </c>
      <c r="M37">
        <v>72</v>
      </c>
      <c r="N37" t="s">
        <v>68</v>
      </c>
      <c r="O37">
        <v>12</v>
      </c>
      <c r="P37" t="s">
        <v>66</v>
      </c>
      <c r="Q37">
        <v>8</v>
      </c>
      <c r="R37" t="s">
        <v>64</v>
      </c>
      <c r="S37">
        <v>8</v>
      </c>
      <c r="V37">
        <f>IF(G37="P",MIN(J37,TipsyLimits!$C$4),IF(L37="PLI",MIN(J37,TipsyLimits!$C$2),MIN(J37,TipsyLimits!$C$3)))</f>
        <v>5095</v>
      </c>
    </row>
    <row r="38" spans="1:22">
      <c r="A38" t="str">
        <f t="shared" si="0"/>
        <v>SBSdw2P</v>
      </c>
      <c r="B38" t="str">
        <f t="shared" si="1"/>
        <v>SBSdw2CCP</v>
      </c>
      <c r="C38" t="s">
        <v>51</v>
      </c>
      <c r="D38" t="s">
        <v>29</v>
      </c>
      <c r="E38" t="s">
        <v>97</v>
      </c>
      <c r="F38" t="s">
        <v>37</v>
      </c>
      <c r="G38" t="s">
        <v>37</v>
      </c>
      <c r="H38">
        <v>0.57799999999999996</v>
      </c>
      <c r="I38">
        <v>2852.5</v>
      </c>
      <c r="J38">
        <v>3104</v>
      </c>
      <c r="K38">
        <v>928</v>
      </c>
      <c r="L38" t="s">
        <v>63</v>
      </c>
      <c r="M38">
        <v>62</v>
      </c>
      <c r="N38" t="s">
        <v>66</v>
      </c>
      <c r="O38">
        <v>13</v>
      </c>
      <c r="P38" t="s">
        <v>64</v>
      </c>
      <c r="Q38">
        <v>13</v>
      </c>
      <c r="R38" t="s">
        <v>68</v>
      </c>
      <c r="S38">
        <v>12</v>
      </c>
      <c r="V38">
        <f>IF(G38="P",MIN(J38,TipsyLimits!$C$4),IF(L38="PLI",MIN(J38,TipsyLimits!$C$2),MIN(J38,TipsyLimits!$C$3)))</f>
        <v>3104</v>
      </c>
    </row>
    <row r="39" spans="1:22">
      <c r="A39" t="str">
        <f t="shared" si="0"/>
        <v>SBSdw2S</v>
      </c>
      <c r="B39" t="str">
        <f t="shared" si="1"/>
        <v>SBSdw2SelS</v>
      </c>
      <c r="C39" t="s">
        <v>51</v>
      </c>
      <c r="D39" t="s">
        <v>29</v>
      </c>
      <c r="E39" t="s">
        <v>98</v>
      </c>
      <c r="F39" t="s">
        <v>86</v>
      </c>
      <c r="G39" t="s">
        <v>86</v>
      </c>
      <c r="H39">
        <v>0.19700000000000001</v>
      </c>
      <c r="I39">
        <v>970.5</v>
      </c>
      <c r="J39">
        <v>2217</v>
      </c>
      <c r="K39">
        <v>426</v>
      </c>
      <c r="L39" t="s">
        <v>66</v>
      </c>
      <c r="M39">
        <v>41</v>
      </c>
      <c r="N39" t="s">
        <v>63</v>
      </c>
      <c r="O39">
        <v>26</v>
      </c>
      <c r="P39" t="s">
        <v>64</v>
      </c>
      <c r="Q39">
        <v>20</v>
      </c>
      <c r="R39" t="s">
        <v>68</v>
      </c>
      <c r="S39">
        <v>13</v>
      </c>
      <c r="V39">
        <f>IF(G39="P",MIN(J39,TipsyLimits!$C$4),IF(L39="PLI",MIN(J39,TipsyLimits!$C$2),MIN(J39,TipsyLimits!$C$3)))</f>
        <v>2217</v>
      </c>
    </row>
    <row r="40" spans="1:22">
      <c r="A40" t="str">
        <f t="shared" si="0"/>
        <v>SBSmc1P</v>
      </c>
      <c r="B40" t="str">
        <f t="shared" si="1"/>
        <v>SBSmc1CCP</v>
      </c>
      <c r="C40" t="s">
        <v>51</v>
      </c>
      <c r="D40" t="s">
        <v>30</v>
      </c>
      <c r="E40" t="s">
        <v>97</v>
      </c>
      <c r="F40" t="s">
        <v>37</v>
      </c>
      <c r="G40" t="s">
        <v>37</v>
      </c>
      <c r="H40">
        <v>1</v>
      </c>
      <c r="I40">
        <v>137.6</v>
      </c>
      <c r="J40">
        <v>5002</v>
      </c>
      <c r="K40">
        <v>231</v>
      </c>
      <c r="L40" t="s">
        <v>64</v>
      </c>
      <c r="M40">
        <v>50</v>
      </c>
      <c r="N40" t="s">
        <v>63</v>
      </c>
      <c r="O40">
        <v>29</v>
      </c>
      <c r="P40" t="s">
        <v>65</v>
      </c>
      <c r="Q40">
        <v>13</v>
      </c>
      <c r="R40" t="s">
        <v>68</v>
      </c>
      <c r="S40">
        <v>8</v>
      </c>
      <c r="V40">
        <f>IF(G40="P",MIN(J40,TipsyLimits!$C$4),IF(L40="PLI",MIN(J40,TipsyLimits!$C$2),MIN(J40,TipsyLimits!$C$3)))</f>
        <v>4444</v>
      </c>
    </row>
    <row r="41" spans="1:22">
      <c r="A41" t="str">
        <f t="shared" si="0"/>
        <v>SBSmwP</v>
      </c>
      <c r="B41" t="str">
        <f t="shared" si="1"/>
        <v>SBSmwCCP</v>
      </c>
      <c r="C41" t="s">
        <v>51</v>
      </c>
      <c r="D41" t="s">
        <v>32</v>
      </c>
      <c r="E41" t="s">
        <v>97</v>
      </c>
      <c r="F41" t="s">
        <v>37</v>
      </c>
      <c r="G41" t="s">
        <v>37</v>
      </c>
      <c r="H41">
        <v>1</v>
      </c>
      <c r="I41">
        <v>82.5</v>
      </c>
      <c r="J41">
        <v>3139</v>
      </c>
      <c r="K41">
        <v>316</v>
      </c>
      <c r="L41" t="s">
        <v>63</v>
      </c>
      <c r="M41">
        <v>53</v>
      </c>
      <c r="N41" t="s">
        <v>66</v>
      </c>
      <c r="O41">
        <v>24</v>
      </c>
      <c r="P41" t="s">
        <v>64</v>
      </c>
      <c r="Q41">
        <v>12</v>
      </c>
      <c r="R41" t="s">
        <v>68</v>
      </c>
      <c r="S41">
        <v>11</v>
      </c>
      <c r="V41">
        <f>IF(G41="P",MIN(J41,TipsyLimits!$C$4),IF(L41="PLI",MIN(J41,TipsyLimits!$C$2),MIN(J41,TipsyLimits!$C$3)))</f>
        <v>3139</v>
      </c>
    </row>
    <row r="42" spans="1:22">
      <c r="A42" t="str">
        <f t="shared" si="0"/>
        <v>SBSwk1P</v>
      </c>
      <c r="B42" t="str">
        <f t="shared" si="1"/>
        <v>SBSwk1CCP</v>
      </c>
      <c r="C42" t="s">
        <v>51</v>
      </c>
      <c r="D42" t="s">
        <v>33</v>
      </c>
      <c r="E42" t="s">
        <v>97</v>
      </c>
      <c r="F42" t="s">
        <v>37</v>
      </c>
      <c r="G42" t="s">
        <v>37</v>
      </c>
      <c r="H42">
        <v>1</v>
      </c>
      <c r="I42">
        <v>702.3</v>
      </c>
      <c r="J42">
        <v>3840</v>
      </c>
      <c r="K42">
        <v>375</v>
      </c>
      <c r="L42" t="s">
        <v>63</v>
      </c>
      <c r="M42">
        <v>63</v>
      </c>
      <c r="N42" t="s">
        <v>64</v>
      </c>
      <c r="O42">
        <v>17</v>
      </c>
      <c r="P42" t="s">
        <v>68</v>
      </c>
      <c r="Q42">
        <v>8</v>
      </c>
      <c r="R42" t="s">
        <v>65</v>
      </c>
      <c r="S42">
        <v>7</v>
      </c>
      <c r="T42" t="s">
        <v>66</v>
      </c>
      <c r="U42">
        <v>5</v>
      </c>
      <c r="V42">
        <f>IF(G42="P",MIN(J42,TipsyLimits!$C$4),IF(L42="PLI",MIN(J42,TipsyLimits!$C$2),MIN(J42,TipsyLimits!$C$3)))</f>
        <v>3840</v>
      </c>
    </row>
    <row r="43" spans="1:22">
      <c r="A43" t="str">
        <f t="shared" si="0"/>
        <v>ZRepressedPineN</v>
      </c>
      <c r="B43" t="str">
        <f t="shared" si="1"/>
        <v>ZRepressedPineCCN</v>
      </c>
      <c r="D43" t="s">
        <v>90</v>
      </c>
      <c r="E43" t="s">
        <v>97</v>
      </c>
      <c r="F43" t="s">
        <v>36</v>
      </c>
      <c r="G43" t="s">
        <v>36</v>
      </c>
      <c r="H43" s="3">
        <v>0</v>
      </c>
      <c r="J43">
        <v>75000</v>
      </c>
      <c r="L43" t="s">
        <v>63</v>
      </c>
      <c r="M43">
        <v>100</v>
      </c>
      <c r="V43">
        <f>IF(G43="P",MIN(J43,TipsyLimits!$C$4),IF(L43="PLI",MIN(J43,TipsyLimits!$C$2),MIN(J43,TipsyLimits!$C$3)))</f>
        <v>75000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topLeftCell="B1" zoomScale="75" workbookViewId="0">
      <selection activeCell="U34" sqref="U34"/>
    </sheetView>
  </sheetViews>
  <sheetFormatPr defaultRowHeight="12.75"/>
  <cols>
    <col min="1" max="1" width="11.5703125" customWidth="1"/>
    <col min="2" max="2" width="19.42578125" customWidth="1"/>
    <col min="3" max="3" width="12.7109375" customWidth="1"/>
    <col min="4" max="4" width="11.28515625" customWidth="1"/>
    <col min="5" max="5" width="5.28515625" customWidth="1"/>
    <col min="6" max="6" width="7.28515625" customWidth="1"/>
    <col min="7" max="7" width="9.42578125" customWidth="1"/>
    <col min="8" max="8" width="14.28515625" customWidth="1"/>
    <col min="9" max="9" width="6.42578125" customWidth="1"/>
    <col min="10" max="10" width="8.7109375" style="5" customWidth="1"/>
    <col min="11" max="11" width="7.7109375" customWidth="1"/>
    <col min="12" max="12" width="9.7109375" customWidth="1"/>
    <col min="14" max="14" width="4.7109375" customWidth="1"/>
    <col min="16" max="16" width="3.85546875" customWidth="1"/>
    <col min="17" max="17" width="9" customWidth="1"/>
    <col min="18" max="18" width="3.85546875" customWidth="1"/>
    <col min="20" max="20" width="4" customWidth="1"/>
    <col min="22" max="22" width="3.7109375" customWidth="1"/>
    <col min="24" max="24" width="4" customWidth="1"/>
    <col min="26" max="26" width="4.140625" customWidth="1"/>
  </cols>
  <sheetData>
    <row r="1" spans="1:28">
      <c r="A1" t="s">
        <v>85</v>
      </c>
      <c r="B1" t="s">
        <v>234</v>
      </c>
      <c r="C1" t="s">
        <v>210</v>
      </c>
      <c r="D1" t="s">
        <v>34</v>
      </c>
      <c r="E1" t="s">
        <v>92</v>
      </c>
      <c r="F1" t="s">
        <v>216</v>
      </c>
      <c r="G1" t="s">
        <v>35</v>
      </c>
      <c r="H1" t="s">
        <v>79</v>
      </c>
      <c r="I1" t="s">
        <v>208</v>
      </c>
      <c r="J1" s="9" t="s">
        <v>87</v>
      </c>
      <c r="K1" t="s">
        <v>78</v>
      </c>
      <c r="L1" t="s">
        <v>77</v>
      </c>
      <c r="M1" t="s">
        <v>70</v>
      </c>
      <c r="N1" t="s">
        <v>43</v>
      </c>
      <c r="O1" t="s">
        <v>71</v>
      </c>
      <c r="P1" t="s">
        <v>43</v>
      </c>
      <c r="Q1" t="s">
        <v>76</v>
      </c>
      <c r="R1" t="s">
        <v>43</v>
      </c>
      <c r="S1" t="s">
        <v>72</v>
      </c>
      <c r="T1" t="s">
        <v>43</v>
      </c>
      <c r="U1" t="s">
        <v>73</v>
      </c>
      <c r="V1" t="s">
        <v>43</v>
      </c>
      <c r="W1" t="s">
        <v>74</v>
      </c>
      <c r="X1" t="s">
        <v>43</v>
      </c>
      <c r="Y1" t="s">
        <v>75</v>
      </c>
      <c r="Z1" t="s">
        <v>43</v>
      </c>
      <c r="AB1" t="s">
        <v>766</v>
      </c>
    </row>
    <row r="2" spans="1:28" ht="15">
      <c r="A2" t="str">
        <f>D2&amp;F2</f>
        <v>CWHms1N</v>
      </c>
      <c r="B2" t="str">
        <f>D2&amp;"."&amp;E2&amp;".Reg."&amp;F2</f>
        <v>CWHms1.CC.Reg.N</v>
      </c>
      <c r="C2" t="str">
        <f>D2&amp;E2&amp;F2</f>
        <v>CWHms1CCN</v>
      </c>
      <c r="D2" t="s">
        <v>8</v>
      </c>
      <c r="E2" t="str">
        <f>IF(F2="S","Sel","CC")</f>
        <v>CC</v>
      </c>
      <c r="F2" t="s">
        <v>36</v>
      </c>
      <c r="G2" t="s">
        <v>36</v>
      </c>
      <c r="H2" s="4" t="b">
        <f>IF((ISERROR(MATCH(A2,ExistingTreatments!$A$2:$A$50,0))),FALSE,LOOKUP(A2,ExistingTreatments!$A$2:$A$50,ExistingTreatments!$H$2:$H$50))</f>
        <v>0</v>
      </c>
      <c r="I2" s="4" t="s">
        <v>212</v>
      </c>
      <c r="J2" s="6">
        <f>IF(G2="N",4,IF(G2="P",2,4))</f>
        <v>4</v>
      </c>
      <c r="K2" s="2">
        <f>LOOKUP(D2,MoFR_Rates!$A$2:$A$30,MoFR_Rates!$B$2:$B$30)</f>
        <v>1690</v>
      </c>
      <c r="L2" s="10">
        <f>M2*N2/100+O2*P2/100+Q2*R2/100+S2*T2/100+U2*V2/100+W2*X2/100+Y2*Z2/100</f>
        <v>325</v>
      </c>
      <c r="M2" s="11">
        <v>150</v>
      </c>
      <c r="N2" s="11">
        <v>30</v>
      </c>
      <c r="O2" s="11"/>
      <c r="P2" s="11"/>
      <c r="Q2" s="11">
        <v>600</v>
      </c>
      <c r="R2" s="11">
        <v>30</v>
      </c>
      <c r="S2" s="11"/>
      <c r="T2" s="11"/>
      <c r="U2" s="11"/>
      <c r="V2" s="11"/>
      <c r="W2" s="11"/>
      <c r="X2" s="11"/>
      <c r="Y2" s="11">
        <v>20</v>
      </c>
      <c r="Z2" s="11">
        <v>500</v>
      </c>
      <c r="AB2">
        <v>0</v>
      </c>
    </row>
    <row r="3" spans="1:28" ht="15">
      <c r="A3" t="str">
        <f t="shared" ref="A3:A62" si="0">D3&amp;F3</f>
        <v>CWHms1P</v>
      </c>
      <c r="B3" t="str">
        <f t="shared" ref="B3:B62" si="1">D3&amp;"."&amp;E3&amp;".Reg."&amp;F3</f>
        <v>CWHms1.CC.Reg.P</v>
      </c>
      <c r="C3" t="str">
        <f t="shared" ref="C3:C62" si="2">D3&amp;E3&amp;F3</f>
        <v>CWHms1CCP</v>
      </c>
      <c r="D3" t="s">
        <v>8</v>
      </c>
      <c r="E3" t="str">
        <f t="shared" ref="E3:E62" si="3">IF(F3="S","Sel","CC")</f>
        <v>CC</v>
      </c>
      <c r="F3" t="s">
        <v>37</v>
      </c>
      <c r="G3" t="s">
        <v>37</v>
      </c>
      <c r="H3" s="4" t="b">
        <f>IF((ISERROR(MATCH(A3,ExistingTreatments!$A$2:$A$50,0))),FALSE,LOOKUP(A3,ExistingTreatments!$A$2:$A$50,ExistingTreatments!$H$2:$H$50))</f>
        <v>0</v>
      </c>
      <c r="I3" s="4" t="s">
        <v>209</v>
      </c>
      <c r="J3" s="6">
        <f t="shared" ref="J3:J61" si="4">IF(G3="N",4,IF(G3="P",2,4))</f>
        <v>2</v>
      </c>
      <c r="K3" s="2">
        <f>LOOKUP(D3,MoFR_Rates!$A$2:$A$30,MoFR_Rates!$B$2:$B$30)</f>
        <v>1690</v>
      </c>
      <c r="L3" s="10">
        <f>M3*N3/100+O3*P3/100+Q3*R3/100+S3*T3/100+U3*V3/100+W3*X3/100+Y3*Z3/100</f>
        <v>1426</v>
      </c>
      <c r="M3" s="11">
        <v>500</v>
      </c>
      <c r="N3" s="11">
        <v>80</v>
      </c>
      <c r="O3" s="11">
        <v>842</v>
      </c>
      <c r="P3" s="11">
        <v>100</v>
      </c>
      <c r="Q3" s="11">
        <v>840</v>
      </c>
      <c r="R3" s="11">
        <v>10</v>
      </c>
      <c r="S3" s="11">
        <v>800</v>
      </c>
      <c r="T3" s="11">
        <v>5</v>
      </c>
      <c r="U3" s="11"/>
      <c r="V3" s="11"/>
      <c r="W3" s="11"/>
      <c r="X3" s="11"/>
      <c r="Y3" s="11">
        <v>20</v>
      </c>
      <c r="Z3" s="11">
        <v>300</v>
      </c>
      <c r="AB3">
        <v>1</v>
      </c>
    </row>
    <row r="4" spans="1:28" ht="15">
      <c r="A4" t="str">
        <f t="shared" si="0"/>
        <v>ESSFmwN</v>
      </c>
      <c r="B4" t="str">
        <f t="shared" si="1"/>
        <v>ESSFmw.CC.Reg.N</v>
      </c>
      <c r="C4" t="str">
        <f t="shared" si="2"/>
        <v>ESSFmwCCN</v>
      </c>
      <c r="D4" t="s">
        <v>9</v>
      </c>
      <c r="E4" t="str">
        <f t="shared" si="3"/>
        <v>CC</v>
      </c>
      <c r="F4" t="s">
        <v>36</v>
      </c>
      <c r="G4" t="s">
        <v>36</v>
      </c>
      <c r="H4" s="4" t="b">
        <f>IF((ISERROR(MATCH(A4,ExistingTreatments!$A$2:$A$50,0))),FALSE,LOOKUP(A4,ExistingTreatments!$A$2:$A$50,ExistingTreatments!$H$2:$H$50))</f>
        <v>0</v>
      </c>
      <c r="I4" s="4" t="s">
        <v>209</v>
      </c>
      <c r="J4" s="6">
        <f t="shared" si="4"/>
        <v>4</v>
      </c>
      <c r="K4" s="2">
        <f>LOOKUP(D4,MoFR_Rates!$A$2:$A$30,MoFR_Rates!$B$2:$B$30)</f>
        <v>1487</v>
      </c>
      <c r="L4" s="2">
        <f>M4*N4/100+O4*P4/100+Q4*R4/100+S4*T4/100+U4*V4/100+W4*X4/100+Y4*Z4/100</f>
        <v>325</v>
      </c>
      <c r="M4">
        <v>150</v>
      </c>
      <c r="N4">
        <v>30</v>
      </c>
      <c r="Q4">
        <v>600</v>
      </c>
      <c r="R4">
        <v>30</v>
      </c>
      <c r="Y4">
        <v>20</v>
      </c>
      <c r="Z4">
        <v>500</v>
      </c>
    </row>
    <row r="5" spans="1:28" ht="15">
      <c r="A5" t="str">
        <f t="shared" si="0"/>
        <v>ESSFmwP</v>
      </c>
      <c r="B5" t="str">
        <f t="shared" si="1"/>
        <v>ESSFmw.CC.Reg.P</v>
      </c>
      <c r="C5" t="str">
        <f t="shared" si="2"/>
        <v>ESSFmwCCP</v>
      </c>
      <c r="D5" t="s">
        <v>9</v>
      </c>
      <c r="E5" t="str">
        <f t="shared" si="3"/>
        <v>CC</v>
      </c>
      <c r="F5" t="s">
        <v>37</v>
      </c>
      <c r="G5" t="s">
        <v>37</v>
      </c>
      <c r="H5" s="4" t="b">
        <f>IF((ISERROR(MATCH(A5,ExistingTreatments!$A$2:$A$50,0))),FALSE,LOOKUP(A5,ExistingTreatments!$A$2:$A$50,ExistingTreatments!$H$2:$H$50))</f>
        <v>0</v>
      </c>
      <c r="I5" s="4" t="s">
        <v>209</v>
      </c>
      <c r="J5" s="6">
        <f t="shared" si="4"/>
        <v>2</v>
      </c>
      <c r="K5" s="2">
        <f>LOOKUP(D5,MoFR_Rates!$A$2:$A$30,MoFR_Rates!$B$2:$B$30)</f>
        <v>1487</v>
      </c>
      <c r="L5" s="2">
        <f t="shared" ref="L5:L14" si="5">M5*N5/100+O5*P5/100+Q5*R5/100+S5*T5/100+U5*V5/100+W5*X5/100+Y5*Z5/100</f>
        <v>1530</v>
      </c>
      <c r="M5">
        <v>500</v>
      </c>
      <c r="N5">
        <v>80</v>
      </c>
      <c r="O5">
        <v>900</v>
      </c>
      <c r="P5">
        <v>100</v>
      </c>
      <c r="S5">
        <v>500</v>
      </c>
      <c r="T5">
        <v>30</v>
      </c>
      <c r="Y5">
        <v>20</v>
      </c>
      <c r="Z5">
        <v>400</v>
      </c>
    </row>
    <row r="6" spans="1:28" ht="15">
      <c r="A6" t="str">
        <f t="shared" si="0"/>
        <v>ESSFwc3N</v>
      </c>
      <c r="B6" t="str">
        <f t="shared" si="1"/>
        <v>ESSFwc3.CC.Reg.N</v>
      </c>
      <c r="C6" t="str">
        <f t="shared" si="2"/>
        <v>ESSFwc3CCN</v>
      </c>
      <c r="D6" t="s">
        <v>10</v>
      </c>
      <c r="E6" t="str">
        <f t="shared" si="3"/>
        <v>CC</v>
      </c>
      <c r="F6" t="s">
        <v>36</v>
      </c>
      <c r="G6" t="s">
        <v>36</v>
      </c>
      <c r="H6" s="4" t="b">
        <f>IF((ISERROR(MATCH(A6,ExistingTreatments!$A$2:$A$50,0))),FALSE,LOOKUP(A6,ExistingTreatments!$A$2:$A$50,ExistingTreatments!$H$2:$H$50))</f>
        <v>0</v>
      </c>
      <c r="I6" s="4" t="s">
        <v>212</v>
      </c>
      <c r="J6" s="6">
        <f t="shared" si="4"/>
        <v>4</v>
      </c>
      <c r="K6" s="2">
        <f>LOOKUP(D6,MoFR_Rates!$A$2:$A$30,MoFR_Rates!$B$2:$B$30)</f>
        <v>1025</v>
      </c>
      <c r="L6" s="2">
        <f t="shared" si="5"/>
        <v>325</v>
      </c>
      <c r="M6">
        <v>150</v>
      </c>
      <c r="N6">
        <v>30</v>
      </c>
      <c r="Q6">
        <v>600</v>
      </c>
      <c r="R6">
        <v>30</v>
      </c>
      <c r="Y6">
        <v>20</v>
      </c>
      <c r="Z6">
        <v>500</v>
      </c>
    </row>
    <row r="7" spans="1:28" ht="15">
      <c r="A7" t="str">
        <f t="shared" si="0"/>
        <v>ESSFwc3P</v>
      </c>
      <c r="B7" t="str">
        <f t="shared" si="1"/>
        <v>ESSFwc3.CC.Reg.P</v>
      </c>
      <c r="C7" t="str">
        <f t="shared" si="2"/>
        <v>ESSFwc3CCP</v>
      </c>
      <c r="D7" t="s">
        <v>10</v>
      </c>
      <c r="E7" t="str">
        <f t="shared" si="3"/>
        <v>CC</v>
      </c>
      <c r="F7" t="s">
        <v>37</v>
      </c>
      <c r="G7" t="s">
        <v>37</v>
      </c>
      <c r="H7" s="4">
        <f>IF((ISERROR(MATCH(A7,ExistingTreatments!$A$2:$A$50,0))),FALSE,LOOKUP(A7,ExistingTreatments!$A$2:$A$50,ExistingTreatments!$H$2:$H$50))</f>
        <v>1</v>
      </c>
      <c r="I7" s="4" t="s">
        <v>209</v>
      </c>
      <c r="J7" s="6">
        <f t="shared" si="4"/>
        <v>2</v>
      </c>
      <c r="K7" s="2">
        <f>LOOKUP(D7,MoFR_Rates!$A$2:$A$30,MoFR_Rates!$B$2:$B$30)</f>
        <v>1025</v>
      </c>
      <c r="L7" s="2">
        <f t="shared" si="5"/>
        <v>1530</v>
      </c>
      <c r="M7">
        <v>500</v>
      </c>
      <c r="N7">
        <v>80</v>
      </c>
      <c r="O7">
        <v>900</v>
      </c>
      <c r="P7">
        <v>100</v>
      </c>
      <c r="S7">
        <v>500</v>
      </c>
      <c r="T7">
        <v>30</v>
      </c>
      <c r="Y7">
        <v>20</v>
      </c>
      <c r="Z7">
        <v>400</v>
      </c>
    </row>
    <row r="8" spans="1:28" ht="15">
      <c r="A8" t="str">
        <f t="shared" si="0"/>
        <v>ESSFwk1N</v>
      </c>
      <c r="B8" t="str">
        <f t="shared" si="1"/>
        <v>ESSFwk1.CC.Reg.N</v>
      </c>
      <c r="C8" t="str">
        <f t="shared" si="2"/>
        <v>ESSFwk1CCN</v>
      </c>
      <c r="D8" t="s">
        <v>11</v>
      </c>
      <c r="E8" t="str">
        <f t="shared" si="3"/>
        <v>CC</v>
      </c>
      <c r="F8" t="s">
        <v>36</v>
      </c>
      <c r="G8" t="s">
        <v>36</v>
      </c>
      <c r="H8" s="4">
        <f>IF((ISERROR(MATCH(A8,ExistingTreatments!$A$2:$A$50,0))),FALSE,LOOKUP(A8,ExistingTreatments!$A$2:$A$50,ExistingTreatments!$H$2:$H$50))</f>
        <v>3.0000000000000001E-3</v>
      </c>
      <c r="I8" s="4" t="s">
        <v>212</v>
      </c>
      <c r="J8" s="6">
        <f t="shared" si="4"/>
        <v>4</v>
      </c>
      <c r="K8" s="2">
        <f>LOOKUP(D8,MoFR_Rates!$A$2:$A$30,MoFR_Rates!$B$2:$B$30)</f>
        <v>1639</v>
      </c>
      <c r="L8" s="2">
        <f t="shared" si="5"/>
        <v>325</v>
      </c>
      <c r="M8">
        <v>150</v>
      </c>
      <c r="N8">
        <v>30</v>
      </c>
      <c r="Q8">
        <v>600</v>
      </c>
      <c r="R8">
        <v>30</v>
      </c>
      <c r="Y8">
        <v>20</v>
      </c>
      <c r="Z8">
        <v>500</v>
      </c>
    </row>
    <row r="9" spans="1:28" ht="15">
      <c r="A9" t="str">
        <f t="shared" si="0"/>
        <v>ESSFwk1P</v>
      </c>
      <c r="B9" t="str">
        <f t="shared" si="1"/>
        <v>ESSFwk1.CC.Reg.P</v>
      </c>
      <c r="C9" t="str">
        <f t="shared" si="2"/>
        <v>ESSFwk1CCP</v>
      </c>
      <c r="D9" t="s">
        <v>11</v>
      </c>
      <c r="E9" t="str">
        <f t="shared" si="3"/>
        <v>CC</v>
      </c>
      <c r="F9" t="s">
        <v>37</v>
      </c>
      <c r="G9" t="s">
        <v>37</v>
      </c>
      <c r="H9" s="4">
        <f>IF((ISERROR(MATCH(A9,ExistingTreatments!$A$2:$A$50,0))),FALSE,LOOKUP(A9,ExistingTreatments!$A$2:$A$50,ExistingTreatments!$H$2:$H$50))</f>
        <v>0.97099999999999997</v>
      </c>
      <c r="I9" s="4" t="s">
        <v>209</v>
      </c>
      <c r="J9" s="6">
        <f t="shared" si="4"/>
        <v>2</v>
      </c>
      <c r="K9" s="2">
        <f>LOOKUP(D9,MoFR_Rates!$A$2:$A$30,MoFR_Rates!$B$2:$B$30)</f>
        <v>1639</v>
      </c>
      <c r="L9" s="2">
        <f t="shared" si="5"/>
        <v>1530</v>
      </c>
      <c r="M9">
        <v>500</v>
      </c>
      <c r="N9">
        <v>80</v>
      </c>
      <c r="O9">
        <v>900</v>
      </c>
      <c r="P9">
        <v>100</v>
      </c>
      <c r="S9">
        <v>500</v>
      </c>
      <c r="T9">
        <v>30</v>
      </c>
      <c r="Y9">
        <v>20</v>
      </c>
      <c r="Z9">
        <v>400</v>
      </c>
    </row>
    <row r="10" spans="1:28" ht="15">
      <c r="A10" t="str">
        <f t="shared" si="0"/>
        <v>ESSFxv1N</v>
      </c>
      <c r="B10" t="str">
        <f t="shared" si="1"/>
        <v>ESSFxv1.CC.Reg.N</v>
      </c>
      <c r="C10" t="str">
        <f t="shared" si="2"/>
        <v>ESSFxv1CCN</v>
      </c>
      <c r="D10" s="1" t="s">
        <v>12</v>
      </c>
      <c r="E10" t="str">
        <f t="shared" si="3"/>
        <v>CC</v>
      </c>
      <c r="F10" t="s">
        <v>36</v>
      </c>
      <c r="G10" t="s">
        <v>36</v>
      </c>
      <c r="H10" s="4">
        <f>IF((ISERROR(MATCH(A10,ExistingTreatments!$A$2:$A$50,0))),FALSE,LOOKUP(A10,ExistingTreatments!$A$2:$A$50,ExistingTreatments!$H$2:$H$50))</f>
        <v>0.48</v>
      </c>
      <c r="I10" s="4" t="s">
        <v>209</v>
      </c>
      <c r="J10" s="6">
        <f t="shared" si="4"/>
        <v>4</v>
      </c>
      <c r="K10" s="2">
        <f>LOOKUP(D10,MoFR_Rates!$A$2:$A$30,MoFR_Rates!$B$2:$B$30)</f>
        <v>1355</v>
      </c>
      <c r="L10" s="2">
        <f t="shared" si="5"/>
        <v>325</v>
      </c>
      <c r="M10">
        <v>150</v>
      </c>
      <c r="N10">
        <v>30</v>
      </c>
      <c r="Q10">
        <v>600</v>
      </c>
      <c r="R10">
        <v>30</v>
      </c>
      <c r="Y10">
        <v>20</v>
      </c>
      <c r="Z10">
        <v>500</v>
      </c>
    </row>
    <row r="11" spans="1:28" ht="15">
      <c r="A11" t="str">
        <f t="shared" si="0"/>
        <v>ESSFxv1P</v>
      </c>
      <c r="B11" t="str">
        <f t="shared" si="1"/>
        <v>ESSFxv1.CC.Reg.P</v>
      </c>
      <c r="C11" t="str">
        <f t="shared" si="2"/>
        <v>ESSFxv1CCP</v>
      </c>
      <c r="D11" s="1" t="s">
        <v>12</v>
      </c>
      <c r="E11" t="str">
        <f t="shared" si="3"/>
        <v>CC</v>
      </c>
      <c r="F11" t="s">
        <v>37</v>
      </c>
      <c r="G11" t="s">
        <v>37</v>
      </c>
      <c r="H11" s="4" t="b">
        <f>IF((ISERROR(MATCH(A11,ExistingTreatments!$A$2:$A$50,0))),FALSE,LOOKUP(A11,ExistingTreatments!$A$2:$A$50,ExistingTreatments!$H$2:$H$50))</f>
        <v>0</v>
      </c>
      <c r="I11" s="4" t="s">
        <v>209</v>
      </c>
      <c r="J11" s="6">
        <f t="shared" si="4"/>
        <v>2</v>
      </c>
      <c r="K11" s="2">
        <f>LOOKUP(D11,MoFR_Rates!$A$2:$A$30,MoFR_Rates!$B$2:$B$30)</f>
        <v>1355</v>
      </c>
      <c r="L11" s="2">
        <f t="shared" si="5"/>
        <v>1530</v>
      </c>
      <c r="M11">
        <v>500</v>
      </c>
      <c r="N11">
        <v>80</v>
      </c>
      <c r="O11">
        <v>900</v>
      </c>
      <c r="P11">
        <v>100</v>
      </c>
      <c r="S11">
        <v>500</v>
      </c>
      <c r="T11">
        <v>30</v>
      </c>
      <c r="Y11">
        <v>20</v>
      </c>
      <c r="Z11">
        <v>400</v>
      </c>
    </row>
    <row r="12" spans="1:28" ht="15">
      <c r="A12" t="str">
        <f>D12&amp;F12</f>
        <v>ESSFxv2N</v>
      </c>
      <c r="B12" t="str">
        <f>D12&amp;"."&amp;E12&amp;".Reg."&amp;F12</f>
        <v>ESSFxv2.CC.Reg.N</v>
      </c>
      <c r="C12" t="str">
        <f>D12&amp;E12&amp;F12</f>
        <v>ESSFxv2CCN</v>
      </c>
      <c r="D12" s="1" t="s">
        <v>91</v>
      </c>
      <c r="E12" t="str">
        <f>IF(F12="S","Sel","CC")</f>
        <v>CC</v>
      </c>
      <c r="F12" t="s">
        <v>36</v>
      </c>
      <c r="G12" t="s">
        <v>36</v>
      </c>
      <c r="H12" s="4" t="b">
        <f>IF((ISERROR(MATCH(A12,ExistingTreatments!$A$2:$A$50,0))),FALSE,LOOKUP(A12,ExistingTreatments!$A$2:$A$50,ExistingTreatments!$H$2:$H$50))</f>
        <v>0</v>
      </c>
      <c r="I12" s="4" t="s">
        <v>209</v>
      </c>
      <c r="J12" s="6">
        <v>4</v>
      </c>
      <c r="K12" s="2">
        <f>M12*N12/100+O12*P12/100+Q12*R12/100+S12*T12/100+U12*V12/100+W12*X12/100+Y12*Z12/100</f>
        <v>325</v>
      </c>
      <c r="L12" s="2">
        <f t="shared" si="5"/>
        <v>325</v>
      </c>
      <c r="M12">
        <v>150</v>
      </c>
      <c r="N12">
        <v>30</v>
      </c>
      <c r="Q12">
        <v>600</v>
      </c>
      <c r="R12">
        <v>30</v>
      </c>
      <c r="Y12">
        <v>20</v>
      </c>
      <c r="Z12">
        <v>500</v>
      </c>
    </row>
    <row r="13" spans="1:28" ht="15">
      <c r="A13" t="str">
        <f>D13&amp;F13</f>
        <v>ESSFxv2P</v>
      </c>
      <c r="B13" t="str">
        <f>D13&amp;"."&amp;E13&amp;".Reg."&amp;F13</f>
        <v>ESSFxv2.CC.Reg.P</v>
      </c>
      <c r="C13" t="str">
        <f>D13&amp;E13&amp;F13</f>
        <v>ESSFxv2CCP</v>
      </c>
      <c r="D13" s="1" t="s">
        <v>91</v>
      </c>
      <c r="E13" t="str">
        <f>IF(F13="S","Sel","CC")</f>
        <v>CC</v>
      </c>
      <c r="F13" t="s">
        <v>37</v>
      </c>
      <c r="G13" t="s">
        <v>37</v>
      </c>
      <c r="H13" s="4" t="b">
        <f>IF((ISERROR(MATCH(A13,ExistingTreatments!$A$2:$A$50,0))),FALSE,LOOKUP(A13,ExistingTreatments!$A$2:$A$50,ExistingTreatments!$H$2:$H$50))</f>
        <v>0</v>
      </c>
      <c r="I13" s="4" t="s">
        <v>209</v>
      </c>
      <c r="J13" s="6">
        <v>2</v>
      </c>
      <c r="K13" s="2">
        <f>M13*N13/100+O13*P13/100+Q13*R13/100+S13*T13/100+U13*V13/100+W13*X13/100+Y13*Z13/100</f>
        <v>1530</v>
      </c>
      <c r="L13" s="2">
        <f t="shared" si="5"/>
        <v>1530</v>
      </c>
      <c r="M13">
        <v>500</v>
      </c>
      <c r="N13">
        <v>80</v>
      </c>
      <c r="O13">
        <v>900</v>
      </c>
      <c r="P13">
        <v>100</v>
      </c>
      <c r="S13">
        <v>500</v>
      </c>
      <c r="T13">
        <v>30</v>
      </c>
      <c r="Y13">
        <v>20</v>
      </c>
      <c r="Z13">
        <v>400</v>
      </c>
    </row>
    <row r="14" spans="1:28" ht="15">
      <c r="A14" t="str">
        <f t="shared" si="0"/>
        <v>ICHmk3N</v>
      </c>
      <c r="B14" t="str">
        <f t="shared" si="1"/>
        <v>ICHmk3.CC.Reg.N</v>
      </c>
      <c r="C14" t="str">
        <f t="shared" si="2"/>
        <v>ICHmk3CCN</v>
      </c>
      <c r="D14" t="s">
        <v>14</v>
      </c>
      <c r="E14" t="str">
        <f t="shared" si="3"/>
        <v>CC</v>
      </c>
      <c r="F14" t="s">
        <v>36</v>
      </c>
      <c r="G14" t="s">
        <v>36</v>
      </c>
      <c r="H14" s="4">
        <f>IF((ISERROR(MATCH(A14,ExistingTreatments!$A$2:$A$50,0))),FALSE,LOOKUP(A14,ExistingTreatments!$A$2:$A$50,ExistingTreatments!$H$2:$H$50))</f>
        <v>7.0999999999999994E-2</v>
      </c>
      <c r="I14" s="4" t="s">
        <v>209</v>
      </c>
      <c r="J14" s="6">
        <f t="shared" si="4"/>
        <v>4</v>
      </c>
      <c r="K14" s="2">
        <f>LOOKUP(D14,MoFR_Rates!$A$2:$A$30,MoFR_Rates!$B$2:$B$30)</f>
        <v>581</v>
      </c>
      <c r="L14" s="2">
        <f t="shared" si="5"/>
        <v>325</v>
      </c>
      <c r="M14" s="7">
        <v>150</v>
      </c>
      <c r="N14" s="7">
        <v>30</v>
      </c>
      <c r="O14" s="7"/>
      <c r="P14" s="7"/>
      <c r="Q14" s="7">
        <v>600</v>
      </c>
      <c r="R14" s="7">
        <v>30</v>
      </c>
      <c r="S14" s="7"/>
      <c r="T14" s="7"/>
      <c r="U14" s="7"/>
      <c r="V14" s="7"/>
      <c r="W14" s="7"/>
      <c r="X14" s="7"/>
      <c r="Y14" s="7">
        <v>20</v>
      </c>
      <c r="Z14" s="7">
        <v>500</v>
      </c>
    </row>
    <row r="15" spans="1:28" ht="15">
      <c r="A15" t="str">
        <f t="shared" si="0"/>
        <v>ICHmk3P</v>
      </c>
      <c r="B15" t="str">
        <f t="shared" si="1"/>
        <v>ICHmk3.CC.Reg.P</v>
      </c>
      <c r="C15" t="str">
        <f t="shared" si="2"/>
        <v>ICHmk3CCP</v>
      </c>
      <c r="D15" t="s">
        <v>14</v>
      </c>
      <c r="E15" t="str">
        <f t="shared" si="3"/>
        <v>CC</v>
      </c>
      <c r="F15" t="s">
        <v>37</v>
      </c>
      <c r="G15" t="s">
        <v>37</v>
      </c>
      <c r="H15" s="4">
        <f>IF((ISERROR(MATCH(A15,ExistingTreatments!$A$2:$A$50,0))),FALSE,LOOKUP(A15,ExistingTreatments!$A$2:$A$50,ExistingTreatments!$H$2:$H$50))</f>
        <v>0.90300000000000002</v>
      </c>
      <c r="I15" s="4" t="s">
        <v>209</v>
      </c>
      <c r="J15" s="6">
        <f t="shared" si="4"/>
        <v>2</v>
      </c>
      <c r="K15" s="2">
        <f>LOOKUP(D15,MoFR_Rates!$A$2:$A$30,MoFR_Rates!$B$2:$B$30)</f>
        <v>581</v>
      </c>
      <c r="L15" s="2">
        <f>M15*N15/100+O15*P15/100+Q15*R15/100+S15*T15/100+U15*V15/100+W15*X15/100+Y15*Z15/100</f>
        <v>1011</v>
      </c>
      <c r="M15">
        <v>222</v>
      </c>
      <c r="N15">
        <v>50</v>
      </c>
      <c r="O15">
        <v>800</v>
      </c>
      <c r="P15">
        <v>80</v>
      </c>
      <c r="S15">
        <v>500</v>
      </c>
      <c r="T15">
        <v>40</v>
      </c>
      <c r="Y15">
        <v>20</v>
      </c>
      <c r="Z15">
        <v>300</v>
      </c>
    </row>
    <row r="16" spans="1:28" ht="15">
      <c r="A16" t="str">
        <f t="shared" si="0"/>
        <v>ICHwk2N</v>
      </c>
      <c r="B16" t="str">
        <f t="shared" si="1"/>
        <v>ICHwk2.CC.Reg.N</v>
      </c>
      <c r="C16" t="str">
        <f t="shared" si="2"/>
        <v>ICHwk2CCN</v>
      </c>
      <c r="D16" t="s">
        <v>41</v>
      </c>
      <c r="E16" t="str">
        <f t="shared" si="3"/>
        <v>CC</v>
      </c>
      <c r="F16" t="s">
        <v>36</v>
      </c>
      <c r="G16" t="s">
        <v>36</v>
      </c>
      <c r="H16" s="4">
        <f>IF((ISERROR(MATCH(A16,ExistingTreatments!$A$2:$A$50,0))),FALSE,LOOKUP(A16,ExistingTreatments!$A$2:$A$50,ExistingTreatments!$H$2:$H$50))</f>
        <v>2E-3</v>
      </c>
      <c r="I16" s="4" t="s">
        <v>212</v>
      </c>
      <c r="J16" s="6">
        <f t="shared" si="4"/>
        <v>4</v>
      </c>
      <c r="K16" s="2">
        <f>LOOKUP(D16,MoFR_Rates!$A$2:$A$30,MoFR_Rates!$B$2:$B$30)</f>
        <v>1674</v>
      </c>
      <c r="L16" s="2">
        <f>M16*N16/100+O16*P16/100+Q16*R16/100+S16*T16/100+U16*V16/100+W16*X16/100+Y16*Z16/100</f>
        <v>325</v>
      </c>
      <c r="M16" s="7">
        <v>150</v>
      </c>
      <c r="N16" s="7">
        <v>30</v>
      </c>
      <c r="O16" s="7"/>
      <c r="P16" s="7"/>
      <c r="Q16" s="7">
        <v>600</v>
      </c>
      <c r="R16" s="7">
        <v>30</v>
      </c>
      <c r="S16" s="7"/>
      <c r="T16" s="7"/>
      <c r="U16" s="7"/>
      <c r="V16" s="7"/>
      <c r="W16" s="7"/>
      <c r="X16" s="7"/>
      <c r="Y16" s="7">
        <v>20</v>
      </c>
      <c r="Z16" s="7">
        <v>500</v>
      </c>
    </row>
    <row r="17" spans="1:26" ht="15">
      <c r="A17" t="str">
        <f t="shared" si="0"/>
        <v>ICHwk2P</v>
      </c>
      <c r="B17" t="str">
        <f t="shared" si="1"/>
        <v>ICHwk2.CC.Reg.P</v>
      </c>
      <c r="C17" t="str">
        <f t="shared" si="2"/>
        <v>ICHwk2CCP</v>
      </c>
      <c r="D17" t="s">
        <v>41</v>
      </c>
      <c r="E17" t="str">
        <f t="shared" si="3"/>
        <v>CC</v>
      </c>
      <c r="F17" t="s">
        <v>37</v>
      </c>
      <c r="G17" t="s">
        <v>37</v>
      </c>
      <c r="H17" s="4">
        <f>IF((ISERROR(MATCH(A17,ExistingTreatments!$A$2:$A$50,0))),FALSE,LOOKUP(A17,ExistingTreatments!$A$2:$A$50,ExistingTreatments!$H$2:$H$50))</f>
        <v>0.98199999999999998</v>
      </c>
      <c r="I17" s="4" t="s">
        <v>209</v>
      </c>
      <c r="J17" s="6">
        <f t="shared" si="4"/>
        <v>2</v>
      </c>
      <c r="K17" s="2">
        <f>LOOKUP(D17,MoFR_Rates!$A$2:$A$30,MoFR_Rates!$B$2:$B$30)</f>
        <v>1674</v>
      </c>
      <c r="L17" s="2">
        <f>M17*N17/100+O17*P17/100+Q17*R17/100+S17*T17/100+U17*V17/100+W17*X17/100+Y17*Z17/100</f>
        <v>1060</v>
      </c>
      <c r="M17">
        <v>800</v>
      </c>
      <c r="N17">
        <v>20</v>
      </c>
      <c r="O17">
        <v>800</v>
      </c>
      <c r="P17">
        <v>80</v>
      </c>
      <c r="S17">
        <v>500</v>
      </c>
      <c r="T17">
        <v>40</v>
      </c>
      <c r="Y17">
        <v>20</v>
      </c>
      <c r="Z17">
        <v>300</v>
      </c>
    </row>
    <row r="18" spans="1:26" ht="15">
      <c r="A18" t="str">
        <f t="shared" si="0"/>
        <v>ICHwk4N</v>
      </c>
      <c r="B18" t="str">
        <f t="shared" si="1"/>
        <v>ICHwk4.CC.Reg.N</v>
      </c>
      <c r="C18" t="str">
        <f t="shared" si="2"/>
        <v>ICHwk4CCN</v>
      </c>
      <c r="D18" t="s">
        <v>15</v>
      </c>
      <c r="E18" t="str">
        <f t="shared" si="3"/>
        <v>CC</v>
      </c>
      <c r="F18" t="s">
        <v>36</v>
      </c>
      <c r="G18" t="s">
        <v>36</v>
      </c>
      <c r="H18" s="4" t="b">
        <f>IF((ISERROR(MATCH(A18,ExistingTreatments!$A$2:$A$50,0))),FALSE,LOOKUP(A18,ExistingTreatments!$A$2:$A$50,ExistingTreatments!$H$2:$H$50))</f>
        <v>0</v>
      </c>
      <c r="I18" s="4" t="s">
        <v>212</v>
      </c>
      <c r="J18" s="6">
        <f t="shared" si="4"/>
        <v>4</v>
      </c>
      <c r="K18" s="2">
        <f>LOOKUP(D18,MoFR_Rates!$A$2:$A$30,MoFR_Rates!$B$2:$B$30)</f>
        <v>1674</v>
      </c>
      <c r="L18" s="2">
        <f>M18*N18/100+O18*P18/100+Q18*R18/100+S18*T18/100+U18*V18/100+W18*X18/100+Y18*Z18/100</f>
        <v>325</v>
      </c>
      <c r="M18" s="7">
        <v>150</v>
      </c>
      <c r="N18" s="7">
        <v>30</v>
      </c>
      <c r="O18" s="7"/>
      <c r="P18" s="7"/>
      <c r="Q18" s="7">
        <v>600</v>
      </c>
      <c r="R18" s="7">
        <v>30</v>
      </c>
      <c r="S18" s="7"/>
      <c r="T18" s="7"/>
      <c r="U18" s="7"/>
      <c r="V18" s="7"/>
      <c r="W18" s="7"/>
      <c r="X18" s="7"/>
      <c r="Y18" s="7">
        <v>20</v>
      </c>
      <c r="Z18" s="7">
        <v>500</v>
      </c>
    </row>
    <row r="19" spans="1:26" ht="15">
      <c r="A19" t="str">
        <f t="shared" si="0"/>
        <v>ICHwk4P</v>
      </c>
      <c r="B19" t="str">
        <f t="shared" si="1"/>
        <v>ICHwk4.CC.Reg.P</v>
      </c>
      <c r="C19" t="str">
        <f t="shared" si="2"/>
        <v>ICHwk4CCP</v>
      </c>
      <c r="D19" t="s">
        <v>15</v>
      </c>
      <c r="E19" t="str">
        <f t="shared" si="3"/>
        <v>CC</v>
      </c>
      <c r="F19" t="s">
        <v>37</v>
      </c>
      <c r="G19" t="s">
        <v>37</v>
      </c>
      <c r="H19" s="4">
        <f>IF((ISERROR(MATCH(A19,ExistingTreatments!$A$2:$A$50,0))),FALSE,LOOKUP(A19,ExistingTreatments!$A$2:$A$50,ExistingTreatments!$H$2:$H$50))</f>
        <v>1</v>
      </c>
      <c r="I19" s="4" t="s">
        <v>209</v>
      </c>
      <c r="J19" s="6">
        <f t="shared" si="4"/>
        <v>2</v>
      </c>
      <c r="K19" s="2">
        <f>LOOKUP(D19,MoFR_Rates!$A$2:$A$30,MoFR_Rates!$B$2:$B$30)</f>
        <v>1674</v>
      </c>
      <c r="L19" s="2">
        <f t="shared" ref="L19:L61" si="6">M19*N19/100+O19*P19/100+Q19*R19/100+S19*T19/100+U19*V19/100+W19*X19/100+Y19*Z19/100</f>
        <v>1060</v>
      </c>
      <c r="M19">
        <v>800</v>
      </c>
      <c r="N19">
        <v>20</v>
      </c>
      <c r="O19">
        <v>800</v>
      </c>
      <c r="P19">
        <v>80</v>
      </c>
      <c r="S19">
        <v>500</v>
      </c>
      <c r="T19">
        <v>40</v>
      </c>
      <c r="Y19">
        <v>20</v>
      </c>
      <c r="Z19">
        <v>300</v>
      </c>
    </row>
    <row r="20" spans="1:26" ht="15">
      <c r="A20" t="str">
        <f t="shared" si="0"/>
        <v>IDFdk3N</v>
      </c>
      <c r="B20" t="str">
        <f t="shared" si="1"/>
        <v>IDFdk3.CC.Reg.N</v>
      </c>
      <c r="C20" t="str">
        <f t="shared" si="2"/>
        <v>IDFdk3CCN</v>
      </c>
      <c r="D20" t="s">
        <v>16</v>
      </c>
      <c r="E20" t="str">
        <f t="shared" si="3"/>
        <v>CC</v>
      </c>
      <c r="F20" t="s">
        <v>36</v>
      </c>
      <c r="G20" t="s">
        <v>36</v>
      </c>
      <c r="H20" s="4">
        <f>IF((ISERROR(MATCH(A20,ExistingTreatments!$A$2:$A$50,0))),FALSE,LOOKUP(A20,ExistingTreatments!$A$2:$A$50,ExistingTreatments!$H$2:$H$50))</f>
        <v>0.16300000000000001</v>
      </c>
      <c r="I20" s="4" t="s">
        <v>209</v>
      </c>
      <c r="J20" s="6">
        <f t="shared" si="4"/>
        <v>4</v>
      </c>
      <c r="K20" s="2">
        <f>LOOKUP(D20,MoFR_Rates!$A$2:$A$30,MoFR_Rates!$B$2:$B$30)</f>
        <v>564</v>
      </c>
      <c r="L20" s="2">
        <f t="shared" si="6"/>
        <v>410</v>
      </c>
      <c r="Q20">
        <v>400</v>
      </c>
      <c r="R20">
        <v>50</v>
      </c>
      <c r="W20">
        <v>150</v>
      </c>
      <c r="X20">
        <v>100</v>
      </c>
      <c r="Y20">
        <v>20</v>
      </c>
      <c r="Z20">
        <v>300</v>
      </c>
    </row>
    <row r="21" spans="1:26" ht="15">
      <c r="A21" t="str">
        <f t="shared" si="0"/>
        <v>IDFdk3P</v>
      </c>
      <c r="B21" t="str">
        <f t="shared" si="1"/>
        <v>IDFdk3.CC.Reg.P</v>
      </c>
      <c r="C21" t="str">
        <f t="shared" si="2"/>
        <v>IDFdk3CCP</v>
      </c>
      <c r="D21" t="s">
        <v>16</v>
      </c>
      <c r="E21" t="str">
        <f t="shared" si="3"/>
        <v>CC</v>
      </c>
      <c r="F21" t="s">
        <v>37</v>
      </c>
      <c r="G21" t="s">
        <v>37</v>
      </c>
      <c r="H21" s="4">
        <f>IF((ISERROR(MATCH(A21,ExistingTreatments!$A$2:$A$50,0))),FALSE,LOOKUP(A21,ExistingTreatments!$A$2:$A$50,ExistingTreatments!$H$2:$H$50))</f>
        <v>0.24199999999999999</v>
      </c>
      <c r="I21" s="4" t="s">
        <v>209</v>
      </c>
      <c r="J21" s="6">
        <f t="shared" si="4"/>
        <v>2</v>
      </c>
      <c r="K21" s="2">
        <f>LOOKUP(D21,MoFR_Rates!$A$2:$A$30,MoFR_Rates!$B$2:$B$30)</f>
        <v>564</v>
      </c>
      <c r="L21" s="2">
        <f t="shared" si="6"/>
        <v>682.2</v>
      </c>
      <c r="M21">
        <v>222</v>
      </c>
      <c r="N21">
        <v>10</v>
      </c>
      <c r="O21">
        <v>600</v>
      </c>
      <c r="P21">
        <v>100</v>
      </c>
      <c r="Y21">
        <v>20</v>
      </c>
      <c r="Z21">
        <v>300</v>
      </c>
    </row>
    <row r="22" spans="1:26" ht="15">
      <c r="A22" t="str">
        <f t="shared" si="0"/>
        <v>IDFdk3S</v>
      </c>
      <c r="B22" t="str">
        <f t="shared" si="1"/>
        <v>IDFdk3.Sel.Reg.S</v>
      </c>
      <c r="C22" t="str">
        <f t="shared" si="2"/>
        <v>IDFdk3SelS</v>
      </c>
      <c r="D22" t="s">
        <v>16</v>
      </c>
      <c r="E22" t="str">
        <f t="shared" si="3"/>
        <v>Sel</v>
      </c>
      <c r="F22" t="s">
        <v>86</v>
      </c>
      <c r="G22" t="s">
        <v>36</v>
      </c>
      <c r="H22" s="4">
        <f>IF((ISERROR(MATCH(A22,ExistingTreatments!$A$2:$A$50,0))),FALSE,LOOKUP(A22,ExistingTreatments!$A$2:$A$50,ExistingTreatments!$H$2:$H$50))</f>
        <v>0.59499999999999997</v>
      </c>
      <c r="I22" s="4" t="s">
        <v>209</v>
      </c>
      <c r="J22" s="6">
        <f t="shared" si="4"/>
        <v>4</v>
      </c>
      <c r="K22" s="2">
        <f>LOOKUP(D22,MoFR_Rates!$A$2:$A$30,MoFR_Rates!$B$2:$B$30)</f>
        <v>564</v>
      </c>
      <c r="L22" s="2">
        <f t="shared" si="6"/>
        <v>50</v>
      </c>
      <c r="Y22">
        <v>25</v>
      </c>
      <c r="Z22">
        <v>200</v>
      </c>
    </row>
    <row r="23" spans="1:26" ht="15">
      <c r="A23" t="str">
        <f t="shared" si="0"/>
        <v>IDFdk4N</v>
      </c>
      <c r="B23" t="str">
        <f t="shared" si="1"/>
        <v>IDFdk4.CC.Reg.N</v>
      </c>
      <c r="C23" t="str">
        <f t="shared" si="2"/>
        <v>IDFdk4CCN</v>
      </c>
      <c r="D23" t="s">
        <v>17</v>
      </c>
      <c r="E23" t="str">
        <f t="shared" si="3"/>
        <v>CC</v>
      </c>
      <c r="F23" t="s">
        <v>36</v>
      </c>
      <c r="G23" t="s">
        <v>36</v>
      </c>
      <c r="H23" s="4">
        <f>IF((ISERROR(MATCH(A23,ExistingTreatments!$A$2:$A$50,0))),FALSE,LOOKUP(A23,ExistingTreatments!$A$2:$A$50,ExistingTreatments!$H$2:$H$50))</f>
        <v>0.63</v>
      </c>
      <c r="I23" s="4" t="s">
        <v>209</v>
      </c>
      <c r="J23" s="6">
        <f t="shared" si="4"/>
        <v>4</v>
      </c>
      <c r="K23" s="2">
        <f>LOOKUP(D23,MoFR_Rates!$A$2:$A$30,MoFR_Rates!$B$2:$B$30)</f>
        <v>830</v>
      </c>
      <c r="L23" s="2">
        <f t="shared" si="6"/>
        <v>410</v>
      </c>
      <c r="Q23">
        <v>400</v>
      </c>
      <c r="R23">
        <v>50</v>
      </c>
      <c r="W23">
        <v>150</v>
      </c>
      <c r="X23">
        <v>100</v>
      </c>
      <c r="Y23">
        <v>20</v>
      </c>
      <c r="Z23">
        <v>300</v>
      </c>
    </row>
    <row r="24" spans="1:26" ht="15">
      <c r="A24" t="str">
        <f t="shared" si="0"/>
        <v>IDFdk4P</v>
      </c>
      <c r="B24" t="str">
        <f t="shared" si="1"/>
        <v>IDFdk4.CC.Reg.P</v>
      </c>
      <c r="C24" t="str">
        <f t="shared" si="2"/>
        <v>IDFdk4CCP</v>
      </c>
      <c r="D24" t="s">
        <v>17</v>
      </c>
      <c r="E24" t="str">
        <f t="shared" si="3"/>
        <v>CC</v>
      </c>
      <c r="F24" t="s">
        <v>37</v>
      </c>
      <c r="G24" t="s">
        <v>37</v>
      </c>
      <c r="H24" s="4">
        <f>IF((ISERROR(MATCH(A24,ExistingTreatments!$A$2:$A$50,0))),FALSE,LOOKUP(A24,ExistingTreatments!$A$2:$A$50,ExistingTreatments!$H$2:$H$50))</f>
        <v>0.188</v>
      </c>
      <c r="I24" s="4" t="s">
        <v>209</v>
      </c>
      <c r="J24" s="6">
        <f t="shared" si="4"/>
        <v>2</v>
      </c>
      <c r="K24" s="2">
        <f>LOOKUP(D24,MoFR_Rates!$A$2:$A$30,MoFR_Rates!$B$2:$B$30)</f>
        <v>830</v>
      </c>
      <c r="L24" s="2">
        <f t="shared" si="6"/>
        <v>682.2</v>
      </c>
      <c r="M24">
        <v>222</v>
      </c>
      <c r="N24">
        <v>10</v>
      </c>
      <c r="O24">
        <v>600</v>
      </c>
      <c r="P24">
        <v>100</v>
      </c>
      <c r="Y24">
        <v>20</v>
      </c>
      <c r="Z24">
        <v>300</v>
      </c>
    </row>
    <row r="25" spans="1:26" ht="15">
      <c r="A25" t="str">
        <f t="shared" si="0"/>
        <v>IDFdk4S</v>
      </c>
      <c r="B25" t="str">
        <f t="shared" si="1"/>
        <v>IDFdk4.Sel.Reg.S</v>
      </c>
      <c r="C25" t="str">
        <f t="shared" si="2"/>
        <v>IDFdk4SelS</v>
      </c>
      <c r="D25" t="s">
        <v>17</v>
      </c>
      <c r="E25" t="str">
        <f t="shared" si="3"/>
        <v>Sel</v>
      </c>
      <c r="F25" t="s">
        <v>86</v>
      </c>
      <c r="G25" t="s">
        <v>36</v>
      </c>
      <c r="H25" s="4">
        <f>IF((ISERROR(MATCH(A25,ExistingTreatments!$A$2:$A$50,0))),FALSE,LOOKUP(A25,ExistingTreatments!$A$2:$A$50,ExistingTreatments!$H$2:$H$50))</f>
        <v>0.182</v>
      </c>
      <c r="I25" s="4" t="s">
        <v>209</v>
      </c>
      <c r="J25" s="6">
        <f t="shared" si="4"/>
        <v>4</v>
      </c>
      <c r="K25" s="2">
        <f>LOOKUP(D25,MoFR_Rates!$A$2:$A$30,MoFR_Rates!$B$2:$B$30)</f>
        <v>830</v>
      </c>
      <c r="L25" s="2">
        <f>M25*N25/100+O25*P25/100+Q25*R25/100+S25*T25/100+U25*V25/100+W25*X25/100+Y25*Z25/100</f>
        <v>50</v>
      </c>
      <c r="Y25">
        <v>25</v>
      </c>
      <c r="Z25">
        <v>200</v>
      </c>
    </row>
    <row r="26" spans="1:26" ht="15">
      <c r="A26" t="str">
        <f t="shared" si="0"/>
        <v>IDFdwN</v>
      </c>
      <c r="B26" t="str">
        <f t="shared" si="1"/>
        <v>IDFdw.CC.Reg.N</v>
      </c>
      <c r="C26" t="str">
        <f t="shared" si="2"/>
        <v>IDFdwCCN</v>
      </c>
      <c r="D26" t="s">
        <v>18</v>
      </c>
      <c r="E26" t="str">
        <f t="shared" si="3"/>
        <v>CC</v>
      </c>
      <c r="F26" t="s">
        <v>36</v>
      </c>
      <c r="G26" t="s">
        <v>36</v>
      </c>
      <c r="H26" s="4" t="b">
        <f>IF((ISERROR(MATCH(A26,ExistingTreatments!$A$2:$A$50,0))),FALSE,LOOKUP(A26,ExistingTreatments!$A$2:$A$50,ExistingTreatments!$H$2:$H$50))</f>
        <v>0</v>
      </c>
      <c r="I26" s="4" t="s">
        <v>209</v>
      </c>
      <c r="J26" s="6">
        <f t="shared" si="4"/>
        <v>4</v>
      </c>
      <c r="K26" s="2">
        <f>LOOKUP(D26,MoFR_Rates!$A$2:$A$30,MoFR_Rates!$B$2:$B$30)</f>
        <v>830</v>
      </c>
      <c r="L26" s="2">
        <f t="shared" si="6"/>
        <v>410</v>
      </c>
      <c r="Q26">
        <v>400</v>
      </c>
      <c r="R26">
        <v>50</v>
      </c>
      <c r="W26">
        <v>150</v>
      </c>
      <c r="X26">
        <v>100</v>
      </c>
      <c r="Y26">
        <v>20</v>
      </c>
      <c r="Z26">
        <v>300</v>
      </c>
    </row>
    <row r="27" spans="1:26" ht="15">
      <c r="A27" t="str">
        <f t="shared" si="0"/>
        <v>IDFdwP</v>
      </c>
      <c r="B27" t="str">
        <f t="shared" si="1"/>
        <v>IDFdw.CC.Reg.P</v>
      </c>
      <c r="C27" t="str">
        <f t="shared" si="2"/>
        <v>IDFdwCCP</v>
      </c>
      <c r="D27" t="s">
        <v>18</v>
      </c>
      <c r="E27" t="str">
        <f t="shared" si="3"/>
        <v>CC</v>
      </c>
      <c r="F27" t="s">
        <v>37</v>
      </c>
      <c r="G27" t="s">
        <v>37</v>
      </c>
      <c r="H27" s="4" t="b">
        <f>IF((ISERROR(MATCH(A27,ExistingTreatments!$A$2:$A$50,0))),FALSE,LOOKUP(A27,ExistingTreatments!$A$2:$A$50,ExistingTreatments!$H$2:$H$50))</f>
        <v>0</v>
      </c>
      <c r="I27" s="4" t="s">
        <v>209</v>
      </c>
      <c r="J27" s="6">
        <f t="shared" si="4"/>
        <v>2</v>
      </c>
      <c r="K27" s="2">
        <f>LOOKUP(D27,MoFR_Rates!$A$2:$A$30,MoFR_Rates!$B$2:$B$30)</f>
        <v>830</v>
      </c>
      <c r="L27" s="2">
        <f t="shared" si="6"/>
        <v>682.2</v>
      </c>
      <c r="M27">
        <v>222</v>
      </c>
      <c r="N27">
        <v>10</v>
      </c>
      <c r="O27">
        <v>600</v>
      </c>
      <c r="P27">
        <v>100</v>
      </c>
      <c r="Y27">
        <v>20</v>
      </c>
      <c r="Z27">
        <v>300</v>
      </c>
    </row>
    <row r="28" spans="1:26" ht="15">
      <c r="A28" t="str">
        <f t="shared" si="0"/>
        <v>IDFdwS</v>
      </c>
      <c r="B28" t="str">
        <f t="shared" si="1"/>
        <v>IDFdw.Sel.Reg.S</v>
      </c>
      <c r="C28" t="str">
        <f t="shared" si="2"/>
        <v>IDFdwSelS</v>
      </c>
      <c r="D28" t="s">
        <v>18</v>
      </c>
      <c r="E28" t="s">
        <v>98</v>
      </c>
      <c r="F28" t="s">
        <v>86</v>
      </c>
      <c r="G28" t="s">
        <v>36</v>
      </c>
      <c r="H28" s="4" t="b">
        <f>IF((ISERROR(MATCH(A28,ExistingTreatments!$A$2:$A$50,0))),FALSE,LOOKUP(A28,ExistingTreatments!$A$2:$A$50,ExistingTreatments!$H$2:$H$50))</f>
        <v>0</v>
      </c>
      <c r="I28" s="4" t="s">
        <v>209</v>
      </c>
      <c r="J28" s="6">
        <f t="shared" si="4"/>
        <v>4</v>
      </c>
      <c r="K28" s="2">
        <f>LOOKUP(D28,MoFR_Rates!$A$2:$A$30,MoFR_Rates!$B$2:$B$30)</f>
        <v>830</v>
      </c>
      <c r="L28" s="2">
        <f>M28*N28/100+O28*P28/100+Q28*R28/100+S28*T28/100+U28*V28/100+W28*X28/100+Y28*Z28/100</f>
        <v>50</v>
      </c>
      <c r="Y28">
        <v>25</v>
      </c>
      <c r="Z28">
        <v>200</v>
      </c>
    </row>
    <row r="29" spans="1:26" ht="15">
      <c r="A29" t="str">
        <f t="shared" si="0"/>
        <v>IDFxmN</v>
      </c>
      <c r="B29" t="str">
        <f t="shared" si="1"/>
        <v>IDFxm.CC.Reg.N</v>
      </c>
      <c r="C29" t="str">
        <f t="shared" si="2"/>
        <v>IDFxmCCN</v>
      </c>
      <c r="D29" t="s">
        <v>19</v>
      </c>
      <c r="E29" t="str">
        <f t="shared" si="3"/>
        <v>CC</v>
      </c>
      <c r="F29" t="s">
        <v>36</v>
      </c>
      <c r="G29" t="s">
        <v>36</v>
      </c>
      <c r="H29" s="4">
        <f>IF((ISERROR(MATCH(A29,ExistingTreatments!$A$2:$A$50,0))),FALSE,LOOKUP(A29,ExistingTreatments!$A$2:$A$50,ExistingTreatments!$H$2:$H$50))</f>
        <v>8.3000000000000004E-2</v>
      </c>
      <c r="I29" s="4" t="s">
        <v>209</v>
      </c>
      <c r="J29" s="6">
        <f t="shared" si="4"/>
        <v>4</v>
      </c>
      <c r="K29" s="2">
        <f>LOOKUP(D29,MoFR_Rates!$A$2:$A$30,MoFR_Rates!$B$2:$B$30)</f>
        <v>830</v>
      </c>
      <c r="L29" s="2">
        <f t="shared" si="6"/>
        <v>410</v>
      </c>
      <c r="Q29">
        <v>400</v>
      </c>
      <c r="R29">
        <v>50</v>
      </c>
      <c r="W29">
        <v>150</v>
      </c>
      <c r="X29">
        <v>100</v>
      </c>
      <c r="Y29">
        <v>20</v>
      </c>
      <c r="Z29">
        <v>300</v>
      </c>
    </row>
    <row r="30" spans="1:26" ht="15">
      <c r="A30" t="str">
        <f t="shared" si="0"/>
        <v>IDFxmP</v>
      </c>
      <c r="B30" t="str">
        <f t="shared" si="1"/>
        <v>IDFxm.CC.Reg.P</v>
      </c>
      <c r="C30" t="str">
        <f t="shared" si="2"/>
        <v>IDFxmCCP</v>
      </c>
      <c r="D30" t="s">
        <v>19</v>
      </c>
      <c r="E30" t="str">
        <f t="shared" si="3"/>
        <v>CC</v>
      </c>
      <c r="F30" t="s">
        <v>37</v>
      </c>
      <c r="G30" t="s">
        <v>37</v>
      </c>
      <c r="H30" s="4">
        <f>IF((ISERROR(MATCH(A30,ExistingTreatments!$A$2:$A$50,0))),FALSE,LOOKUP(A30,ExistingTreatments!$A$2:$A$50,ExistingTreatments!$H$2:$H$50))</f>
        <v>3.7999999999999999E-2</v>
      </c>
      <c r="I30" s="4" t="s">
        <v>209</v>
      </c>
      <c r="J30" s="6">
        <f t="shared" si="4"/>
        <v>2</v>
      </c>
      <c r="K30" s="2">
        <f>LOOKUP(D30,MoFR_Rates!$A$2:$A$30,MoFR_Rates!$B$2:$B$30)</f>
        <v>830</v>
      </c>
      <c r="L30" s="2">
        <f t="shared" si="6"/>
        <v>682.2</v>
      </c>
      <c r="M30">
        <v>222</v>
      </c>
      <c r="N30">
        <v>10</v>
      </c>
      <c r="O30">
        <v>600</v>
      </c>
      <c r="P30">
        <v>100</v>
      </c>
      <c r="Y30">
        <v>20</v>
      </c>
      <c r="Z30">
        <v>300</v>
      </c>
    </row>
    <row r="31" spans="1:26" ht="15">
      <c r="A31" t="str">
        <f t="shared" si="0"/>
        <v>IDFxmS</v>
      </c>
      <c r="B31" t="str">
        <f t="shared" si="1"/>
        <v>IDFxm.Sel.Reg.S</v>
      </c>
      <c r="C31" t="str">
        <f t="shared" si="2"/>
        <v>IDFxmSelS</v>
      </c>
      <c r="D31" t="s">
        <v>19</v>
      </c>
      <c r="E31" t="str">
        <f t="shared" si="3"/>
        <v>Sel</v>
      </c>
      <c r="F31" t="s">
        <v>86</v>
      </c>
      <c r="G31" t="s">
        <v>36</v>
      </c>
      <c r="H31" s="4">
        <f>IF((ISERROR(MATCH(A31,ExistingTreatments!$A$2:$A$50,0))),FALSE,LOOKUP(A31,ExistingTreatments!$A$2:$A$50,ExistingTreatments!$H$2:$H$50))</f>
        <v>0.879</v>
      </c>
      <c r="I31" s="4" t="s">
        <v>209</v>
      </c>
      <c r="J31" s="6">
        <f t="shared" si="4"/>
        <v>4</v>
      </c>
      <c r="K31" s="2">
        <f>LOOKUP(D31,MoFR_Rates!$A$2:$A$30,MoFR_Rates!$B$2:$B$30)</f>
        <v>830</v>
      </c>
      <c r="L31" s="2">
        <f t="shared" si="6"/>
        <v>50</v>
      </c>
      <c r="Y31">
        <v>25</v>
      </c>
      <c r="Z31">
        <v>200</v>
      </c>
    </row>
    <row r="32" spans="1:26" ht="15">
      <c r="A32" t="str">
        <f t="shared" si="0"/>
        <v>MSdc2N</v>
      </c>
      <c r="B32" t="str">
        <f t="shared" si="1"/>
        <v>MSdc2.CC.Reg.N</v>
      </c>
      <c r="C32" t="str">
        <f t="shared" si="2"/>
        <v>MSdc2CCN</v>
      </c>
      <c r="D32" t="s">
        <v>20</v>
      </c>
      <c r="E32" t="str">
        <f t="shared" si="3"/>
        <v>CC</v>
      </c>
      <c r="F32" t="s">
        <v>36</v>
      </c>
      <c r="G32" t="s">
        <v>36</v>
      </c>
      <c r="H32" s="4" t="b">
        <f>IF((ISERROR(MATCH(A32,ExistingTreatments!$A$2:$A$50,0))),FALSE,LOOKUP(A32,ExistingTreatments!$A$2:$A$50,ExistingTreatments!$H$2:$H$50))</f>
        <v>0</v>
      </c>
      <c r="I32" s="4" t="s">
        <v>209</v>
      </c>
      <c r="J32" s="6">
        <f t="shared" si="4"/>
        <v>4</v>
      </c>
      <c r="K32" s="2">
        <f>LOOKUP(D32,MoFR_Rates!$A$2:$A$30,MoFR_Rates!$B$2:$B$30)</f>
        <v>914</v>
      </c>
      <c r="L32" s="2">
        <f t="shared" si="6"/>
        <v>160</v>
      </c>
      <c r="Q32">
        <v>400</v>
      </c>
      <c r="R32">
        <v>20</v>
      </c>
      <c r="Y32">
        <v>20</v>
      </c>
      <c r="Z32">
        <v>400</v>
      </c>
    </row>
    <row r="33" spans="1:26" ht="15">
      <c r="A33" t="str">
        <f t="shared" si="0"/>
        <v>MSdc2P</v>
      </c>
      <c r="B33" t="str">
        <f t="shared" si="1"/>
        <v>MSdc2.CC.Reg.P</v>
      </c>
      <c r="C33" t="str">
        <f t="shared" si="2"/>
        <v>MSdc2CCP</v>
      </c>
      <c r="D33" t="s">
        <v>20</v>
      </c>
      <c r="E33" t="str">
        <f t="shared" si="3"/>
        <v>CC</v>
      </c>
      <c r="F33" t="s">
        <v>37</v>
      </c>
      <c r="G33" t="s">
        <v>37</v>
      </c>
      <c r="H33" s="4" t="b">
        <f>IF((ISERROR(MATCH(A33,ExistingTreatments!$A$2:$A$50,0))),FALSE,LOOKUP(A33,ExistingTreatments!$A$2:$A$50,ExistingTreatments!$H$2:$H$50))</f>
        <v>0</v>
      </c>
      <c r="I33" s="4" t="s">
        <v>209</v>
      </c>
      <c r="J33" s="6">
        <f t="shared" si="4"/>
        <v>2</v>
      </c>
      <c r="K33" s="2">
        <f>LOOKUP(D33,MoFR_Rates!$A$2:$A$30,MoFR_Rates!$B$2:$B$30)</f>
        <v>914</v>
      </c>
      <c r="L33" s="2">
        <f t="shared" si="6"/>
        <v>860</v>
      </c>
      <c r="O33">
        <v>800</v>
      </c>
      <c r="P33">
        <v>100</v>
      </c>
      <c r="Y33">
        <v>20</v>
      </c>
      <c r="Z33">
        <v>300</v>
      </c>
    </row>
    <row r="34" spans="1:26" ht="15">
      <c r="A34" t="str">
        <f t="shared" si="0"/>
        <v>MSdvN</v>
      </c>
      <c r="B34" t="str">
        <f t="shared" si="1"/>
        <v>MSdv.CC.Reg.N</v>
      </c>
      <c r="C34" t="str">
        <f t="shared" si="2"/>
        <v>MSdvCCN</v>
      </c>
      <c r="D34" t="s">
        <v>21</v>
      </c>
      <c r="E34" t="str">
        <f t="shared" si="3"/>
        <v>CC</v>
      </c>
      <c r="F34" t="s">
        <v>36</v>
      </c>
      <c r="G34" t="s">
        <v>36</v>
      </c>
      <c r="H34" s="4" t="b">
        <f>IF((ISERROR(MATCH(A34,ExistingTreatments!$A$2:$A$50,0))),FALSE,LOOKUP(A34,ExistingTreatments!$A$2:$A$50,ExistingTreatments!$H$2:$H$50))</f>
        <v>0</v>
      </c>
      <c r="I34" s="4" t="s">
        <v>209</v>
      </c>
      <c r="J34" s="6">
        <f t="shared" si="4"/>
        <v>4</v>
      </c>
      <c r="K34" s="2">
        <f>LOOKUP(D34,MoFR_Rates!$A$2:$A$30,MoFR_Rates!$B$2:$B$30)</f>
        <v>914</v>
      </c>
      <c r="L34" s="2">
        <f t="shared" si="6"/>
        <v>160</v>
      </c>
      <c r="Q34">
        <v>400</v>
      </c>
      <c r="R34">
        <v>20</v>
      </c>
      <c r="Y34">
        <v>20</v>
      </c>
      <c r="Z34">
        <v>400</v>
      </c>
    </row>
    <row r="35" spans="1:26" ht="15">
      <c r="A35" t="str">
        <f t="shared" si="0"/>
        <v>MSdvP</v>
      </c>
      <c r="B35" t="str">
        <f t="shared" si="1"/>
        <v>MSdv.CC.Reg.P</v>
      </c>
      <c r="C35" t="str">
        <f t="shared" si="2"/>
        <v>MSdvCCP</v>
      </c>
      <c r="D35" t="s">
        <v>21</v>
      </c>
      <c r="E35" t="str">
        <f t="shared" si="3"/>
        <v>CC</v>
      </c>
      <c r="F35" t="s">
        <v>37</v>
      </c>
      <c r="G35" t="s">
        <v>37</v>
      </c>
      <c r="H35" s="4" t="b">
        <f>IF((ISERROR(MATCH(A35,ExistingTreatments!$A$2:$A$50,0))),FALSE,LOOKUP(A35,ExistingTreatments!$A$2:$A$50,ExistingTreatments!$H$2:$H$50))</f>
        <v>0</v>
      </c>
      <c r="I35" s="4" t="s">
        <v>209</v>
      </c>
      <c r="J35" s="6">
        <f t="shared" si="4"/>
        <v>2</v>
      </c>
      <c r="K35" s="2">
        <f>LOOKUP(D35,MoFR_Rates!$A$2:$A$30,MoFR_Rates!$B$2:$B$30)</f>
        <v>914</v>
      </c>
      <c r="L35" s="2">
        <f t="shared" si="6"/>
        <v>860</v>
      </c>
      <c r="O35">
        <v>800</v>
      </c>
      <c r="P35">
        <v>100</v>
      </c>
      <c r="Y35">
        <v>20</v>
      </c>
      <c r="Z35">
        <v>300</v>
      </c>
    </row>
    <row r="36" spans="1:26" ht="15">
      <c r="A36" t="str">
        <f t="shared" si="0"/>
        <v>MSxkN</v>
      </c>
      <c r="B36" t="str">
        <f t="shared" si="1"/>
        <v>MSxk.CC.Reg.N</v>
      </c>
      <c r="C36" t="str">
        <f t="shared" si="2"/>
        <v>MSxkCCN</v>
      </c>
      <c r="D36" t="s">
        <v>22</v>
      </c>
      <c r="E36" t="str">
        <f t="shared" si="3"/>
        <v>CC</v>
      </c>
      <c r="F36" t="s">
        <v>36</v>
      </c>
      <c r="G36" t="s">
        <v>36</v>
      </c>
      <c r="H36" s="4" t="b">
        <f>IF((ISERROR(MATCH(A36,ExistingTreatments!$A$2:$A$50,0))),FALSE,LOOKUP(A36,ExistingTreatments!$A$2:$A$50,ExistingTreatments!$H$2:$H$50))</f>
        <v>0</v>
      </c>
      <c r="I36" s="4" t="s">
        <v>209</v>
      </c>
      <c r="J36" s="6">
        <f t="shared" si="4"/>
        <v>4</v>
      </c>
      <c r="K36" s="2">
        <f>LOOKUP(D36,MoFR_Rates!$A$2:$A$30,MoFR_Rates!$B$2:$B$30)</f>
        <v>764</v>
      </c>
      <c r="L36" s="2">
        <f t="shared" si="6"/>
        <v>160</v>
      </c>
      <c r="Q36">
        <v>400</v>
      </c>
      <c r="R36">
        <v>20</v>
      </c>
      <c r="Y36">
        <v>20</v>
      </c>
      <c r="Z36">
        <v>400</v>
      </c>
    </row>
    <row r="37" spans="1:26" ht="15">
      <c r="A37" t="str">
        <f t="shared" si="0"/>
        <v>MSxkP</v>
      </c>
      <c r="B37" t="str">
        <f t="shared" si="1"/>
        <v>MSxk.CC.Reg.P</v>
      </c>
      <c r="C37" t="str">
        <f t="shared" si="2"/>
        <v>MSxkCCP</v>
      </c>
      <c r="D37" t="s">
        <v>22</v>
      </c>
      <c r="E37" t="str">
        <f t="shared" si="3"/>
        <v>CC</v>
      </c>
      <c r="F37" t="s">
        <v>37</v>
      </c>
      <c r="G37" t="s">
        <v>37</v>
      </c>
      <c r="H37" s="4" t="b">
        <f>IF((ISERROR(MATCH(A37,ExistingTreatments!$A$2:$A$50,0))),FALSE,LOOKUP(A37,ExistingTreatments!$A$2:$A$50,ExistingTreatments!$H$2:$H$50))</f>
        <v>0</v>
      </c>
      <c r="I37" s="4" t="s">
        <v>209</v>
      </c>
      <c r="J37" s="6">
        <f t="shared" si="4"/>
        <v>2</v>
      </c>
      <c r="K37" s="2">
        <f>LOOKUP(D37,MoFR_Rates!$A$2:$A$30,MoFR_Rates!$B$2:$B$30)</f>
        <v>764</v>
      </c>
      <c r="L37" s="2">
        <f t="shared" si="6"/>
        <v>860</v>
      </c>
      <c r="O37">
        <v>800</v>
      </c>
      <c r="P37">
        <v>100</v>
      </c>
      <c r="Y37">
        <v>20</v>
      </c>
      <c r="Z37">
        <v>300</v>
      </c>
    </row>
    <row r="38" spans="1:26" ht="15">
      <c r="A38" t="str">
        <f t="shared" si="0"/>
        <v>MSxvN</v>
      </c>
      <c r="B38" t="str">
        <f t="shared" si="1"/>
        <v>MSxv.CC.Reg.N</v>
      </c>
      <c r="C38" t="str">
        <f t="shared" si="2"/>
        <v>MSxvCCN</v>
      </c>
      <c r="D38" t="s">
        <v>23</v>
      </c>
      <c r="E38" t="str">
        <f t="shared" si="3"/>
        <v>CC</v>
      </c>
      <c r="F38" t="s">
        <v>36</v>
      </c>
      <c r="G38" t="s">
        <v>36</v>
      </c>
      <c r="H38" s="4">
        <f>IF((ISERROR(MATCH(A38,ExistingTreatments!$A$2:$A$50,0))),FALSE,LOOKUP(A38,ExistingTreatments!$A$2:$A$50,ExistingTreatments!$H$2:$H$50))</f>
        <v>0.64700000000000002</v>
      </c>
      <c r="I38" s="4" t="s">
        <v>209</v>
      </c>
      <c r="J38" s="6">
        <f t="shared" si="4"/>
        <v>4</v>
      </c>
      <c r="K38" s="2">
        <f>LOOKUP(D38,MoFR_Rates!$A$2:$A$30,MoFR_Rates!$B$2:$B$30)</f>
        <v>740</v>
      </c>
      <c r="L38" s="2">
        <f t="shared" si="6"/>
        <v>160</v>
      </c>
      <c r="Q38">
        <v>400</v>
      </c>
      <c r="R38">
        <v>20</v>
      </c>
      <c r="Y38">
        <v>20</v>
      </c>
      <c r="Z38">
        <v>400</v>
      </c>
    </row>
    <row r="39" spans="1:26" ht="15">
      <c r="A39" t="str">
        <f t="shared" si="0"/>
        <v>MSxvP</v>
      </c>
      <c r="B39" t="str">
        <f t="shared" si="1"/>
        <v>MSxv.CC.Reg.P</v>
      </c>
      <c r="C39" t="str">
        <f t="shared" si="2"/>
        <v>MSxvCCP</v>
      </c>
      <c r="D39" t="s">
        <v>23</v>
      </c>
      <c r="E39" t="str">
        <f t="shared" si="3"/>
        <v>CC</v>
      </c>
      <c r="F39" t="s">
        <v>37</v>
      </c>
      <c r="G39" t="s">
        <v>37</v>
      </c>
      <c r="H39" s="4">
        <f>IF((ISERROR(MATCH(A39,ExistingTreatments!$A$2:$A$50,0))),FALSE,LOOKUP(A39,ExistingTreatments!$A$2:$A$50,ExistingTreatments!$H$2:$H$50))</f>
        <v>0.35299999999999998</v>
      </c>
      <c r="I39" s="4" t="s">
        <v>209</v>
      </c>
      <c r="J39" s="6">
        <f t="shared" si="4"/>
        <v>2</v>
      </c>
      <c r="K39" s="2">
        <f>LOOKUP(D39,MoFR_Rates!$A$2:$A$30,MoFR_Rates!$B$2:$B$30)</f>
        <v>740</v>
      </c>
      <c r="L39" s="2">
        <f t="shared" si="6"/>
        <v>860</v>
      </c>
      <c r="O39">
        <v>800</v>
      </c>
      <c r="P39">
        <v>100</v>
      </c>
      <c r="Y39">
        <v>20</v>
      </c>
      <c r="Z39">
        <v>300</v>
      </c>
    </row>
    <row r="40" spans="1:26" ht="15">
      <c r="A40" t="str">
        <f t="shared" si="0"/>
        <v>SBPSdcN</v>
      </c>
      <c r="B40" t="str">
        <f t="shared" si="1"/>
        <v>SBPSdc.CC.Reg.N</v>
      </c>
      <c r="C40" t="str">
        <f t="shared" si="2"/>
        <v>SBPSdcCCN</v>
      </c>
      <c r="D40" t="s">
        <v>24</v>
      </c>
      <c r="E40" t="str">
        <f t="shared" si="3"/>
        <v>CC</v>
      </c>
      <c r="F40" t="s">
        <v>36</v>
      </c>
      <c r="G40" t="s">
        <v>36</v>
      </c>
      <c r="H40" s="4">
        <f>IF((ISERROR(MATCH(A40,ExistingTreatments!$A$2:$A$50,0))),FALSE,LOOKUP(A40,ExistingTreatments!$A$2:$A$50,ExistingTreatments!$H$2:$H$50))</f>
        <v>0.80100000000000005</v>
      </c>
      <c r="I40" s="4" t="s">
        <v>209</v>
      </c>
      <c r="J40" s="6">
        <f t="shared" si="4"/>
        <v>4</v>
      </c>
      <c r="K40" s="2">
        <f>LOOKUP(D40,MoFR_Rates!$A$2:$A$30,MoFR_Rates!$B$2:$B$30)</f>
        <v>793</v>
      </c>
      <c r="L40" s="2">
        <f t="shared" si="6"/>
        <v>385</v>
      </c>
      <c r="M40">
        <v>100</v>
      </c>
      <c r="N40">
        <v>50</v>
      </c>
      <c r="Q40">
        <v>500</v>
      </c>
      <c r="R40">
        <v>20</v>
      </c>
      <c r="S40">
        <v>500</v>
      </c>
      <c r="T40">
        <v>10</v>
      </c>
      <c r="W40">
        <v>150</v>
      </c>
      <c r="X40">
        <v>70</v>
      </c>
      <c r="Y40">
        <v>20</v>
      </c>
      <c r="Z40">
        <v>400</v>
      </c>
    </row>
    <row r="41" spans="1:26" ht="15">
      <c r="A41" t="str">
        <f t="shared" si="0"/>
        <v>SBPSdcP</v>
      </c>
      <c r="B41" t="str">
        <f t="shared" si="1"/>
        <v>SBPSdc.CC.Reg.P</v>
      </c>
      <c r="C41" t="str">
        <f t="shared" si="2"/>
        <v>SBPSdcCCP</v>
      </c>
      <c r="D41" t="s">
        <v>24</v>
      </c>
      <c r="E41" t="str">
        <f t="shared" si="3"/>
        <v>CC</v>
      </c>
      <c r="F41" t="s">
        <v>37</v>
      </c>
      <c r="G41" t="s">
        <v>37</v>
      </c>
      <c r="H41" s="4">
        <f>IF((ISERROR(MATCH(A41,ExistingTreatments!$A$2:$A$50,0))),FALSE,LOOKUP(A41,ExistingTreatments!$A$2:$A$50,ExistingTreatments!$H$2:$H$50))</f>
        <v>0.19900000000000001</v>
      </c>
      <c r="I41" s="4" t="s">
        <v>209</v>
      </c>
      <c r="J41" s="6">
        <f t="shared" si="4"/>
        <v>2</v>
      </c>
      <c r="K41" s="2">
        <f>LOOKUP(D41,MoFR_Rates!$A$2:$A$30,MoFR_Rates!$B$2:$B$30)</f>
        <v>793</v>
      </c>
      <c r="L41" s="2">
        <f t="shared" si="6"/>
        <v>682.2</v>
      </c>
      <c r="M41">
        <v>222</v>
      </c>
      <c r="N41">
        <v>10</v>
      </c>
      <c r="O41">
        <v>600</v>
      </c>
      <c r="P41">
        <v>100</v>
      </c>
      <c r="Y41">
        <v>20</v>
      </c>
      <c r="Z41">
        <v>300</v>
      </c>
    </row>
    <row r="42" spans="1:26" ht="15">
      <c r="A42" t="str">
        <f t="shared" si="0"/>
        <v>SBPSmcN</v>
      </c>
      <c r="B42" t="str">
        <f t="shared" si="1"/>
        <v>SBPSmc.CC.Reg.N</v>
      </c>
      <c r="C42" t="str">
        <f t="shared" si="2"/>
        <v>SBPSmcCCN</v>
      </c>
      <c r="D42" t="s">
        <v>25</v>
      </c>
      <c r="E42" t="str">
        <f t="shared" si="3"/>
        <v>CC</v>
      </c>
      <c r="F42" t="s">
        <v>36</v>
      </c>
      <c r="G42" t="s">
        <v>36</v>
      </c>
      <c r="H42" s="4" t="b">
        <f>IF((ISERROR(MATCH(A42,ExistingTreatments!$A$2:$A$50,0))),FALSE,LOOKUP(A42,ExistingTreatments!$A$2:$A$50,ExistingTreatments!$H$2:$H$50))</f>
        <v>0</v>
      </c>
      <c r="I42" s="4" t="s">
        <v>212</v>
      </c>
      <c r="J42" s="6">
        <f t="shared" si="4"/>
        <v>4</v>
      </c>
      <c r="K42" s="2">
        <f>LOOKUP(D42,MoFR_Rates!$A$2:$A$30,MoFR_Rates!$B$2:$B$30)</f>
        <v>771</v>
      </c>
      <c r="L42" s="2">
        <f t="shared" si="6"/>
        <v>430</v>
      </c>
      <c r="M42">
        <v>100</v>
      </c>
      <c r="N42">
        <v>50</v>
      </c>
      <c r="Q42">
        <v>500</v>
      </c>
      <c r="R42">
        <v>20</v>
      </c>
      <c r="S42">
        <v>500</v>
      </c>
      <c r="T42">
        <v>10</v>
      </c>
      <c r="W42">
        <v>150</v>
      </c>
      <c r="X42">
        <v>100</v>
      </c>
      <c r="Y42">
        <v>20</v>
      </c>
      <c r="Z42">
        <v>400</v>
      </c>
    </row>
    <row r="43" spans="1:26" ht="15">
      <c r="A43" t="str">
        <f t="shared" si="0"/>
        <v>SBPSmcP</v>
      </c>
      <c r="B43" t="str">
        <f t="shared" si="1"/>
        <v>SBPSmc.CC.Reg.P</v>
      </c>
      <c r="C43" t="str">
        <f t="shared" si="2"/>
        <v>SBPSmcCCP</v>
      </c>
      <c r="D43" t="s">
        <v>25</v>
      </c>
      <c r="E43" t="str">
        <f t="shared" si="3"/>
        <v>CC</v>
      </c>
      <c r="F43" t="s">
        <v>37</v>
      </c>
      <c r="G43" t="s">
        <v>37</v>
      </c>
      <c r="H43" s="4" t="b">
        <f>IF((ISERROR(MATCH(A43,ExistingTreatments!$A$2:$A$50,0))),FALSE,LOOKUP(A43,ExistingTreatments!$A$2:$A$50,ExistingTreatments!$H$2:$H$50))</f>
        <v>0</v>
      </c>
      <c r="I43" s="4" t="s">
        <v>212</v>
      </c>
      <c r="J43" s="6">
        <f t="shared" si="4"/>
        <v>2</v>
      </c>
      <c r="K43" s="2">
        <f>LOOKUP(D43,MoFR_Rates!$A$2:$A$30,MoFR_Rates!$B$2:$B$30)</f>
        <v>771</v>
      </c>
      <c r="L43" s="2">
        <f t="shared" si="6"/>
        <v>682.2</v>
      </c>
      <c r="M43">
        <v>222</v>
      </c>
      <c r="N43">
        <v>10</v>
      </c>
      <c r="O43">
        <v>600</v>
      </c>
      <c r="P43">
        <v>100</v>
      </c>
      <c r="Y43">
        <v>20</v>
      </c>
      <c r="Z43">
        <v>300</v>
      </c>
    </row>
    <row r="44" spans="1:26" ht="15">
      <c r="A44" t="str">
        <f t="shared" si="0"/>
        <v>SBPSmkN</v>
      </c>
      <c r="B44" t="str">
        <f t="shared" si="1"/>
        <v>SBPSmk.CC.Reg.N</v>
      </c>
      <c r="C44" t="str">
        <f t="shared" si="2"/>
        <v>SBPSmkCCN</v>
      </c>
      <c r="D44" t="s">
        <v>26</v>
      </c>
      <c r="E44" t="str">
        <f t="shared" si="3"/>
        <v>CC</v>
      </c>
      <c r="F44" t="s">
        <v>36</v>
      </c>
      <c r="G44" t="s">
        <v>36</v>
      </c>
      <c r="H44" s="4">
        <f>IF((ISERROR(MATCH(A44,ExistingTreatments!$A$2:$A$50,0))),FALSE,LOOKUP(A44,ExistingTreatments!$A$2:$A$50,ExistingTreatments!$H$2:$H$50))</f>
        <v>0.34</v>
      </c>
      <c r="I44" s="4" t="s">
        <v>209</v>
      </c>
      <c r="J44" s="6">
        <f t="shared" si="4"/>
        <v>4</v>
      </c>
      <c r="K44" s="2">
        <f>LOOKUP(D44,MoFR_Rates!$A$2:$A$30,MoFR_Rates!$B$2:$B$30)</f>
        <v>769</v>
      </c>
      <c r="L44" s="2">
        <f t="shared" si="6"/>
        <v>430</v>
      </c>
      <c r="M44">
        <v>100</v>
      </c>
      <c r="N44">
        <v>50</v>
      </c>
      <c r="Q44">
        <v>500</v>
      </c>
      <c r="R44">
        <v>20</v>
      </c>
      <c r="S44">
        <v>500</v>
      </c>
      <c r="T44">
        <v>10</v>
      </c>
      <c r="W44">
        <v>150</v>
      </c>
      <c r="X44">
        <v>100</v>
      </c>
      <c r="Y44">
        <v>20</v>
      </c>
      <c r="Z44">
        <v>400</v>
      </c>
    </row>
    <row r="45" spans="1:26" ht="15">
      <c r="A45" t="str">
        <f t="shared" si="0"/>
        <v>SBPSmkP</v>
      </c>
      <c r="B45" t="str">
        <f t="shared" si="1"/>
        <v>SBPSmk.CC.Reg.P</v>
      </c>
      <c r="C45" t="str">
        <f t="shared" si="2"/>
        <v>SBPSmkCCP</v>
      </c>
      <c r="D45" t="s">
        <v>26</v>
      </c>
      <c r="E45" t="str">
        <f t="shared" si="3"/>
        <v>CC</v>
      </c>
      <c r="F45" t="s">
        <v>37</v>
      </c>
      <c r="G45" t="s">
        <v>37</v>
      </c>
      <c r="H45" s="4">
        <f>IF((ISERROR(MATCH(A45,ExistingTreatments!$A$2:$A$50,0))),FALSE,LOOKUP(A45,ExistingTreatments!$A$2:$A$50,ExistingTreatments!$H$2:$H$50))</f>
        <v>0.64600000000000002</v>
      </c>
      <c r="I45" s="4" t="s">
        <v>209</v>
      </c>
      <c r="J45" s="6">
        <f t="shared" si="4"/>
        <v>2</v>
      </c>
      <c r="K45" s="2">
        <f>LOOKUP(D45,MoFR_Rates!$A$2:$A$30,MoFR_Rates!$B$2:$B$30)</f>
        <v>769</v>
      </c>
      <c r="L45" s="2">
        <f t="shared" si="6"/>
        <v>682.2</v>
      </c>
      <c r="M45">
        <v>222</v>
      </c>
      <c r="N45">
        <v>10</v>
      </c>
      <c r="O45">
        <v>600</v>
      </c>
      <c r="P45">
        <v>100</v>
      </c>
      <c r="Y45">
        <v>20</v>
      </c>
      <c r="Z45">
        <v>300</v>
      </c>
    </row>
    <row r="46" spans="1:26" ht="15">
      <c r="A46" t="str">
        <f t="shared" si="0"/>
        <v>SBPSxcN</v>
      </c>
      <c r="B46" t="str">
        <f t="shared" si="1"/>
        <v>SBPSxc.CC.Reg.N</v>
      </c>
      <c r="C46" t="str">
        <f t="shared" si="2"/>
        <v>SBPSxcCCN</v>
      </c>
      <c r="D46" t="s">
        <v>27</v>
      </c>
      <c r="E46" t="str">
        <f t="shared" si="3"/>
        <v>CC</v>
      </c>
      <c r="F46" t="s">
        <v>36</v>
      </c>
      <c r="G46" t="s">
        <v>36</v>
      </c>
      <c r="H46" s="4">
        <f>IF((ISERROR(MATCH(A46,ExistingTreatments!$A$2:$A$50,0))),FALSE,LOOKUP(A46,ExistingTreatments!$A$2:$A$50,ExistingTreatments!$H$2:$H$50))</f>
        <v>0.76300000000000001</v>
      </c>
      <c r="I46" s="4" t="s">
        <v>209</v>
      </c>
      <c r="J46" s="6">
        <f t="shared" si="4"/>
        <v>4</v>
      </c>
      <c r="K46" s="2">
        <f>LOOKUP(D46,MoFR_Rates!$A$2:$A$30,MoFR_Rates!$B$2:$B$30)</f>
        <v>771</v>
      </c>
      <c r="L46" s="2">
        <f t="shared" si="6"/>
        <v>430</v>
      </c>
      <c r="M46">
        <v>100</v>
      </c>
      <c r="N46">
        <v>50</v>
      </c>
      <c r="Q46">
        <v>500</v>
      </c>
      <c r="R46">
        <v>20</v>
      </c>
      <c r="S46">
        <v>500</v>
      </c>
      <c r="T46">
        <v>10</v>
      </c>
      <c r="W46">
        <v>150</v>
      </c>
      <c r="X46">
        <v>100</v>
      </c>
      <c r="Y46">
        <v>20</v>
      </c>
      <c r="Z46">
        <v>400</v>
      </c>
    </row>
    <row r="47" spans="1:26" ht="15">
      <c r="A47" t="str">
        <f t="shared" si="0"/>
        <v>SBPSxcP</v>
      </c>
      <c r="B47" t="str">
        <f t="shared" si="1"/>
        <v>SBPSxc.CC.Reg.P</v>
      </c>
      <c r="C47" t="str">
        <f t="shared" si="2"/>
        <v>SBPSxcCCP</v>
      </c>
      <c r="D47" t="s">
        <v>27</v>
      </c>
      <c r="E47" t="str">
        <f t="shared" si="3"/>
        <v>CC</v>
      </c>
      <c r="F47" t="s">
        <v>37</v>
      </c>
      <c r="G47" t="s">
        <v>37</v>
      </c>
      <c r="H47" s="4">
        <f>IF((ISERROR(MATCH(A47,ExistingTreatments!$A$2:$A$50,0))),FALSE,LOOKUP(A47,ExistingTreatments!$A$2:$A$50,ExistingTreatments!$H$2:$H$50))</f>
        <v>0.23499999999999999</v>
      </c>
      <c r="I47" s="4" t="s">
        <v>209</v>
      </c>
      <c r="J47" s="6">
        <f t="shared" si="4"/>
        <v>2</v>
      </c>
      <c r="K47" s="2">
        <f>LOOKUP(D47,MoFR_Rates!$A$2:$A$30,MoFR_Rates!$B$2:$B$30)</f>
        <v>771</v>
      </c>
      <c r="L47" s="2">
        <f t="shared" si="6"/>
        <v>682.2</v>
      </c>
      <c r="M47">
        <v>222</v>
      </c>
      <c r="N47">
        <v>10</v>
      </c>
      <c r="O47">
        <v>600</v>
      </c>
      <c r="P47">
        <v>100</v>
      </c>
      <c r="Y47">
        <v>20</v>
      </c>
      <c r="Z47">
        <v>300</v>
      </c>
    </row>
    <row r="48" spans="1:26" ht="15">
      <c r="A48" t="str">
        <f t="shared" si="0"/>
        <v>SBSdw1N</v>
      </c>
      <c r="B48" t="str">
        <f t="shared" si="1"/>
        <v>SBSdw1.CC.Reg.N</v>
      </c>
      <c r="C48" t="str">
        <f t="shared" si="2"/>
        <v>SBSdw1CCN</v>
      </c>
      <c r="D48" t="s">
        <v>28</v>
      </c>
      <c r="E48" t="str">
        <f t="shared" si="3"/>
        <v>CC</v>
      </c>
      <c r="F48" t="s">
        <v>36</v>
      </c>
      <c r="G48" t="s">
        <v>36</v>
      </c>
      <c r="H48" s="4">
        <f>IF((ISERROR(MATCH(A48,ExistingTreatments!$A$2:$A$50,0))),FALSE,LOOKUP(A48,ExistingTreatments!$A$2:$A$50,ExistingTreatments!$H$2:$H$50))</f>
        <v>0.188</v>
      </c>
      <c r="I48" s="4" t="s">
        <v>209</v>
      </c>
      <c r="J48" s="6">
        <f t="shared" si="4"/>
        <v>4</v>
      </c>
      <c r="K48" s="2">
        <f>LOOKUP(D48,MoFR_Rates!$A$2:$A$30,MoFR_Rates!$B$2:$B$30)</f>
        <v>934</v>
      </c>
      <c r="L48" s="2">
        <f t="shared" si="6"/>
        <v>450</v>
      </c>
      <c r="M48">
        <v>120</v>
      </c>
      <c r="N48">
        <v>50</v>
      </c>
      <c r="Q48">
        <v>550</v>
      </c>
      <c r="R48">
        <v>40</v>
      </c>
      <c r="S48">
        <v>550</v>
      </c>
      <c r="T48">
        <v>20</v>
      </c>
      <c r="Y48">
        <v>20</v>
      </c>
      <c r="Z48">
        <v>300</v>
      </c>
    </row>
    <row r="49" spans="1:26" ht="15">
      <c r="A49" t="str">
        <f t="shared" si="0"/>
        <v>SBSdw1P</v>
      </c>
      <c r="B49" t="str">
        <f t="shared" si="1"/>
        <v>SBSdw1.CC.Reg.P</v>
      </c>
      <c r="C49" t="str">
        <f t="shared" si="2"/>
        <v>SBSdw1CCP</v>
      </c>
      <c r="D49" t="s">
        <v>28</v>
      </c>
      <c r="E49" t="str">
        <f t="shared" si="3"/>
        <v>CC</v>
      </c>
      <c r="F49" t="s">
        <v>37</v>
      </c>
      <c r="G49" t="s">
        <v>37</v>
      </c>
      <c r="H49" s="4">
        <f>IF((ISERROR(MATCH(A49,ExistingTreatments!$A$2:$A$50,0))),FALSE,LOOKUP(A49,ExistingTreatments!$A$2:$A$50,ExistingTreatments!$H$2:$H$50))</f>
        <v>0.64100000000000001</v>
      </c>
      <c r="I49" s="4" t="s">
        <v>209</v>
      </c>
      <c r="J49" s="6">
        <f t="shared" si="4"/>
        <v>2</v>
      </c>
      <c r="K49" s="2">
        <f>LOOKUP(D49,MoFR_Rates!$A$2:$A$30,MoFR_Rates!$B$2:$B$30)</f>
        <v>934</v>
      </c>
      <c r="L49" s="2">
        <f t="shared" si="6"/>
        <v>1171</v>
      </c>
      <c r="M49">
        <v>350</v>
      </c>
      <c r="N49">
        <v>30</v>
      </c>
      <c r="O49">
        <v>841</v>
      </c>
      <c r="P49">
        <v>100</v>
      </c>
      <c r="S49">
        <v>550</v>
      </c>
      <c r="T49">
        <v>30</v>
      </c>
      <c r="Y49">
        <v>20</v>
      </c>
      <c r="Z49">
        <v>300</v>
      </c>
    </row>
    <row r="50" spans="1:26" ht="15">
      <c r="A50" t="str">
        <f t="shared" si="0"/>
        <v>SBSdw1S</v>
      </c>
      <c r="B50" t="str">
        <f t="shared" si="1"/>
        <v>SBSdw1.Sel.Reg.S</v>
      </c>
      <c r="C50" t="str">
        <f t="shared" si="2"/>
        <v>SBSdw1SelS</v>
      </c>
      <c r="D50" t="s">
        <v>28</v>
      </c>
      <c r="E50" t="str">
        <f t="shared" si="3"/>
        <v>Sel</v>
      </c>
      <c r="F50" t="s">
        <v>86</v>
      </c>
      <c r="G50" t="s">
        <v>36</v>
      </c>
      <c r="H50" s="4">
        <f>IF((ISERROR(MATCH(A50,ExistingTreatments!$A$2:$A$50,0))),FALSE,LOOKUP(A50,ExistingTreatments!$A$2:$A$50,ExistingTreatments!$H$2:$H$50))</f>
        <v>0.17100000000000001</v>
      </c>
      <c r="I50" s="4" t="s">
        <v>209</v>
      </c>
      <c r="J50" s="6">
        <f t="shared" si="4"/>
        <v>4</v>
      </c>
      <c r="K50" s="2">
        <f>LOOKUP(D50,MoFR_Rates!$A$2:$A$30,MoFR_Rates!$B$2:$B$30)</f>
        <v>934</v>
      </c>
      <c r="L50" s="2">
        <f t="shared" si="6"/>
        <v>250</v>
      </c>
      <c r="Q50">
        <v>800</v>
      </c>
      <c r="R50">
        <v>25</v>
      </c>
      <c r="Y50">
        <v>25</v>
      </c>
      <c r="Z50">
        <v>200</v>
      </c>
    </row>
    <row r="51" spans="1:26" ht="15">
      <c r="A51" t="str">
        <f t="shared" si="0"/>
        <v>SBSdw2N</v>
      </c>
      <c r="B51" t="str">
        <f t="shared" si="1"/>
        <v>SBSdw2.CC.Reg.N</v>
      </c>
      <c r="C51" t="str">
        <f t="shared" si="2"/>
        <v>SBSdw2CCN</v>
      </c>
      <c r="D51" t="s">
        <v>29</v>
      </c>
      <c r="E51" t="str">
        <f t="shared" si="3"/>
        <v>CC</v>
      </c>
      <c r="F51" t="s">
        <v>36</v>
      </c>
      <c r="G51" t="s">
        <v>36</v>
      </c>
      <c r="H51" s="4">
        <f>IF((ISERROR(MATCH(A51,ExistingTreatments!$A$2:$A$50,0))),FALSE,LOOKUP(A51,ExistingTreatments!$A$2:$A$50,ExistingTreatments!$H$2:$H$50))</f>
        <v>0.22600000000000001</v>
      </c>
      <c r="I51" s="4" t="s">
        <v>209</v>
      </c>
      <c r="J51" s="6">
        <f t="shared" si="4"/>
        <v>4</v>
      </c>
      <c r="K51" s="2">
        <f>LOOKUP(D51,MoFR_Rates!$A$2:$A$30,MoFR_Rates!$B$2:$B$30)</f>
        <v>824</v>
      </c>
      <c r="L51" s="2">
        <f t="shared" si="6"/>
        <v>450</v>
      </c>
      <c r="M51">
        <v>120</v>
      </c>
      <c r="N51">
        <v>50</v>
      </c>
      <c r="Q51">
        <v>550</v>
      </c>
      <c r="R51">
        <v>40</v>
      </c>
      <c r="S51">
        <v>550</v>
      </c>
      <c r="T51">
        <v>20</v>
      </c>
      <c r="Y51">
        <v>20</v>
      </c>
      <c r="Z51">
        <v>300</v>
      </c>
    </row>
    <row r="52" spans="1:26" ht="15">
      <c r="A52" t="str">
        <f t="shared" si="0"/>
        <v>SBSdw2P</v>
      </c>
      <c r="B52" t="str">
        <f t="shared" si="1"/>
        <v>SBSdw2.CC.Reg.P</v>
      </c>
      <c r="C52" t="str">
        <f t="shared" si="2"/>
        <v>SBSdw2CCP</v>
      </c>
      <c r="D52" t="s">
        <v>29</v>
      </c>
      <c r="E52" t="str">
        <f t="shared" si="3"/>
        <v>CC</v>
      </c>
      <c r="F52" t="s">
        <v>37</v>
      </c>
      <c r="G52" t="s">
        <v>37</v>
      </c>
      <c r="H52" s="4">
        <f>IF((ISERROR(MATCH(A52,ExistingTreatments!$A$2:$A$50,0))),FALSE,LOOKUP(A52,ExistingTreatments!$A$2:$A$50,ExistingTreatments!$H$2:$H$50))</f>
        <v>0.57799999999999996</v>
      </c>
      <c r="I52" s="4" t="s">
        <v>209</v>
      </c>
      <c r="J52" s="6">
        <f t="shared" si="4"/>
        <v>2</v>
      </c>
      <c r="K52" s="2">
        <f>LOOKUP(D52,MoFR_Rates!$A$2:$A$30,MoFR_Rates!$B$2:$B$30)</f>
        <v>824</v>
      </c>
      <c r="L52" s="2">
        <f t="shared" si="6"/>
        <v>1171</v>
      </c>
      <c r="M52">
        <v>350</v>
      </c>
      <c r="N52">
        <v>30</v>
      </c>
      <c r="O52">
        <v>841</v>
      </c>
      <c r="P52">
        <v>100</v>
      </c>
      <c r="S52">
        <v>550</v>
      </c>
      <c r="T52">
        <v>30</v>
      </c>
      <c r="Y52">
        <v>20</v>
      </c>
      <c r="Z52">
        <v>300</v>
      </c>
    </row>
    <row r="53" spans="1:26" ht="15">
      <c r="A53" t="str">
        <f t="shared" si="0"/>
        <v>SBSdw2S</v>
      </c>
      <c r="B53" t="str">
        <f t="shared" si="1"/>
        <v>SBSdw2.Sel.Reg.S</v>
      </c>
      <c r="C53" t="str">
        <f t="shared" si="2"/>
        <v>SBSdw2SelS</v>
      </c>
      <c r="D53" t="s">
        <v>29</v>
      </c>
      <c r="E53" t="str">
        <f t="shared" si="3"/>
        <v>Sel</v>
      </c>
      <c r="F53" t="s">
        <v>86</v>
      </c>
      <c r="G53" t="s">
        <v>36</v>
      </c>
      <c r="H53" s="4">
        <f>IF((ISERROR(MATCH(A53,ExistingTreatments!$A$2:$A$50,0))),FALSE,LOOKUP(A53,ExistingTreatments!$A$2:$A$50,ExistingTreatments!$H$2:$H$50))</f>
        <v>0.19700000000000001</v>
      </c>
      <c r="I53" s="4" t="s">
        <v>209</v>
      </c>
      <c r="J53" s="6">
        <f>IF(G53="N",4,IF(G53="P",2,4))</f>
        <v>4</v>
      </c>
      <c r="K53" s="2">
        <f>LOOKUP(D53,MoFR_Rates!$A$2:$A$30,MoFR_Rates!$B$2:$B$30)</f>
        <v>824</v>
      </c>
      <c r="L53" s="2">
        <f>M53*N53/100+O53*P53/100+Q53*R53/100+S53*T53/100+U53*V53/100+W53*X53/100+Y53*Z53/100</f>
        <v>250</v>
      </c>
      <c r="Q53">
        <v>800</v>
      </c>
      <c r="R53">
        <v>25</v>
      </c>
      <c r="Y53">
        <v>25</v>
      </c>
      <c r="Z53">
        <v>200</v>
      </c>
    </row>
    <row r="54" spans="1:26" ht="15">
      <c r="A54" t="str">
        <f t="shared" si="0"/>
        <v>SBSmc1N</v>
      </c>
      <c r="B54" t="str">
        <f t="shared" si="1"/>
        <v>SBSmc1.CC.Reg.N</v>
      </c>
      <c r="C54" t="str">
        <f t="shared" si="2"/>
        <v>SBSmc1CCN</v>
      </c>
      <c r="D54" t="s">
        <v>30</v>
      </c>
      <c r="E54" t="str">
        <f t="shared" si="3"/>
        <v>CC</v>
      </c>
      <c r="F54" t="s">
        <v>36</v>
      </c>
      <c r="G54" t="s">
        <v>36</v>
      </c>
      <c r="H54" s="4" t="b">
        <f>IF((ISERROR(MATCH(A54,ExistingTreatments!$A$2:$A$50,0))),FALSE,LOOKUP(A54,ExistingTreatments!$A$2:$A$50,ExistingTreatments!$H$2:$H$50))</f>
        <v>0</v>
      </c>
      <c r="I54" s="4" t="s">
        <v>212</v>
      </c>
      <c r="J54" s="6">
        <f t="shared" si="4"/>
        <v>4</v>
      </c>
      <c r="K54" s="2">
        <f>LOOKUP(D54,MoFR_Rates!$A$2:$A$30,MoFR_Rates!$B$2:$B$30)</f>
        <v>742</v>
      </c>
      <c r="L54" s="2">
        <f t="shared" si="6"/>
        <v>450</v>
      </c>
      <c r="M54">
        <v>120</v>
      </c>
      <c r="N54">
        <v>50</v>
      </c>
      <c r="Q54">
        <v>550</v>
      </c>
      <c r="R54">
        <v>40</v>
      </c>
      <c r="S54">
        <v>550</v>
      </c>
      <c r="T54">
        <v>20</v>
      </c>
      <c r="Y54">
        <v>20</v>
      </c>
      <c r="Z54">
        <v>300</v>
      </c>
    </row>
    <row r="55" spans="1:26" ht="15">
      <c r="A55" t="str">
        <f t="shared" si="0"/>
        <v>SBSmc1P</v>
      </c>
      <c r="B55" t="str">
        <f t="shared" si="1"/>
        <v>SBSmc1.CC.Reg.P</v>
      </c>
      <c r="C55" t="str">
        <f t="shared" si="2"/>
        <v>SBSmc1CCP</v>
      </c>
      <c r="D55" t="s">
        <v>30</v>
      </c>
      <c r="E55" t="str">
        <f t="shared" si="3"/>
        <v>CC</v>
      </c>
      <c r="F55" t="s">
        <v>37</v>
      </c>
      <c r="G55" t="s">
        <v>37</v>
      </c>
      <c r="H55" s="4">
        <f>IF((ISERROR(MATCH(A55,ExistingTreatments!$A$2:$A$50,0))),FALSE,LOOKUP(A55,ExistingTreatments!$A$2:$A$50,ExistingTreatments!$H$2:$H$50))</f>
        <v>1</v>
      </c>
      <c r="I55" s="4" t="s">
        <v>209</v>
      </c>
      <c r="J55" s="6">
        <f t="shared" si="4"/>
        <v>2</v>
      </c>
      <c r="K55" s="2">
        <f>LOOKUP(D55,MoFR_Rates!$A$2:$A$30,MoFR_Rates!$B$2:$B$30)</f>
        <v>742</v>
      </c>
      <c r="L55" s="2">
        <f t="shared" si="6"/>
        <v>1171</v>
      </c>
      <c r="M55">
        <v>350</v>
      </c>
      <c r="N55">
        <v>30</v>
      </c>
      <c r="O55">
        <v>841</v>
      </c>
      <c r="P55">
        <v>100</v>
      </c>
      <c r="S55">
        <v>550</v>
      </c>
      <c r="T55">
        <v>30</v>
      </c>
      <c r="Y55">
        <v>20</v>
      </c>
      <c r="Z55">
        <v>300</v>
      </c>
    </row>
    <row r="56" spans="1:26" ht="15">
      <c r="A56" t="str">
        <f t="shared" si="0"/>
        <v>SBSmhN</v>
      </c>
      <c r="B56" t="str">
        <f t="shared" si="1"/>
        <v>SBSmh.CC.Reg.N</v>
      </c>
      <c r="C56" t="str">
        <f t="shared" si="2"/>
        <v>SBSmhCCN</v>
      </c>
      <c r="D56" t="s">
        <v>31</v>
      </c>
      <c r="E56" t="str">
        <f t="shared" si="3"/>
        <v>CC</v>
      </c>
      <c r="F56" t="s">
        <v>36</v>
      </c>
      <c r="G56" t="s">
        <v>36</v>
      </c>
      <c r="H56" s="4" t="b">
        <f>IF((ISERROR(MATCH(A56,ExistingTreatments!$A$2:$A$50,0))),FALSE,LOOKUP(A56,ExistingTreatments!$A$2:$A$50,ExistingTreatments!$H$2:$H$50))</f>
        <v>0</v>
      </c>
      <c r="I56" s="4" t="s">
        <v>212</v>
      </c>
      <c r="J56" s="6">
        <f t="shared" si="4"/>
        <v>4</v>
      </c>
      <c r="K56" s="2">
        <f>LOOKUP(D56,MoFR_Rates!$A$2:$A$30,MoFR_Rates!$B$2:$B$30)</f>
        <v>1102</v>
      </c>
      <c r="L56" s="2">
        <f t="shared" si="6"/>
        <v>450</v>
      </c>
      <c r="M56">
        <v>120</v>
      </c>
      <c r="N56">
        <v>50</v>
      </c>
      <c r="Q56">
        <v>550</v>
      </c>
      <c r="R56">
        <v>40</v>
      </c>
      <c r="S56">
        <v>550</v>
      </c>
      <c r="T56">
        <v>20</v>
      </c>
      <c r="Y56">
        <v>20</v>
      </c>
      <c r="Z56">
        <v>300</v>
      </c>
    </row>
    <row r="57" spans="1:26" ht="15">
      <c r="A57" t="str">
        <f t="shared" si="0"/>
        <v>SBSmhP</v>
      </c>
      <c r="B57" t="str">
        <f t="shared" si="1"/>
        <v>SBSmh.CC.Reg.P</v>
      </c>
      <c r="C57" t="str">
        <f t="shared" si="2"/>
        <v>SBSmhCCP</v>
      </c>
      <c r="D57" t="s">
        <v>31</v>
      </c>
      <c r="E57" t="str">
        <f t="shared" si="3"/>
        <v>CC</v>
      </c>
      <c r="F57" t="s">
        <v>37</v>
      </c>
      <c r="G57" t="s">
        <v>37</v>
      </c>
      <c r="H57" s="4" t="b">
        <f>IF((ISERROR(MATCH(A57,ExistingTreatments!$A$2:$A$50,0))),FALSE,LOOKUP(A57,ExistingTreatments!$A$2:$A$50,ExistingTreatments!$H$2:$H$50))</f>
        <v>0</v>
      </c>
      <c r="I57" s="4" t="s">
        <v>209</v>
      </c>
      <c r="J57" s="6">
        <f t="shared" si="4"/>
        <v>2</v>
      </c>
      <c r="K57" s="2">
        <f>LOOKUP(D57,MoFR_Rates!$A$2:$A$30,MoFR_Rates!$B$2:$B$30)</f>
        <v>1102</v>
      </c>
      <c r="L57" s="2">
        <f t="shared" si="6"/>
        <v>1171</v>
      </c>
      <c r="M57">
        <v>350</v>
      </c>
      <c r="N57">
        <v>30</v>
      </c>
      <c r="O57">
        <v>841</v>
      </c>
      <c r="P57">
        <v>100</v>
      </c>
      <c r="S57">
        <v>550</v>
      </c>
      <c r="T57">
        <v>30</v>
      </c>
      <c r="Y57">
        <v>20</v>
      </c>
      <c r="Z57">
        <v>300</v>
      </c>
    </row>
    <row r="58" spans="1:26" ht="15">
      <c r="A58" t="str">
        <f t="shared" si="0"/>
        <v>SBSmwN</v>
      </c>
      <c r="B58" t="str">
        <f t="shared" si="1"/>
        <v>SBSmw.CC.Reg.N</v>
      </c>
      <c r="C58" t="str">
        <f t="shared" si="2"/>
        <v>SBSmwCCN</v>
      </c>
      <c r="D58" t="s">
        <v>32</v>
      </c>
      <c r="E58" t="str">
        <f t="shared" si="3"/>
        <v>CC</v>
      </c>
      <c r="F58" t="s">
        <v>36</v>
      </c>
      <c r="G58" t="s">
        <v>36</v>
      </c>
      <c r="H58" s="4" t="b">
        <f>IF((ISERROR(MATCH(A58,ExistingTreatments!$A$2:$A$50,0))),FALSE,LOOKUP(A58,ExistingTreatments!$A$2:$A$50,ExistingTreatments!$H$2:$H$50))</f>
        <v>0</v>
      </c>
      <c r="I58" s="4" t="s">
        <v>212</v>
      </c>
      <c r="J58" s="6">
        <f t="shared" si="4"/>
        <v>4</v>
      </c>
      <c r="K58" s="2">
        <f>LOOKUP(D58,MoFR_Rates!$A$2:$A$30,MoFR_Rates!$B$2:$B$30)</f>
        <v>1207</v>
      </c>
      <c r="L58" s="2">
        <f t="shared" si="6"/>
        <v>450</v>
      </c>
      <c r="M58">
        <v>120</v>
      </c>
      <c r="N58">
        <v>50</v>
      </c>
      <c r="Q58">
        <v>550</v>
      </c>
      <c r="R58">
        <v>40</v>
      </c>
      <c r="S58">
        <v>550</v>
      </c>
      <c r="T58">
        <v>20</v>
      </c>
      <c r="Y58">
        <v>20</v>
      </c>
      <c r="Z58">
        <v>300</v>
      </c>
    </row>
    <row r="59" spans="1:26" ht="15">
      <c r="A59" t="str">
        <f t="shared" si="0"/>
        <v>SBSmwP</v>
      </c>
      <c r="B59" t="str">
        <f t="shared" si="1"/>
        <v>SBSmw.CC.Reg.P</v>
      </c>
      <c r="C59" t="str">
        <f t="shared" si="2"/>
        <v>SBSmwCCP</v>
      </c>
      <c r="D59" t="s">
        <v>32</v>
      </c>
      <c r="E59" t="str">
        <f t="shared" si="3"/>
        <v>CC</v>
      </c>
      <c r="F59" t="s">
        <v>37</v>
      </c>
      <c r="G59" t="s">
        <v>37</v>
      </c>
      <c r="H59" s="4">
        <f>IF((ISERROR(MATCH(A59,ExistingTreatments!$A$2:$A$50,0))),FALSE,LOOKUP(A59,ExistingTreatments!$A$2:$A$50,ExistingTreatments!$H$2:$H$50))</f>
        <v>1</v>
      </c>
      <c r="I59" s="4" t="s">
        <v>209</v>
      </c>
      <c r="J59" s="6">
        <f t="shared" si="4"/>
        <v>2</v>
      </c>
      <c r="K59" s="2">
        <f>LOOKUP(D59,MoFR_Rates!$A$2:$A$30,MoFR_Rates!$B$2:$B$30)</f>
        <v>1207</v>
      </c>
      <c r="L59" s="2">
        <f t="shared" si="6"/>
        <v>1171</v>
      </c>
      <c r="M59">
        <v>350</v>
      </c>
      <c r="N59">
        <v>30</v>
      </c>
      <c r="O59">
        <v>841</v>
      </c>
      <c r="P59">
        <v>100</v>
      </c>
      <c r="S59">
        <v>550</v>
      </c>
      <c r="T59">
        <v>30</v>
      </c>
      <c r="Y59">
        <v>20</v>
      </c>
      <c r="Z59">
        <v>300</v>
      </c>
    </row>
    <row r="60" spans="1:26" ht="15">
      <c r="A60" t="str">
        <f t="shared" si="0"/>
        <v>SBSwk1N</v>
      </c>
      <c r="B60" t="str">
        <f t="shared" si="1"/>
        <v>SBSwk1.CC.Reg.N</v>
      </c>
      <c r="C60" t="str">
        <f t="shared" si="2"/>
        <v>SBSwk1CCN</v>
      </c>
      <c r="D60" t="s">
        <v>33</v>
      </c>
      <c r="E60" t="str">
        <f t="shared" si="3"/>
        <v>CC</v>
      </c>
      <c r="F60" t="s">
        <v>36</v>
      </c>
      <c r="G60" t="s">
        <v>36</v>
      </c>
      <c r="H60" s="4" t="b">
        <f>IF((ISERROR(MATCH(A60,ExistingTreatments!$A$2:$A$50,0))),FALSE,LOOKUP(A60,ExistingTreatments!$A$2:$A$50,ExistingTreatments!$H$2:$H$50))</f>
        <v>0</v>
      </c>
      <c r="I60" s="4" t="s">
        <v>212</v>
      </c>
      <c r="J60" s="6">
        <f t="shared" si="4"/>
        <v>4</v>
      </c>
      <c r="K60" s="2">
        <f>LOOKUP(D60,MoFR_Rates!$A$2:$A$30,MoFR_Rates!$B$2:$B$30)</f>
        <v>1241</v>
      </c>
      <c r="L60" s="2">
        <f t="shared" si="6"/>
        <v>450</v>
      </c>
      <c r="M60">
        <v>120</v>
      </c>
      <c r="N60">
        <v>50</v>
      </c>
      <c r="Q60">
        <v>550</v>
      </c>
      <c r="R60">
        <v>40</v>
      </c>
      <c r="S60">
        <v>550</v>
      </c>
      <c r="T60">
        <v>20</v>
      </c>
      <c r="Y60">
        <v>20</v>
      </c>
      <c r="Z60">
        <v>300</v>
      </c>
    </row>
    <row r="61" spans="1:26" ht="15">
      <c r="A61" t="str">
        <f t="shared" si="0"/>
        <v>SBSwk1P</v>
      </c>
      <c r="B61" t="str">
        <f t="shared" si="1"/>
        <v>SBSwk1.CC.Reg.P</v>
      </c>
      <c r="C61" t="str">
        <f t="shared" si="2"/>
        <v>SBSwk1CCP</v>
      </c>
      <c r="D61" t="s">
        <v>33</v>
      </c>
      <c r="E61" t="str">
        <f t="shared" si="3"/>
        <v>CC</v>
      </c>
      <c r="F61" t="s">
        <v>37</v>
      </c>
      <c r="G61" t="s">
        <v>37</v>
      </c>
      <c r="H61" s="4">
        <f>IF((ISERROR(MATCH(A61,ExistingTreatments!$A$2:$A$50,0))),FALSE,LOOKUP(A61,ExistingTreatments!$A$2:$A$50,ExistingTreatments!$H$2:$H$50))</f>
        <v>1</v>
      </c>
      <c r="I61" s="4" t="s">
        <v>209</v>
      </c>
      <c r="J61" s="6">
        <f t="shared" si="4"/>
        <v>2</v>
      </c>
      <c r="K61" s="2">
        <f>LOOKUP(D61,MoFR_Rates!$A$2:$A$30,MoFR_Rates!$B$2:$B$30)</f>
        <v>1241</v>
      </c>
      <c r="L61" s="2">
        <f t="shared" si="6"/>
        <v>1171</v>
      </c>
      <c r="M61">
        <v>350</v>
      </c>
      <c r="N61">
        <v>30</v>
      </c>
      <c r="O61">
        <v>841</v>
      </c>
      <c r="P61">
        <v>100</v>
      </c>
      <c r="S61">
        <v>550</v>
      </c>
      <c r="T61">
        <v>30</v>
      </c>
      <c r="Y61">
        <v>20</v>
      </c>
      <c r="Z61">
        <v>300</v>
      </c>
    </row>
    <row r="62" spans="1:26">
      <c r="A62" t="str">
        <f t="shared" si="0"/>
        <v>ZRepressedPineN</v>
      </c>
      <c r="B62" t="str">
        <f t="shared" si="1"/>
        <v>ZRepressedPine.CC.Reg.N</v>
      </c>
      <c r="C62" t="str">
        <f t="shared" si="2"/>
        <v>ZRepressedPineCCN</v>
      </c>
      <c r="D62" t="s">
        <v>90</v>
      </c>
      <c r="E62" t="str">
        <f t="shared" si="3"/>
        <v>CC</v>
      </c>
      <c r="F62" t="s">
        <v>36</v>
      </c>
      <c r="G62" t="s">
        <v>36</v>
      </c>
      <c r="I62" t="s">
        <v>212</v>
      </c>
      <c r="K62">
        <v>0</v>
      </c>
      <c r="L62">
        <v>0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2"/>
  <sheetViews>
    <sheetView topLeftCell="B43" zoomScale="75" workbookViewId="0">
      <selection activeCell="S28" sqref="S28"/>
    </sheetView>
  </sheetViews>
  <sheetFormatPr defaultRowHeight="12.75"/>
  <cols>
    <col min="3" max="3" width="21.7109375" customWidth="1"/>
    <col min="4" max="4" width="15.28515625" customWidth="1"/>
    <col min="5" max="5" width="6" customWidth="1"/>
    <col min="6" max="6" width="8.28515625" customWidth="1"/>
    <col min="9" max="9" width="5" customWidth="1"/>
    <col min="10" max="10" width="6.140625" style="5" customWidth="1"/>
    <col min="11" max="11" width="6" style="5" customWidth="1"/>
    <col min="13" max="13" width="8.140625" customWidth="1"/>
    <col min="29" max="29" width="4.85546875" customWidth="1"/>
    <col min="31" max="37" width="5" customWidth="1"/>
    <col min="41" max="41" width="10.42578125" customWidth="1"/>
  </cols>
  <sheetData>
    <row r="1" spans="1:43">
      <c r="A1" t="s">
        <v>85</v>
      </c>
      <c r="B1" t="s">
        <v>234</v>
      </c>
      <c r="C1" t="s">
        <v>210</v>
      </c>
      <c r="D1" t="s">
        <v>34</v>
      </c>
      <c r="E1" t="s">
        <v>92</v>
      </c>
      <c r="F1" t="s">
        <v>216</v>
      </c>
      <c r="G1" t="s">
        <v>35</v>
      </c>
      <c r="H1" t="s">
        <v>208</v>
      </c>
      <c r="I1" t="s">
        <v>80</v>
      </c>
      <c r="J1" s="9" t="s">
        <v>87</v>
      </c>
      <c r="K1" s="5" t="s">
        <v>44</v>
      </c>
      <c r="L1" t="s">
        <v>78</v>
      </c>
      <c r="M1" t="s">
        <v>77</v>
      </c>
      <c r="N1" t="s">
        <v>70</v>
      </c>
      <c r="O1" t="s">
        <v>43</v>
      </c>
      <c r="P1" t="s">
        <v>71</v>
      </c>
      <c r="Q1" t="s">
        <v>43</v>
      </c>
      <c r="R1" t="s">
        <v>76</v>
      </c>
      <c r="S1" t="s">
        <v>43</v>
      </c>
      <c r="T1" t="s">
        <v>72</v>
      </c>
      <c r="U1" t="s">
        <v>43</v>
      </c>
      <c r="V1" t="s">
        <v>73</v>
      </c>
      <c r="W1" t="s">
        <v>43</v>
      </c>
      <c r="X1" t="s">
        <v>74</v>
      </c>
      <c r="Y1" t="s">
        <v>43</v>
      </c>
      <c r="Z1" t="s">
        <v>75</v>
      </c>
      <c r="AA1" t="s">
        <v>43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81</v>
      </c>
      <c r="AM1" t="s">
        <v>82</v>
      </c>
      <c r="AN1" t="s">
        <v>83</v>
      </c>
      <c r="AO1" t="s">
        <v>84</v>
      </c>
      <c r="AP1" t="s">
        <v>205</v>
      </c>
      <c r="AQ1" t="s">
        <v>88</v>
      </c>
    </row>
    <row r="2" spans="1:43" ht="15">
      <c r="A2" t="str">
        <f>D2&amp;F2</f>
        <v>CWHms1N</v>
      </c>
      <c r="B2" t="str">
        <f>D2&amp;"."&amp;E2&amp;".FFEP."&amp;F2</f>
        <v>CWHms1.CC.FFEP.N</v>
      </c>
      <c r="C2" t="str">
        <f>D2&amp;E2&amp;F2</f>
        <v>CWHms1CCN</v>
      </c>
      <c r="D2" t="s">
        <v>8</v>
      </c>
      <c r="E2" t="str">
        <f>IF(F2="S","Sel","CC")</f>
        <v>CC</v>
      </c>
      <c r="F2" t="s">
        <v>36</v>
      </c>
      <c r="G2" t="s">
        <v>36</v>
      </c>
      <c r="H2" t="s">
        <v>212</v>
      </c>
      <c r="I2" s="4"/>
      <c r="J2" s="6"/>
      <c r="K2" s="6"/>
      <c r="L2" s="2">
        <f>LOOKUP(D2,MoFR_Rates!$A$2:$A$30,MoFR_Rates!$B$2:$B$30)</f>
        <v>1690</v>
      </c>
      <c r="M2" s="2">
        <f>N2*O2/100+P2*Q2/100+R2*S2/100+T2*U2/100+V2*W2/100+X2*Y2/100+Z2*AA2/100</f>
        <v>325</v>
      </c>
      <c r="N2" s="7">
        <v>150</v>
      </c>
      <c r="O2" s="7">
        <v>30</v>
      </c>
      <c r="P2" s="7"/>
      <c r="Q2" s="7"/>
      <c r="R2" s="7">
        <v>600</v>
      </c>
      <c r="S2" s="7">
        <v>30</v>
      </c>
      <c r="T2" s="7"/>
      <c r="U2" s="7"/>
      <c r="V2" s="7"/>
      <c r="W2" s="7"/>
      <c r="X2" s="7"/>
      <c r="Y2" s="7"/>
      <c r="Z2" s="7">
        <v>20</v>
      </c>
      <c r="AA2" s="7">
        <v>500</v>
      </c>
    </row>
    <row r="3" spans="1:43" ht="15">
      <c r="A3" t="str">
        <f t="shared" ref="A3:A62" si="0">D3&amp;F3</f>
        <v>CWHms1P</v>
      </c>
      <c r="B3" t="str">
        <f t="shared" ref="B3:B62" si="1">D3&amp;"."&amp;E3&amp;".FFEP."&amp;F3</f>
        <v>CWHms1.CC.FFEP.P</v>
      </c>
      <c r="C3" t="str">
        <f t="shared" ref="C3:C62" si="2">D3&amp;E3&amp;F3</f>
        <v>CWHms1CCP</v>
      </c>
      <c r="D3" t="s">
        <v>8</v>
      </c>
      <c r="E3" t="str">
        <f t="shared" ref="E3:E62" si="3">IF(F3="S","Sel","CC")</f>
        <v>CC</v>
      </c>
      <c r="F3" t="s">
        <v>37</v>
      </c>
      <c r="G3" t="s">
        <v>37</v>
      </c>
      <c r="H3" t="s">
        <v>212</v>
      </c>
      <c r="I3" s="4"/>
      <c r="J3" s="6"/>
      <c r="K3" s="6"/>
      <c r="L3" s="2">
        <f>LOOKUP(D3,MoFR_Rates!$A$2:$A$30,MoFR_Rates!$B$2:$B$30)</f>
        <v>1690</v>
      </c>
      <c r="M3" s="2">
        <f>N3*O3/100+P3*Q3/100+R3*S3/100+T3*U3/100+V3*W3/100+X3*Y3/100+Z3*AA3/100</f>
        <v>1530</v>
      </c>
      <c r="N3" s="11">
        <v>500</v>
      </c>
      <c r="O3" s="11">
        <v>80</v>
      </c>
      <c r="P3" s="11">
        <v>900</v>
      </c>
      <c r="Q3" s="11">
        <v>100</v>
      </c>
      <c r="R3" s="11"/>
      <c r="S3" s="11"/>
      <c r="T3" s="11">
        <v>500</v>
      </c>
      <c r="U3" s="11">
        <v>30</v>
      </c>
      <c r="V3" s="11"/>
      <c r="W3" s="11"/>
      <c r="X3" s="11"/>
      <c r="Y3" s="11"/>
      <c r="Z3" s="11">
        <v>20</v>
      </c>
      <c r="AA3" s="11">
        <v>400</v>
      </c>
    </row>
    <row r="4" spans="1:43" ht="15">
      <c r="A4" t="str">
        <f t="shared" si="0"/>
        <v>ESSFmwN</v>
      </c>
      <c r="B4" t="str">
        <f t="shared" si="1"/>
        <v>ESSFmw.CC.FFEP.N</v>
      </c>
      <c r="C4" t="str">
        <f t="shared" si="2"/>
        <v>ESSFmwCCN</v>
      </c>
      <c r="D4" t="s">
        <v>9</v>
      </c>
      <c r="E4" t="str">
        <f t="shared" si="3"/>
        <v>CC</v>
      </c>
      <c r="F4" t="s">
        <v>36</v>
      </c>
      <c r="G4" t="s">
        <v>36</v>
      </c>
      <c r="H4" t="s">
        <v>212</v>
      </c>
      <c r="I4" s="4"/>
      <c r="J4" s="6"/>
      <c r="K4" s="6"/>
      <c r="L4" s="2">
        <f>LOOKUP(D4,MoFR_Rates!$A$2:$A$30,MoFR_Rates!$B$2:$B$30)</f>
        <v>1487</v>
      </c>
      <c r="M4" s="2">
        <f>N4*O4/100+P4*Q4/100+R4*S4/100+T4*U4/100+V4*W4/100+X4*Y4/100+Z4*AA4/100</f>
        <v>325</v>
      </c>
      <c r="N4" s="7">
        <v>150</v>
      </c>
      <c r="O4" s="7">
        <v>30</v>
      </c>
      <c r="P4" s="7"/>
      <c r="Q4" s="7"/>
      <c r="R4" s="7">
        <v>600</v>
      </c>
      <c r="S4" s="7">
        <v>30</v>
      </c>
      <c r="T4" s="7"/>
      <c r="U4" s="7"/>
      <c r="V4" s="7"/>
      <c r="W4" s="7"/>
      <c r="X4" s="7"/>
      <c r="Y4" s="7"/>
      <c r="Z4" s="7">
        <v>20</v>
      </c>
      <c r="AA4" s="7">
        <v>500</v>
      </c>
    </row>
    <row r="5" spans="1:43" ht="15">
      <c r="A5" t="str">
        <f t="shared" si="0"/>
        <v>ESSFmwP</v>
      </c>
      <c r="B5" t="str">
        <f t="shared" si="1"/>
        <v>ESSFmw.CC.FFEP.P</v>
      </c>
      <c r="C5" t="str">
        <f t="shared" si="2"/>
        <v>ESSFmwCCP</v>
      </c>
      <c r="D5" t="s">
        <v>9</v>
      </c>
      <c r="E5" t="str">
        <f t="shared" si="3"/>
        <v>CC</v>
      </c>
      <c r="F5" t="s">
        <v>37</v>
      </c>
      <c r="G5" t="s">
        <v>37</v>
      </c>
      <c r="H5" t="s">
        <v>212</v>
      </c>
      <c r="I5" s="4"/>
      <c r="J5" s="6"/>
      <c r="K5" s="6"/>
      <c r="L5" s="2">
        <f>LOOKUP(D5,MoFR_Rates!$A$2:$A$30,MoFR_Rates!$B$2:$B$30)</f>
        <v>1487</v>
      </c>
      <c r="M5" s="2">
        <f>N5*O5/100+P5*Q5/100+R5*S5/100+T5*U5/100+V5*W5/100+X5*Y5/100+Z5*AA5/100</f>
        <v>1530</v>
      </c>
      <c r="N5" s="11">
        <v>500</v>
      </c>
      <c r="O5" s="11">
        <v>80</v>
      </c>
      <c r="P5" s="11">
        <v>900</v>
      </c>
      <c r="Q5" s="11">
        <v>100</v>
      </c>
      <c r="R5" s="11"/>
      <c r="S5" s="11"/>
      <c r="T5" s="11">
        <v>500</v>
      </c>
      <c r="U5" s="11">
        <v>30</v>
      </c>
      <c r="V5" s="11"/>
      <c r="W5" s="11"/>
      <c r="X5" s="11"/>
      <c r="Y5" s="11"/>
      <c r="Z5" s="11">
        <v>20</v>
      </c>
      <c r="AA5" s="11">
        <v>400</v>
      </c>
    </row>
    <row r="6" spans="1:43" ht="15">
      <c r="A6" t="str">
        <f t="shared" si="0"/>
        <v>ESSFwc3N</v>
      </c>
      <c r="B6" t="str">
        <f t="shared" si="1"/>
        <v>ESSFwc3.CC.FFEP.N</v>
      </c>
      <c r="C6" t="str">
        <f t="shared" si="2"/>
        <v>ESSFwc3CCN</v>
      </c>
      <c r="D6" t="s">
        <v>10</v>
      </c>
      <c r="E6" t="str">
        <f t="shared" si="3"/>
        <v>CC</v>
      </c>
      <c r="F6" t="s">
        <v>36</v>
      </c>
      <c r="G6" t="s">
        <v>36</v>
      </c>
      <c r="H6" t="s">
        <v>212</v>
      </c>
      <c r="I6" s="4"/>
      <c r="J6" s="6"/>
      <c r="K6" s="6"/>
      <c r="L6" s="2">
        <f>LOOKUP(D6,MoFR_Rates!$A$2:$A$30,MoFR_Rates!$B$2:$B$30)</f>
        <v>1025</v>
      </c>
      <c r="M6" s="2">
        <f t="shared" ref="M6:M18" si="4">N6*O6/100+P6*Q6/100+R6*S6/100+T6*U6/100+V6*W6/100+X6*Y6/100+Z6*AA6/100</f>
        <v>325</v>
      </c>
      <c r="N6" s="7">
        <v>150</v>
      </c>
      <c r="O6" s="7">
        <v>30</v>
      </c>
      <c r="P6" s="7"/>
      <c r="Q6" s="7"/>
      <c r="R6" s="7">
        <v>600</v>
      </c>
      <c r="S6" s="7">
        <v>30</v>
      </c>
      <c r="T6" s="7"/>
      <c r="U6" s="7"/>
      <c r="V6" s="7"/>
      <c r="W6" s="7"/>
      <c r="X6" s="7"/>
      <c r="Y6" s="7"/>
      <c r="Z6" s="7">
        <v>20</v>
      </c>
      <c r="AA6" s="7">
        <v>500</v>
      </c>
    </row>
    <row r="7" spans="1:43" ht="15">
      <c r="A7" t="str">
        <f t="shared" si="0"/>
        <v>ESSFwc3P</v>
      </c>
      <c r="B7" t="str">
        <f t="shared" si="1"/>
        <v>ESSFwc3.CC.FFEP.P</v>
      </c>
      <c r="C7" t="str">
        <f t="shared" si="2"/>
        <v>ESSFwc3CCP</v>
      </c>
      <c r="D7" t="s">
        <v>10</v>
      </c>
      <c r="E7" t="str">
        <f t="shared" si="3"/>
        <v>CC</v>
      </c>
      <c r="F7" t="s">
        <v>37</v>
      </c>
      <c r="G7" t="s">
        <v>37</v>
      </c>
      <c r="H7" t="s">
        <v>209</v>
      </c>
      <c r="I7" s="4">
        <v>1</v>
      </c>
      <c r="J7" s="6">
        <v>2</v>
      </c>
      <c r="K7" s="6">
        <v>3000</v>
      </c>
      <c r="L7" s="2">
        <f>LOOKUP(D7,MoFR_Rates!$A$2:$A$30,MoFR_Rates!$B$2:$B$30)</f>
        <v>1025</v>
      </c>
      <c r="M7" s="2">
        <f t="shared" si="4"/>
        <v>1530</v>
      </c>
      <c r="N7" s="11">
        <v>500</v>
      </c>
      <c r="O7" s="11">
        <v>80</v>
      </c>
      <c r="P7" s="11">
        <v>900</v>
      </c>
      <c r="Q7" s="11">
        <v>100</v>
      </c>
      <c r="R7" s="11"/>
      <c r="S7" s="11"/>
      <c r="T7" s="11">
        <v>500</v>
      </c>
      <c r="U7" s="11">
        <v>30</v>
      </c>
      <c r="V7" s="11"/>
      <c r="W7" s="11"/>
      <c r="X7" s="11"/>
      <c r="Y7" s="11"/>
      <c r="Z7" s="11">
        <v>20</v>
      </c>
      <c r="AA7" s="11">
        <v>400</v>
      </c>
      <c r="AB7" t="s">
        <v>64</v>
      </c>
      <c r="AC7">
        <v>80</v>
      </c>
      <c r="AD7" t="s">
        <v>66</v>
      </c>
      <c r="AE7">
        <v>20</v>
      </c>
      <c r="AL7">
        <v>18</v>
      </c>
      <c r="AM7">
        <v>14</v>
      </c>
    </row>
    <row r="8" spans="1:43" ht="15">
      <c r="A8" t="str">
        <f t="shared" si="0"/>
        <v>ESSFwk1N</v>
      </c>
      <c r="B8" t="str">
        <f t="shared" si="1"/>
        <v>ESSFwk1.CC.FFEP.N</v>
      </c>
      <c r="C8" t="str">
        <f t="shared" si="2"/>
        <v>ESSFwk1CCN</v>
      </c>
      <c r="D8" t="s">
        <v>11</v>
      </c>
      <c r="E8" t="str">
        <f t="shared" si="3"/>
        <v>CC</v>
      </c>
      <c r="F8" t="s">
        <v>36</v>
      </c>
      <c r="G8" t="s">
        <v>36</v>
      </c>
      <c r="H8" t="s">
        <v>212</v>
      </c>
      <c r="I8" s="4"/>
      <c r="J8" s="6"/>
      <c r="K8" s="6"/>
      <c r="L8" s="2">
        <f>LOOKUP(D8,MoFR_Rates!$A$2:$A$30,MoFR_Rates!$B$2:$B$30)</f>
        <v>1639</v>
      </c>
      <c r="M8" s="2">
        <f t="shared" si="4"/>
        <v>325</v>
      </c>
      <c r="N8" s="7">
        <v>150</v>
      </c>
      <c r="O8" s="7">
        <v>30</v>
      </c>
      <c r="P8" s="7"/>
      <c r="Q8" s="7"/>
      <c r="R8" s="7">
        <v>600</v>
      </c>
      <c r="S8" s="7">
        <v>30</v>
      </c>
      <c r="T8" s="7"/>
      <c r="U8" s="7"/>
      <c r="V8" s="7"/>
      <c r="W8" s="7"/>
      <c r="X8" s="7"/>
      <c r="Y8" s="7"/>
      <c r="Z8" s="7">
        <v>20</v>
      </c>
      <c r="AA8" s="7">
        <v>500</v>
      </c>
    </row>
    <row r="9" spans="1:43" ht="15">
      <c r="A9" t="str">
        <f t="shared" si="0"/>
        <v>ESSFwk1P</v>
      </c>
      <c r="B9" t="str">
        <f t="shared" si="1"/>
        <v>ESSFwk1.CC.FFEP.P</v>
      </c>
      <c r="C9" t="str">
        <f t="shared" si="2"/>
        <v>ESSFwk1CCP</v>
      </c>
      <c r="D9" t="s">
        <v>11</v>
      </c>
      <c r="E9" t="str">
        <f t="shared" si="3"/>
        <v>CC</v>
      </c>
      <c r="F9" t="s">
        <v>37</v>
      </c>
      <c r="G9" t="s">
        <v>37</v>
      </c>
      <c r="H9" t="s">
        <v>209</v>
      </c>
      <c r="I9" s="4">
        <v>1</v>
      </c>
      <c r="J9" s="6">
        <v>2</v>
      </c>
      <c r="K9" s="6">
        <v>3000</v>
      </c>
      <c r="L9" s="2">
        <f>LOOKUP(D9,MoFR_Rates!$A$2:$A$30,MoFR_Rates!$B$2:$B$30)</f>
        <v>1639</v>
      </c>
      <c r="M9" s="2">
        <f t="shared" si="4"/>
        <v>1530</v>
      </c>
      <c r="N9" s="11">
        <v>500</v>
      </c>
      <c r="O9" s="11">
        <v>80</v>
      </c>
      <c r="P9" s="11">
        <v>900</v>
      </c>
      <c r="Q9" s="11">
        <v>100</v>
      </c>
      <c r="R9" s="11"/>
      <c r="S9" s="11"/>
      <c r="T9" s="11">
        <v>500</v>
      </c>
      <c r="U9" s="11">
        <v>30</v>
      </c>
      <c r="V9" s="11"/>
      <c r="W9" s="11"/>
      <c r="X9" s="11"/>
      <c r="Y9" s="11"/>
      <c r="Z9" s="11">
        <v>20</v>
      </c>
      <c r="AA9" s="11">
        <v>400</v>
      </c>
      <c r="AB9" t="s">
        <v>64</v>
      </c>
      <c r="AC9">
        <v>80</v>
      </c>
      <c r="AD9" t="s">
        <v>66</v>
      </c>
      <c r="AE9">
        <v>20</v>
      </c>
      <c r="AL9">
        <v>18</v>
      </c>
      <c r="AM9">
        <v>14</v>
      </c>
    </row>
    <row r="10" spans="1:43" ht="15">
      <c r="A10" t="str">
        <f t="shared" si="0"/>
        <v>ESSFxv1N</v>
      </c>
      <c r="B10" t="str">
        <f t="shared" si="1"/>
        <v>ESSFxv1.CC.FFEP.N</v>
      </c>
      <c r="C10" t="str">
        <f t="shared" si="2"/>
        <v>ESSFxv1CCN</v>
      </c>
      <c r="D10" s="1" t="s">
        <v>12</v>
      </c>
      <c r="E10" t="str">
        <f t="shared" si="3"/>
        <v>CC</v>
      </c>
      <c r="F10" t="s">
        <v>36</v>
      </c>
      <c r="G10" t="s">
        <v>36</v>
      </c>
      <c r="H10" t="s">
        <v>209</v>
      </c>
      <c r="I10" s="4">
        <v>1</v>
      </c>
      <c r="J10" s="6">
        <v>0</v>
      </c>
      <c r="K10" s="8">
        <v>4474</v>
      </c>
      <c r="L10" s="2">
        <f>LOOKUP(D10,MoFR_Rates!$A$2:$A$30,MoFR_Rates!$B$2:$B$30)</f>
        <v>1355</v>
      </c>
      <c r="M10" s="2">
        <f t="shared" si="4"/>
        <v>325</v>
      </c>
      <c r="N10" s="7">
        <v>150</v>
      </c>
      <c r="O10" s="7">
        <v>30</v>
      </c>
      <c r="P10" s="7"/>
      <c r="Q10" s="7"/>
      <c r="R10" s="7">
        <v>600</v>
      </c>
      <c r="S10" s="7">
        <v>30</v>
      </c>
      <c r="T10" s="7"/>
      <c r="U10" s="7"/>
      <c r="V10" s="7"/>
      <c r="W10" s="7"/>
      <c r="X10" s="7"/>
      <c r="Y10" s="7"/>
      <c r="Z10" s="7">
        <v>20</v>
      </c>
      <c r="AA10" s="7">
        <v>500</v>
      </c>
      <c r="AB10" s="7" t="s">
        <v>63</v>
      </c>
      <c r="AC10" s="7">
        <v>80</v>
      </c>
      <c r="AD10" s="7" t="s">
        <v>66</v>
      </c>
      <c r="AE10" s="7">
        <v>20</v>
      </c>
    </row>
    <row r="11" spans="1:43" ht="15">
      <c r="A11" t="str">
        <f t="shared" si="0"/>
        <v>ESSFxv1P</v>
      </c>
      <c r="B11" t="str">
        <f t="shared" si="1"/>
        <v>ESSFxv1.CC.FFEP.P</v>
      </c>
      <c r="C11" t="str">
        <f t="shared" si="2"/>
        <v>ESSFxv1CCP</v>
      </c>
      <c r="D11" s="1" t="s">
        <v>12</v>
      </c>
      <c r="E11" t="str">
        <f t="shared" si="3"/>
        <v>CC</v>
      </c>
      <c r="F11" t="s">
        <v>37</v>
      </c>
      <c r="G11" t="s">
        <v>37</v>
      </c>
      <c r="H11" t="s">
        <v>209</v>
      </c>
      <c r="I11" s="4"/>
      <c r="J11" s="6">
        <v>2</v>
      </c>
      <c r="K11" s="6">
        <v>3000</v>
      </c>
      <c r="L11" s="2">
        <f>LOOKUP(D11,MoFR_Rates!$A$2:$A$30,MoFR_Rates!$B$2:$B$30)</f>
        <v>1355</v>
      </c>
      <c r="M11" s="2">
        <f t="shared" si="4"/>
        <v>1130</v>
      </c>
      <c r="N11" s="11">
        <v>250</v>
      </c>
      <c r="O11" s="11">
        <v>100</v>
      </c>
      <c r="P11" s="11">
        <v>800</v>
      </c>
      <c r="Q11" s="11">
        <v>100</v>
      </c>
      <c r="R11" s="11"/>
      <c r="S11" s="11"/>
      <c r="T11" s="11"/>
      <c r="U11" s="11"/>
      <c r="V11" s="11"/>
      <c r="W11" s="11"/>
      <c r="X11" s="11"/>
      <c r="Y11" s="11"/>
      <c r="Z11" s="11">
        <v>20</v>
      </c>
      <c r="AA11" s="11">
        <v>400</v>
      </c>
      <c r="AB11" t="s">
        <v>64</v>
      </c>
      <c r="AC11">
        <v>80</v>
      </c>
      <c r="AD11" t="s">
        <v>65</v>
      </c>
      <c r="AE11">
        <v>20</v>
      </c>
      <c r="AL11">
        <v>18</v>
      </c>
    </row>
    <row r="12" spans="1:43" ht="15">
      <c r="A12" t="str">
        <f>D12&amp;F12</f>
        <v>ESSFxv2N</v>
      </c>
      <c r="B12" t="str">
        <f>D12&amp;"."&amp;E12&amp;".FFEP."&amp;F12</f>
        <v>ESSFxv2.CC.FFEP.N</v>
      </c>
      <c r="C12" t="str">
        <f>D12&amp;E12&amp;F12</f>
        <v>ESSFxv2CCN</v>
      </c>
      <c r="D12" s="1" t="s">
        <v>91</v>
      </c>
      <c r="E12" t="str">
        <f>IF(F12="S","Sel","CC")</f>
        <v>CC</v>
      </c>
      <c r="F12" t="s">
        <v>36</v>
      </c>
      <c r="G12" t="s">
        <v>36</v>
      </c>
      <c r="H12" t="s">
        <v>209</v>
      </c>
      <c r="I12" s="4">
        <v>1</v>
      </c>
      <c r="J12" s="6">
        <v>0</v>
      </c>
      <c r="K12" s="8">
        <v>4474</v>
      </c>
      <c r="L12" s="2">
        <f>LOOKUP(D12,MoFR_Rates!$A$2:$A$30,MoFR_Rates!$B$2:$B$30)</f>
        <v>1355</v>
      </c>
      <c r="M12" s="2">
        <f>N12*O12/100+P12*Q12/100+R12*S12/100+T12*U12/100+V12*W12/100+X12*Y12/100+Z12*AA12/100</f>
        <v>325</v>
      </c>
      <c r="N12" s="7">
        <v>150</v>
      </c>
      <c r="O12" s="7">
        <v>30</v>
      </c>
      <c r="P12" s="7"/>
      <c r="Q12" s="7"/>
      <c r="R12" s="7">
        <v>600</v>
      </c>
      <c r="S12" s="7">
        <v>30</v>
      </c>
      <c r="T12" s="7"/>
      <c r="U12" s="7"/>
      <c r="V12" s="7"/>
      <c r="W12" s="7"/>
      <c r="X12" s="7"/>
      <c r="Y12" s="7"/>
      <c r="Z12" s="7">
        <v>20</v>
      </c>
      <c r="AA12" s="7">
        <v>500</v>
      </c>
      <c r="AB12" s="7" t="s">
        <v>63</v>
      </c>
      <c r="AC12" s="7">
        <v>80</v>
      </c>
      <c r="AD12" s="7" t="s">
        <v>66</v>
      </c>
      <c r="AE12" s="7">
        <v>20</v>
      </c>
    </row>
    <row r="13" spans="1:43" ht="15">
      <c r="A13" t="str">
        <f>D13&amp;F13</f>
        <v>ESSFxv2P</v>
      </c>
      <c r="B13" t="str">
        <f>D13&amp;"."&amp;E13&amp;".FFEP."&amp;F13</f>
        <v>ESSFxv2.CC.FFEP.P</v>
      </c>
      <c r="C13" t="str">
        <f>D13&amp;E13&amp;F13</f>
        <v>ESSFxv2CCP</v>
      </c>
      <c r="D13" s="1" t="s">
        <v>91</v>
      </c>
      <c r="E13" t="str">
        <f>IF(F13="S","Sel","CC")</f>
        <v>CC</v>
      </c>
      <c r="F13" t="s">
        <v>37</v>
      </c>
      <c r="G13" t="s">
        <v>37</v>
      </c>
      <c r="H13" t="s">
        <v>209</v>
      </c>
      <c r="I13" s="4"/>
      <c r="J13" s="6">
        <v>2</v>
      </c>
      <c r="K13" s="6">
        <v>3000</v>
      </c>
      <c r="L13" s="2">
        <f>LOOKUP(D13,MoFR_Rates!$A$2:$A$30,MoFR_Rates!$B$2:$B$30)</f>
        <v>1355</v>
      </c>
      <c r="M13" s="2">
        <f>N13*O13/100+P13*Q13/100+R13*S13/100+T13*U13/100+V13*W13/100+X13*Y13/100+Z13*AA13/100</f>
        <v>1130</v>
      </c>
      <c r="N13" s="11">
        <v>250</v>
      </c>
      <c r="O13" s="11">
        <v>100</v>
      </c>
      <c r="P13" s="11">
        <v>800</v>
      </c>
      <c r="Q13" s="11">
        <v>100</v>
      </c>
      <c r="R13" s="11"/>
      <c r="S13" s="11"/>
      <c r="T13" s="11"/>
      <c r="U13" s="11"/>
      <c r="V13" s="11"/>
      <c r="W13" s="11"/>
      <c r="X13" s="11"/>
      <c r="Y13" s="11"/>
      <c r="Z13" s="11">
        <v>20</v>
      </c>
      <c r="AA13" s="11">
        <v>400</v>
      </c>
      <c r="AB13" t="s">
        <v>64</v>
      </c>
      <c r="AC13">
        <v>80</v>
      </c>
      <c r="AD13" t="s">
        <v>65</v>
      </c>
      <c r="AE13">
        <v>20</v>
      </c>
      <c r="AL13">
        <v>18</v>
      </c>
    </row>
    <row r="14" spans="1:43" ht="15">
      <c r="A14" t="str">
        <f t="shared" si="0"/>
        <v>ICHmk3N</v>
      </c>
      <c r="B14" t="str">
        <f t="shared" si="1"/>
        <v>ICHmk3.CC.FFEP.N</v>
      </c>
      <c r="C14" t="str">
        <f t="shared" si="2"/>
        <v>ICHmk3CCN</v>
      </c>
      <c r="D14" t="s">
        <v>14</v>
      </c>
      <c r="E14" t="str">
        <f t="shared" si="3"/>
        <v>CC</v>
      </c>
      <c r="F14" t="s">
        <v>36</v>
      </c>
      <c r="G14" t="s">
        <v>36</v>
      </c>
      <c r="H14" t="s">
        <v>212</v>
      </c>
      <c r="I14" s="4">
        <v>0</v>
      </c>
      <c r="J14" s="6"/>
      <c r="K14" s="6"/>
      <c r="L14" s="2">
        <f>LOOKUP(D14,MoFR_Rates!$A$2:$A$30,MoFR_Rates!$B$2:$B$30)</f>
        <v>581</v>
      </c>
      <c r="M14" s="2">
        <f t="shared" si="4"/>
        <v>325</v>
      </c>
      <c r="N14" s="7">
        <v>150</v>
      </c>
      <c r="O14" s="7">
        <v>30</v>
      </c>
      <c r="P14" s="7"/>
      <c r="Q14" s="7"/>
      <c r="R14" s="7">
        <v>600</v>
      </c>
      <c r="S14" s="7">
        <v>30</v>
      </c>
      <c r="T14" s="7"/>
      <c r="U14" s="7"/>
      <c r="V14" s="7"/>
      <c r="W14" s="7"/>
      <c r="X14" s="7"/>
      <c r="Y14" s="7"/>
      <c r="Z14" s="7">
        <v>20</v>
      </c>
      <c r="AA14" s="7">
        <v>500</v>
      </c>
    </row>
    <row r="15" spans="1:43" ht="15">
      <c r="A15" t="str">
        <f t="shared" si="0"/>
        <v>ICHmk3P</v>
      </c>
      <c r="B15" t="str">
        <f t="shared" si="1"/>
        <v>ICHmk3.CC.FFEP.P</v>
      </c>
      <c r="C15" t="str">
        <f t="shared" si="2"/>
        <v>ICHmk3CCP</v>
      </c>
      <c r="D15" t="s">
        <v>14</v>
      </c>
      <c r="E15" t="str">
        <f t="shared" si="3"/>
        <v>CC</v>
      </c>
      <c r="F15" t="s">
        <v>37</v>
      </c>
      <c r="G15" t="s">
        <v>37</v>
      </c>
      <c r="H15" t="s">
        <v>209</v>
      </c>
      <c r="I15" s="4">
        <v>1</v>
      </c>
      <c r="J15" s="6">
        <v>2</v>
      </c>
      <c r="K15" s="6">
        <v>3000</v>
      </c>
      <c r="L15" s="2">
        <f>LOOKUP(D15,MoFR_Rates!$A$2:$A$30,MoFR_Rates!$B$2:$B$30)</f>
        <v>581</v>
      </c>
      <c r="M15" s="2">
        <f t="shared" si="4"/>
        <v>1011</v>
      </c>
      <c r="N15" s="7">
        <v>222</v>
      </c>
      <c r="O15" s="7">
        <v>50</v>
      </c>
      <c r="P15" s="7">
        <v>800</v>
      </c>
      <c r="Q15" s="7">
        <v>80</v>
      </c>
      <c r="R15" s="7"/>
      <c r="S15" s="7"/>
      <c r="T15" s="7">
        <v>500</v>
      </c>
      <c r="U15" s="7">
        <v>40</v>
      </c>
      <c r="V15" s="7"/>
      <c r="W15" s="7"/>
      <c r="X15" s="7"/>
      <c r="Y15" s="7"/>
      <c r="Z15" s="7">
        <v>20</v>
      </c>
      <c r="AA15" s="7">
        <v>300</v>
      </c>
      <c r="AB15" t="s">
        <v>64</v>
      </c>
      <c r="AC15">
        <v>80</v>
      </c>
      <c r="AD15" t="s">
        <v>66</v>
      </c>
      <c r="AE15">
        <v>20</v>
      </c>
      <c r="AL15">
        <v>18</v>
      </c>
      <c r="AM15">
        <v>14</v>
      </c>
    </row>
    <row r="16" spans="1:43" ht="15">
      <c r="A16" t="str">
        <f t="shared" si="0"/>
        <v>ICHwk2N</v>
      </c>
      <c r="B16" t="str">
        <f t="shared" si="1"/>
        <v>ICHwk2.CC.FFEP.N</v>
      </c>
      <c r="C16" t="str">
        <f t="shared" si="2"/>
        <v>ICHwk2CCN</v>
      </c>
      <c r="D16" t="s">
        <v>41</v>
      </c>
      <c r="E16" t="str">
        <f t="shared" si="3"/>
        <v>CC</v>
      </c>
      <c r="F16" t="s">
        <v>36</v>
      </c>
      <c r="G16" t="s">
        <v>36</v>
      </c>
      <c r="H16" t="s">
        <v>212</v>
      </c>
      <c r="I16" s="4">
        <v>0</v>
      </c>
      <c r="J16" s="6"/>
      <c r="K16" s="6"/>
      <c r="L16" s="2">
        <f>LOOKUP(D16,MoFR_Rates!$A$2:$A$30,MoFR_Rates!$B$2:$B$30)</f>
        <v>1674</v>
      </c>
      <c r="M16" s="2">
        <f t="shared" si="4"/>
        <v>325</v>
      </c>
      <c r="N16" s="7">
        <v>150</v>
      </c>
      <c r="O16" s="7">
        <v>30</v>
      </c>
      <c r="P16" s="7"/>
      <c r="Q16" s="7"/>
      <c r="R16" s="7">
        <v>600</v>
      </c>
      <c r="S16" s="7">
        <v>30</v>
      </c>
      <c r="T16" s="7"/>
      <c r="U16" s="7"/>
      <c r="V16" s="7"/>
      <c r="W16" s="7"/>
      <c r="X16" s="7"/>
      <c r="Y16" s="7"/>
      <c r="Z16" s="7">
        <v>20</v>
      </c>
      <c r="AA16" s="7">
        <v>500</v>
      </c>
    </row>
    <row r="17" spans="1:39" ht="15">
      <c r="A17" t="str">
        <f t="shared" si="0"/>
        <v>ICHwk2P</v>
      </c>
      <c r="B17" t="str">
        <f t="shared" si="1"/>
        <v>ICHwk2.CC.FFEP.P</v>
      </c>
      <c r="C17" t="str">
        <f t="shared" si="2"/>
        <v>ICHwk2CCP</v>
      </c>
      <c r="D17" t="s">
        <v>41</v>
      </c>
      <c r="E17" t="str">
        <f t="shared" si="3"/>
        <v>CC</v>
      </c>
      <c r="F17" t="s">
        <v>37</v>
      </c>
      <c r="G17" t="s">
        <v>37</v>
      </c>
      <c r="H17" t="s">
        <v>209</v>
      </c>
      <c r="I17" s="4">
        <v>1</v>
      </c>
      <c r="J17" s="6">
        <v>2</v>
      </c>
      <c r="K17" s="6">
        <v>3000</v>
      </c>
      <c r="L17" s="2">
        <f>LOOKUP(D17,MoFR_Rates!$A$2:$A$30,MoFR_Rates!$B$2:$B$30)</f>
        <v>1674</v>
      </c>
      <c r="M17" s="2">
        <f t="shared" si="4"/>
        <v>1011</v>
      </c>
      <c r="N17" s="7">
        <v>222</v>
      </c>
      <c r="O17" s="7">
        <v>50</v>
      </c>
      <c r="P17" s="7">
        <v>800</v>
      </c>
      <c r="Q17" s="7">
        <v>80</v>
      </c>
      <c r="R17" s="7"/>
      <c r="S17" s="7"/>
      <c r="T17" s="7">
        <v>500</v>
      </c>
      <c r="U17" s="7">
        <v>40</v>
      </c>
      <c r="Z17" s="7">
        <v>20</v>
      </c>
      <c r="AA17" s="7">
        <v>300</v>
      </c>
      <c r="AB17" t="s">
        <v>64</v>
      </c>
      <c r="AC17">
        <v>80</v>
      </c>
      <c r="AD17" t="s">
        <v>66</v>
      </c>
      <c r="AE17">
        <v>20</v>
      </c>
      <c r="AL17">
        <v>18</v>
      </c>
      <c r="AM17">
        <v>14</v>
      </c>
    </row>
    <row r="18" spans="1:39" ht="15">
      <c r="A18" t="str">
        <f t="shared" si="0"/>
        <v>ICHwk4N</v>
      </c>
      <c r="B18" t="str">
        <f t="shared" si="1"/>
        <v>ICHwk4.CC.FFEP.N</v>
      </c>
      <c r="C18" t="str">
        <f t="shared" si="2"/>
        <v>ICHwk4CCN</v>
      </c>
      <c r="D18" t="s">
        <v>15</v>
      </c>
      <c r="E18" t="str">
        <f t="shared" si="3"/>
        <v>CC</v>
      </c>
      <c r="F18" t="s">
        <v>36</v>
      </c>
      <c r="G18" t="s">
        <v>36</v>
      </c>
      <c r="H18" t="s">
        <v>212</v>
      </c>
      <c r="I18" s="4"/>
      <c r="J18" s="6"/>
      <c r="K18" s="6"/>
      <c r="L18" s="2">
        <f>LOOKUP(D18,MoFR_Rates!$A$2:$A$30,MoFR_Rates!$B$2:$B$30)</f>
        <v>1674</v>
      </c>
      <c r="M18" s="2">
        <f t="shared" si="4"/>
        <v>325</v>
      </c>
      <c r="N18" s="7">
        <v>150</v>
      </c>
      <c r="O18" s="7">
        <v>30</v>
      </c>
      <c r="P18" s="7"/>
      <c r="Q18" s="7"/>
      <c r="R18" s="7">
        <v>600</v>
      </c>
      <c r="S18" s="7">
        <v>30</v>
      </c>
      <c r="T18" s="7"/>
      <c r="U18" s="7"/>
      <c r="V18" s="7"/>
      <c r="W18" s="7"/>
      <c r="X18" s="7"/>
      <c r="Y18" s="7"/>
      <c r="Z18" s="7">
        <v>20</v>
      </c>
      <c r="AA18" s="7">
        <v>500</v>
      </c>
    </row>
    <row r="19" spans="1:39" ht="15">
      <c r="A19" t="str">
        <f t="shared" si="0"/>
        <v>ICHwk4P</v>
      </c>
      <c r="B19" t="str">
        <f t="shared" si="1"/>
        <v>ICHwk4.CC.FFEP.P</v>
      </c>
      <c r="C19" t="str">
        <f t="shared" si="2"/>
        <v>ICHwk4CCP</v>
      </c>
      <c r="D19" t="s">
        <v>15</v>
      </c>
      <c r="E19" t="str">
        <f t="shared" si="3"/>
        <v>CC</v>
      </c>
      <c r="F19" t="s">
        <v>37</v>
      </c>
      <c r="G19" t="s">
        <v>37</v>
      </c>
      <c r="H19" t="s">
        <v>209</v>
      </c>
      <c r="I19" s="4">
        <v>1</v>
      </c>
      <c r="J19" s="6">
        <v>2</v>
      </c>
      <c r="K19" s="6">
        <v>3000</v>
      </c>
      <c r="L19" s="2">
        <f>LOOKUP(D19,MoFR_Rates!$A$2:$A$30,MoFR_Rates!$B$2:$B$30)</f>
        <v>1674</v>
      </c>
      <c r="M19" s="2">
        <f t="shared" ref="M19:M62" si="5">N19*O19/100+P19*Q19/100+R19*S19/100+T19*U19/100+V19*W19/100+X19*Y19/100+Z19*AA19/100</f>
        <v>1011</v>
      </c>
      <c r="N19" s="7">
        <v>222</v>
      </c>
      <c r="O19" s="7">
        <v>50</v>
      </c>
      <c r="P19" s="7">
        <v>800</v>
      </c>
      <c r="Q19" s="7">
        <v>80</v>
      </c>
      <c r="R19" s="7"/>
      <c r="S19" s="7"/>
      <c r="T19" s="7">
        <v>500</v>
      </c>
      <c r="U19" s="7">
        <v>40</v>
      </c>
      <c r="Z19" s="7">
        <v>20</v>
      </c>
      <c r="AA19" s="7">
        <v>300</v>
      </c>
      <c r="AB19" t="s">
        <v>63</v>
      </c>
      <c r="AC19">
        <v>80</v>
      </c>
      <c r="AD19" t="s">
        <v>64</v>
      </c>
      <c r="AE19">
        <v>20</v>
      </c>
      <c r="AM19">
        <v>18</v>
      </c>
    </row>
    <row r="20" spans="1:39" ht="15">
      <c r="A20" t="str">
        <f t="shared" si="0"/>
        <v>IDFdk3N</v>
      </c>
      <c r="B20" t="str">
        <f t="shared" si="1"/>
        <v>IDFdk3.CC.FFEP.N</v>
      </c>
      <c r="C20" t="str">
        <f t="shared" si="2"/>
        <v>IDFdk3CCN</v>
      </c>
      <c r="D20" t="s">
        <v>16</v>
      </c>
      <c r="E20" t="str">
        <f t="shared" si="3"/>
        <v>CC</v>
      </c>
      <c r="F20" t="s">
        <v>36</v>
      </c>
      <c r="G20" t="s">
        <v>36</v>
      </c>
      <c r="H20" t="s">
        <v>209</v>
      </c>
      <c r="I20" s="4">
        <v>1</v>
      </c>
      <c r="J20" s="6">
        <v>0</v>
      </c>
      <c r="K20" s="6">
        <v>4000</v>
      </c>
      <c r="L20" s="2">
        <f>LOOKUP(D20,MoFR_Rates!$A$2:$A$30,MoFR_Rates!$B$2:$B$30)</f>
        <v>564</v>
      </c>
      <c r="M20" s="2">
        <f t="shared" si="5"/>
        <v>123</v>
      </c>
      <c r="R20">
        <v>700</v>
      </c>
      <c r="S20">
        <v>9</v>
      </c>
      <c r="Z20">
        <v>20</v>
      </c>
      <c r="AA20">
        <v>300</v>
      </c>
      <c r="AB20" t="s">
        <v>63</v>
      </c>
      <c r="AC20">
        <v>80</v>
      </c>
      <c r="AD20" t="s">
        <v>66</v>
      </c>
      <c r="AE20">
        <v>20</v>
      </c>
      <c r="AM20">
        <v>14</v>
      </c>
    </row>
    <row r="21" spans="1:39" ht="15">
      <c r="A21" t="str">
        <f t="shared" si="0"/>
        <v>IDFdk3P</v>
      </c>
      <c r="B21" t="str">
        <f t="shared" si="1"/>
        <v>IDFdk3.CC.FFEP.P</v>
      </c>
      <c r="C21" t="str">
        <f t="shared" si="2"/>
        <v>IDFdk3CCP</v>
      </c>
      <c r="D21" t="s">
        <v>16</v>
      </c>
      <c r="E21" t="str">
        <f t="shared" si="3"/>
        <v>CC</v>
      </c>
      <c r="F21" t="s">
        <v>37</v>
      </c>
      <c r="G21" t="s">
        <v>37</v>
      </c>
      <c r="H21" t="s">
        <v>212</v>
      </c>
      <c r="I21" s="4">
        <v>0</v>
      </c>
      <c r="J21" s="6"/>
      <c r="K21" s="6"/>
      <c r="L21" s="2">
        <f>LOOKUP(D21,MoFR_Rates!$A$2:$A$30,MoFR_Rates!$B$2:$B$30)</f>
        <v>564</v>
      </c>
      <c r="M21" s="2">
        <f t="shared" si="5"/>
        <v>682.2</v>
      </c>
      <c r="N21" s="7">
        <v>222</v>
      </c>
      <c r="O21" s="7">
        <v>10</v>
      </c>
      <c r="P21" s="7">
        <v>600</v>
      </c>
      <c r="Q21" s="7">
        <v>100</v>
      </c>
      <c r="R21" s="7"/>
      <c r="S21" s="7"/>
      <c r="T21" s="7"/>
      <c r="U21" s="7"/>
      <c r="V21" s="7"/>
      <c r="W21" s="7"/>
      <c r="X21" s="7"/>
      <c r="Y21" s="7"/>
      <c r="Z21" s="7">
        <v>20</v>
      </c>
      <c r="AA21" s="7">
        <v>300</v>
      </c>
    </row>
    <row r="22" spans="1:39" ht="15">
      <c r="A22" t="str">
        <f t="shared" si="0"/>
        <v>IDFdk3S</v>
      </c>
      <c r="B22" t="str">
        <f t="shared" si="1"/>
        <v>IDFdk3.Sel.FFEP.S</v>
      </c>
      <c r="C22" t="str">
        <f t="shared" si="2"/>
        <v>IDFdk3SelS</v>
      </c>
      <c r="D22" t="s">
        <v>16</v>
      </c>
      <c r="E22" t="str">
        <f t="shared" si="3"/>
        <v>Sel</v>
      </c>
      <c r="F22" t="s">
        <v>86</v>
      </c>
      <c r="G22" t="s">
        <v>37</v>
      </c>
      <c r="H22" t="s">
        <v>209</v>
      </c>
      <c r="I22" s="4">
        <v>1</v>
      </c>
      <c r="J22" s="6">
        <v>0</v>
      </c>
      <c r="K22" s="6">
        <v>4000</v>
      </c>
      <c r="L22" s="2">
        <f>LOOKUP(D22,MoFR_Rates!$A$2:$A$30,MoFR_Rates!$B$2:$B$30)</f>
        <v>564</v>
      </c>
      <c r="M22" s="2">
        <f t="shared" si="5"/>
        <v>240</v>
      </c>
      <c r="R22">
        <v>800</v>
      </c>
      <c r="S22">
        <v>25</v>
      </c>
      <c r="Z22">
        <v>20</v>
      </c>
      <c r="AA22">
        <v>200</v>
      </c>
      <c r="AB22" t="s">
        <v>66</v>
      </c>
      <c r="AC22">
        <v>80</v>
      </c>
      <c r="AD22" t="s">
        <v>64</v>
      </c>
      <c r="AE22">
        <v>20</v>
      </c>
      <c r="AL22">
        <v>14</v>
      </c>
      <c r="AM22">
        <v>18</v>
      </c>
    </row>
    <row r="23" spans="1:39" ht="15">
      <c r="A23" t="str">
        <f t="shared" si="0"/>
        <v>IDFdk4N</v>
      </c>
      <c r="B23" t="str">
        <f t="shared" si="1"/>
        <v>IDFdk4.CC.FFEP.N</v>
      </c>
      <c r="C23" t="str">
        <f t="shared" si="2"/>
        <v>IDFdk4CCN</v>
      </c>
      <c r="D23" t="s">
        <v>17</v>
      </c>
      <c r="E23" t="str">
        <f t="shared" si="3"/>
        <v>CC</v>
      </c>
      <c r="F23" t="s">
        <v>36</v>
      </c>
      <c r="G23" t="s">
        <v>36</v>
      </c>
      <c r="H23" t="s">
        <v>209</v>
      </c>
      <c r="I23" s="4">
        <v>1</v>
      </c>
      <c r="J23" s="6">
        <v>0</v>
      </c>
      <c r="K23" s="6">
        <v>4000</v>
      </c>
      <c r="L23" s="2">
        <f>LOOKUP(D23,MoFR_Rates!$A$2:$A$30,MoFR_Rates!$B$2:$B$30)</f>
        <v>830</v>
      </c>
      <c r="M23" s="2">
        <f t="shared" si="5"/>
        <v>123</v>
      </c>
      <c r="R23">
        <v>700</v>
      </c>
      <c r="S23">
        <v>9</v>
      </c>
      <c r="Z23">
        <v>20</v>
      </c>
      <c r="AA23">
        <v>300</v>
      </c>
      <c r="AB23" t="s">
        <v>63</v>
      </c>
      <c r="AC23">
        <v>100</v>
      </c>
    </row>
    <row r="24" spans="1:39" ht="15">
      <c r="A24" t="str">
        <f t="shared" si="0"/>
        <v>IDFdk4P</v>
      </c>
      <c r="B24" t="str">
        <f t="shared" si="1"/>
        <v>IDFdk4.CC.FFEP.P</v>
      </c>
      <c r="C24" t="str">
        <f t="shared" si="2"/>
        <v>IDFdk4CCP</v>
      </c>
      <c r="D24" t="s">
        <v>17</v>
      </c>
      <c r="E24" t="str">
        <f t="shared" si="3"/>
        <v>CC</v>
      </c>
      <c r="F24" t="s">
        <v>37</v>
      </c>
      <c r="G24" t="s">
        <v>37</v>
      </c>
      <c r="H24" t="s">
        <v>212</v>
      </c>
      <c r="I24" s="4">
        <v>0</v>
      </c>
      <c r="J24" s="6"/>
      <c r="K24" s="6"/>
      <c r="L24" s="2">
        <f>LOOKUP(D24,MoFR_Rates!$A$2:$A$30,MoFR_Rates!$B$2:$B$30)</f>
        <v>830</v>
      </c>
      <c r="M24" s="2">
        <f t="shared" si="5"/>
        <v>682.2</v>
      </c>
      <c r="N24" s="7">
        <v>222</v>
      </c>
      <c r="O24" s="7">
        <v>10</v>
      </c>
      <c r="P24" s="7">
        <v>600</v>
      </c>
      <c r="Q24" s="7">
        <v>100</v>
      </c>
      <c r="R24" s="7"/>
      <c r="S24" s="7"/>
      <c r="T24" s="7"/>
      <c r="U24" s="7"/>
      <c r="V24" s="7"/>
      <c r="W24" s="7"/>
      <c r="X24" s="7"/>
      <c r="Y24" s="7"/>
      <c r="Z24" s="7">
        <v>20</v>
      </c>
      <c r="AA24" s="7">
        <v>300</v>
      </c>
    </row>
    <row r="25" spans="1:39" ht="15">
      <c r="A25" t="str">
        <f t="shared" si="0"/>
        <v>IDFdk4S</v>
      </c>
      <c r="B25" t="str">
        <f t="shared" si="1"/>
        <v>IDFdk4.Sel.FFEP.S</v>
      </c>
      <c r="C25" t="str">
        <f t="shared" si="2"/>
        <v>IDFdk4SelS</v>
      </c>
      <c r="D25" t="s">
        <v>17</v>
      </c>
      <c r="E25" t="str">
        <f t="shared" si="3"/>
        <v>Sel</v>
      </c>
      <c r="F25" t="s">
        <v>86</v>
      </c>
      <c r="G25" t="s">
        <v>37</v>
      </c>
      <c r="H25" t="s">
        <v>209</v>
      </c>
      <c r="I25" s="4">
        <v>1</v>
      </c>
      <c r="J25" s="6">
        <v>0</v>
      </c>
      <c r="K25" s="6">
        <v>4000</v>
      </c>
      <c r="L25" s="2">
        <f>LOOKUP(D25,MoFR_Rates!$A$2:$A$30,MoFR_Rates!$B$2:$B$30)</f>
        <v>830</v>
      </c>
      <c r="M25" s="2">
        <f>N25*O25/100+P25*Q25/100+R25*S25/100+T25*U25/100+V25*W25/100+X25*Y25/100+Z25*AA25/100</f>
        <v>240</v>
      </c>
      <c r="R25">
        <v>800</v>
      </c>
      <c r="S25">
        <v>25</v>
      </c>
      <c r="Z25">
        <v>20</v>
      </c>
      <c r="AA25">
        <v>200</v>
      </c>
      <c r="AB25" t="s">
        <v>66</v>
      </c>
      <c r="AC25">
        <v>80</v>
      </c>
      <c r="AD25" t="s">
        <v>64</v>
      </c>
      <c r="AE25">
        <v>20</v>
      </c>
      <c r="AL25">
        <v>14</v>
      </c>
      <c r="AM25">
        <v>18</v>
      </c>
    </row>
    <row r="26" spans="1:39" ht="15">
      <c r="A26" t="str">
        <f t="shared" si="0"/>
        <v>IDFdwN</v>
      </c>
      <c r="B26" t="str">
        <f t="shared" si="1"/>
        <v>IDFdw.CC.FFEP.N</v>
      </c>
      <c r="C26" t="str">
        <f t="shared" si="2"/>
        <v>IDFdwCCN</v>
      </c>
      <c r="D26" t="s">
        <v>18</v>
      </c>
      <c r="E26" t="str">
        <f t="shared" si="3"/>
        <v>CC</v>
      </c>
      <c r="F26" t="s">
        <v>36</v>
      </c>
      <c r="G26" t="s">
        <v>36</v>
      </c>
      <c r="H26" t="s">
        <v>209</v>
      </c>
      <c r="I26" s="4">
        <v>1</v>
      </c>
      <c r="J26" s="6">
        <v>0</v>
      </c>
      <c r="K26" s="6">
        <v>4000</v>
      </c>
      <c r="L26" s="2">
        <f>LOOKUP(D26,MoFR_Rates!$A$2:$A$30,MoFR_Rates!$B$2:$B$30)</f>
        <v>830</v>
      </c>
      <c r="M26" s="2">
        <f t="shared" si="5"/>
        <v>123</v>
      </c>
      <c r="R26">
        <v>700</v>
      </c>
      <c r="S26">
        <v>9</v>
      </c>
      <c r="Z26">
        <v>20</v>
      </c>
      <c r="AA26">
        <v>300</v>
      </c>
      <c r="AB26" s="7" t="s">
        <v>63</v>
      </c>
      <c r="AC26" s="7">
        <v>80</v>
      </c>
      <c r="AD26" s="7" t="s">
        <v>66</v>
      </c>
      <c r="AE26" s="7">
        <v>20</v>
      </c>
    </row>
    <row r="27" spans="1:39" ht="15">
      <c r="A27" t="str">
        <f t="shared" si="0"/>
        <v>IDFdwP</v>
      </c>
      <c r="B27" t="str">
        <f t="shared" si="1"/>
        <v>IDFdw.CC.FFEP.P</v>
      </c>
      <c r="C27" t="str">
        <f t="shared" si="2"/>
        <v>IDFdwCCP</v>
      </c>
      <c r="D27" t="s">
        <v>18</v>
      </c>
      <c r="E27" t="str">
        <f t="shared" si="3"/>
        <v>CC</v>
      </c>
      <c r="F27" t="s">
        <v>37</v>
      </c>
      <c r="G27" t="s">
        <v>37</v>
      </c>
      <c r="H27" t="s">
        <v>212</v>
      </c>
      <c r="I27" s="4"/>
      <c r="J27" s="6"/>
      <c r="K27" s="6"/>
      <c r="L27" s="2">
        <f>LOOKUP(D27,MoFR_Rates!$A$2:$A$30,MoFR_Rates!$B$2:$B$30)</f>
        <v>830</v>
      </c>
      <c r="M27" s="2">
        <f t="shared" si="5"/>
        <v>682.2</v>
      </c>
      <c r="N27" s="7">
        <v>222</v>
      </c>
      <c r="O27" s="7">
        <v>10</v>
      </c>
      <c r="P27" s="7">
        <v>600</v>
      </c>
      <c r="Q27" s="7">
        <v>100</v>
      </c>
      <c r="R27" s="7"/>
      <c r="S27" s="7"/>
      <c r="T27" s="7"/>
      <c r="U27" s="7"/>
      <c r="V27" s="7"/>
      <c r="W27" s="7"/>
      <c r="X27" s="7"/>
      <c r="Y27" s="7"/>
      <c r="Z27" s="7">
        <v>20</v>
      </c>
      <c r="AA27" s="7">
        <v>300</v>
      </c>
    </row>
    <row r="28" spans="1:39" ht="15">
      <c r="A28" t="str">
        <f t="shared" si="0"/>
        <v>IDFdwS</v>
      </c>
      <c r="B28" t="str">
        <f t="shared" si="1"/>
        <v>IDFdw.Sel.FFEP.S</v>
      </c>
      <c r="C28" t="str">
        <f t="shared" si="2"/>
        <v>IDFdwSelS</v>
      </c>
      <c r="D28" t="s">
        <v>18</v>
      </c>
      <c r="E28" t="str">
        <f t="shared" si="3"/>
        <v>Sel</v>
      </c>
      <c r="F28" t="s">
        <v>86</v>
      </c>
      <c r="G28" t="s">
        <v>37</v>
      </c>
      <c r="H28" t="s">
        <v>209</v>
      </c>
      <c r="I28" s="4">
        <v>1</v>
      </c>
      <c r="J28" s="6">
        <v>0</v>
      </c>
      <c r="K28" s="6">
        <v>4000</v>
      </c>
      <c r="L28" s="2">
        <f>LOOKUP(D28,MoFR_Rates!$A$2:$A$30,MoFR_Rates!$B$2:$B$30)</f>
        <v>830</v>
      </c>
      <c r="M28" s="2">
        <f>N28*O28/100+P28*Q28/100+R28*S28/100+T28*U28/100+V28*W28/100+X28*Y28/100+Z28*AA28/100</f>
        <v>240</v>
      </c>
      <c r="R28">
        <v>800</v>
      </c>
      <c r="S28">
        <v>25</v>
      </c>
      <c r="Z28">
        <v>20</v>
      </c>
      <c r="AA28">
        <v>200</v>
      </c>
      <c r="AB28" t="s">
        <v>66</v>
      </c>
      <c r="AC28">
        <v>80</v>
      </c>
      <c r="AD28" t="s">
        <v>64</v>
      </c>
      <c r="AE28">
        <v>20</v>
      </c>
      <c r="AL28">
        <v>14</v>
      </c>
      <c r="AM28">
        <v>18</v>
      </c>
    </row>
    <row r="29" spans="1:39" ht="15">
      <c r="A29" t="str">
        <f t="shared" si="0"/>
        <v>IDFxmN</v>
      </c>
      <c r="B29" t="str">
        <f t="shared" si="1"/>
        <v>IDFxm.CC.FFEP.N</v>
      </c>
      <c r="C29" t="str">
        <f t="shared" si="2"/>
        <v>IDFxmCCN</v>
      </c>
      <c r="D29" t="s">
        <v>19</v>
      </c>
      <c r="E29" t="str">
        <f t="shared" si="3"/>
        <v>CC</v>
      </c>
      <c r="F29" t="s">
        <v>36</v>
      </c>
      <c r="G29" t="s">
        <v>36</v>
      </c>
      <c r="H29" t="s">
        <v>209</v>
      </c>
      <c r="I29" s="4">
        <v>1</v>
      </c>
      <c r="J29" s="6">
        <v>0</v>
      </c>
      <c r="K29" s="6">
        <v>4000</v>
      </c>
      <c r="L29" s="2">
        <f>LOOKUP(D29,MoFR_Rates!$A$2:$A$30,MoFR_Rates!$B$2:$B$30)</f>
        <v>830</v>
      </c>
      <c r="M29" s="2">
        <f t="shared" si="5"/>
        <v>123</v>
      </c>
      <c r="R29">
        <v>700</v>
      </c>
      <c r="S29">
        <v>9</v>
      </c>
      <c r="Z29">
        <v>20</v>
      </c>
      <c r="AA29">
        <v>300</v>
      </c>
      <c r="AB29" t="s">
        <v>63</v>
      </c>
      <c r="AC29">
        <v>80</v>
      </c>
      <c r="AD29" t="s">
        <v>66</v>
      </c>
      <c r="AE29">
        <v>20</v>
      </c>
      <c r="AM29">
        <v>14</v>
      </c>
    </row>
    <row r="30" spans="1:39" ht="15">
      <c r="A30" t="str">
        <f t="shared" si="0"/>
        <v>IDFxmP</v>
      </c>
      <c r="B30" t="str">
        <f t="shared" si="1"/>
        <v>IDFxm.CC.FFEP.P</v>
      </c>
      <c r="C30" t="str">
        <f t="shared" si="2"/>
        <v>IDFxmCCP</v>
      </c>
      <c r="D30" t="s">
        <v>19</v>
      </c>
      <c r="E30" t="str">
        <f t="shared" si="3"/>
        <v>CC</v>
      </c>
      <c r="F30" t="s">
        <v>37</v>
      </c>
      <c r="G30" t="s">
        <v>37</v>
      </c>
      <c r="H30" t="s">
        <v>212</v>
      </c>
      <c r="I30" s="4">
        <v>0</v>
      </c>
      <c r="J30" s="6"/>
      <c r="K30" s="6"/>
      <c r="L30" s="2">
        <f>LOOKUP(D30,MoFR_Rates!$A$2:$A$30,MoFR_Rates!$B$2:$B$30)</f>
        <v>830</v>
      </c>
      <c r="M30" s="2">
        <f t="shared" si="5"/>
        <v>682.2</v>
      </c>
      <c r="N30" s="7">
        <v>222</v>
      </c>
      <c r="O30" s="7">
        <v>10</v>
      </c>
      <c r="P30" s="7">
        <v>600</v>
      </c>
      <c r="Q30" s="7">
        <v>100</v>
      </c>
      <c r="R30" s="7"/>
      <c r="S30" s="7"/>
      <c r="T30" s="7"/>
      <c r="U30" s="7"/>
      <c r="V30" s="7"/>
      <c r="W30" s="7"/>
      <c r="X30" s="7"/>
      <c r="Y30" s="7"/>
      <c r="Z30" s="7">
        <v>20</v>
      </c>
      <c r="AA30" s="7">
        <v>300</v>
      </c>
    </row>
    <row r="31" spans="1:39" ht="15">
      <c r="A31" t="str">
        <f t="shared" si="0"/>
        <v>IDFxmS</v>
      </c>
      <c r="B31" t="str">
        <f t="shared" si="1"/>
        <v>IDFxm.Sel.FFEP.S</v>
      </c>
      <c r="C31" t="str">
        <f t="shared" si="2"/>
        <v>IDFxmSelS</v>
      </c>
      <c r="D31" t="s">
        <v>19</v>
      </c>
      <c r="E31" t="str">
        <f t="shared" si="3"/>
        <v>Sel</v>
      </c>
      <c r="F31" t="s">
        <v>86</v>
      </c>
      <c r="G31" t="s">
        <v>37</v>
      </c>
      <c r="H31" t="s">
        <v>209</v>
      </c>
      <c r="I31" s="4">
        <v>1</v>
      </c>
      <c r="J31" s="6">
        <v>0</v>
      </c>
      <c r="K31" s="6">
        <v>4000</v>
      </c>
      <c r="L31" s="2">
        <f>LOOKUP(D31,MoFR_Rates!$A$2:$A$30,MoFR_Rates!$B$2:$B$30)</f>
        <v>830</v>
      </c>
      <c r="M31" s="2">
        <f t="shared" si="5"/>
        <v>240</v>
      </c>
      <c r="R31">
        <v>800</v>
      </c>
      <c r="S31">
        <v>25</v>
      </c>
      <c r="Z31">
        <v>20</v>
      </c>
      <c r="AA31">
        <v>200</v>
      </c>
      <c r="AB31" t="s">
        <v>66</v>
      </c>
      <c r="AC31">
        <v>80</v>
      </c>
      <c r="AD31" t="s">
        <v>64</v>
      </c>
      <c r="AE31">
        <v>20</v>
      </c>
      <c r="AL31">
        <v>14</v>
      </c>
      <c r="AM31">
        <v>18</v>
      </c>
    </row>
    <row r="32" spans="1:39" ht="15">
      <c r="A32" t="str">
        <f t="shared" si="0"/>
        <v>MSdc2N</v>
      </c>
      <c r="B32" t="str">
        <f t="shared" si="1"/>
        <v>MSdc2.CC.FFEP.N</v>
      </c>
      <c r="C32" t="str">
        <f t="shared" si="2"/>
        <v>MSdc2CCN</v>
      </c>
      <c r="D32" t="s">
        <v>20</v>
      </c>
      <c r="E32" t="str">
        <f t="shared" si="3"/>
        <v>CC</v>
      </c>
      <c r="F32" t="s">
        <v>36</v>
      </c>
      <c r="G32" t="s">
        <v>36</v>
      </c>
      <c r="H32" t="s">
        <v>212</v>
      </c>
      <c r="I32" s="4">
        <v>1</v>
      </c>
      <c r="J32" s="6"/>
      <c r="K32" s="8">
        <v>8979</v>
      </c>
      <c r="L32" s="2">
        <f>LOOKUP(D32,MoFR_Rates!$A$2:$A$30,MoFR_Rates!$B$2:$B$30)</f>
        <v>914</v>
      </c>
      <c r="M32" s="2">
        <f t="shared" si="5"/>
        <v>160</v>
      </c>
      <c r="R32" s="7">
        <v>400</v>
      </c>
      <c r="S32" s="7">
        <v>20</v>
      </c>
      <c r="T32" s="7"/>
      <c r="U32" s="7"/>
      <c r="V32" s="7"/>
      <c r="W32" s="7"/>
      <c r="X32" s="7"/>
      <c r="Y32" s="7"/>
      <c r="Z32" s="7">
        <v>20</v>
      </c>
      <c r="AA32" s="7">
        <v>400</v>
      </c>
    </row>
    <row r="33" spans="1:31" ht="15">
      <c r="A33" t="str">
        <f t="shared" si="0"/>
        <v>MSdc2P</v>
      </c>
      <c r="B33" t="str">
        <f t="shared" si="1"/>
        <v>MSdc2.CC.FFEP.P</v>
      </c>
      <c r="C33" t="str">
        <f t="shared" si="2"/>
        <v>MSdc2CCP</v>
      </c>
      <c r="D33" t="s">
        <v>20</v>
      </c>
      <c r="E33" t="str">
        <f t="shared" si="3"/>
        <v>CC</v>
      </c>
      <c r="F33" t="s">
        <v>37</v>
      </c>
      <c r="G33" t="s">
        <v>37</v>
      </c>
      <c r="H33" t="s">
        <v>212</v>
      </c>
      <c r="I33" s="4"/>
      <c r="J33" s="6"/>
      <c r="K33" s="6"/>
      <c r="L33" s="2">
        <f>LOOKUP(D33,MoFR_Rates!$A$2:$A$30,MoFR_Rates!$B$2:$B$30)</f>
        <v>914</v>
      </c>
      <c r="M33" s="2">
        <f t="shared" si="5"/>
        <v>860</v>
      </c>
      <c r="N33">
        <v>800</v>
      </c>
      <c r="O33">
        <v>100</v>
      </c>
      <c r="X33">
        <v>20</v>
      </c>
      <c r="Y33">
        <v>300</v>
      </c>
    </row>
    <row r="34" spans="1:31" ht="15">
      <c r="A34" t="str">
        <f t="shared" si="0"/>
        <v>MSdvN</v>
      </c>
      <c r="B34" t="str">
        <f t="shared" si="1"/>
        <v>MSdv.CC.FFEP.N</v>
      </c>
      <c r="C34" t="str">
        <f t="shared" si="2"/>
        <v>MSdvCCN</v>
      </c>
      <c r="D34" t="s">
        <v>21</v>
      </c>
      <c r="E34" t="str">
        <f t="shared" si="3"/>
        <v>CC</v>
      </c>
      <c r="F34" t="s">
        <v>36</v>
      </c>
      <c r="G34" t="s">
        <v>36</v>
      </c>
      <c r="H34" t="s">
        <v>212</v>
      </c>
      <c r="I34" s="4">
        <v>1</v>
      </c>
      <c r="J34" s="6"/>
      <c r="K34" s="8">
        <v>8979</v>
      </c>
      <c r="L34" s="2">
        <f>LOOKUP(D34,MoFR_Rates!$A$2:$A$30,MoFR_Rates!$B$2:$B$30)</f>
        <v>914</v>
      </c>
      <c r="M34" s="2">
        <f t="shared" si="5"/>
        <v>160</v>
      </c>
      <c r="R34" s="7">
        <v>400</v>
      </c>
      <c r="S34" s="7">
        <v>20</v>
      </c>
      <c r="T34" s="7"/>
      <c r="U34" s="7"/>
      <c r="V34" s="7"/>
      <c r="W34" s="7"/>
      <c r="X34" s="7"/>
      <c r="Y34" s="7"/>
      <c r="Z34" s="7">
        <v>20</v>
      </c>
      <c r="AA34" s="7">
        <v>400</v>
      </c>
    </row>
    <row r="35" spans="1:31" ht="15">
      <c r="A35" t="str">
        <f t="shared" si="0"/>
        <v>MSdvP</v>
      </c>
      <c r="B35" t="str">
        <f t="shared" si="1"/>
        <v>MSdv.CC.FFEP.P</v>
      </c>
      <c r="C35" t="str">
        <f t="shared" si="2"/>
        <v>MSdvCCP</v>
      </c>
      <c r="D35" t="s">
        <v>21</v>
      </c>
      <c r="E35" t="str">
        <f t="shared" si="3"/>
        <v>CC</v>
      </c>
      <c r="F35" t="s">
        <v>37</v>
      </c>
      <c r="G35" t="s">
        <v>37</v>
      </c>
      <c r="H35" t="s">
        <v>212</v>
      </c>
      <c r="I35" s="4"/>
      <c r="J35" s="6"/>
      <c r="K35" s="6"/>
      <c r="L35" s="2">
        <f>LOOKUP(D35,MoFR_Rates!$A$2:$A$30,MoFR_Rates!$B$2:$B$30)</f>
        <v>914</v>
      </c>
      <c r="M35" s="2">
        <f t="shared" si="5"/>
        <v>860</v>
      </c>
      <c r="N35">
        <v>800</v>
      </c>
      <c r="O35">
        <v>100</v>
      </c>
      <c r="X35">
        <v>20</v>
      </c>
      <c r="Y35">
        <v>300</v>
      </c>
    </row>
    <row r="36" spans="1:31" ht="15">
      <c r="A36" t="str">
        <f t="shared" si="0"/>
        <v>MSxkN</v>
      </c>
      <c r="B36" t="str">
        <f t="shared" si="1"/>
        <v>MSxk.CC.FFEP.N</v>
      </c>
      <c r="C36" t="str">
        <f t="shared" si="2"/>
        <v>MSxkCCN</v>
      </c>
      <c r="D36" t="s">
        <v>22</v>
      </c>
      <c r="E36" t="str">
        <f t="shared" si="3"/>
        <v>CC</v>
      </c>
      <c r="F36" t="s">
        <v>36</v>
      </c>
      <c r="G36" t="s">
        <v>36</v>
      </c>
      <c r="H36" t="s">
        <v>212</v>
      </c>
      <c r="I36" s="4">
        <v>1</v>
      </c>
      <c r="J36" s="6"/>
      <c r="K36" s="8">
        <v>8979</v>
      </c>
      <c r="L36" s="2">
        <f>LOOKUP(D36,MoFR_Rates!$A$2:$A$30,MoFR_Rates!$B$2:$B$30)</f>
        <v>764</v>
      </c>
      <c r="M36" s="2">
        <f t="shared" si="5"/>
        <v>160</v>
      </c>
      <c r="R36" s="7">
        <v>400</v>
      </c>
      <c r="S36" s="7">
        <v>20</v>
      </c>
      <c r="T36" s="7"/>
      <c r="U36" s="7"/>
      <c r="V36" s="7"/>
      <c r="W36" s="7"/>
      <c r="X36" s="7"/>
      <c r="Y36" s="7"/>
      <c r="Z36" s="7">
        <v>20</v>
      </c>
      <c r="AA36" s="7">
        <v>400</v>
      </c>
    </row>
    <row r="37" spans="1:31" ht="15">
      <c r="A37" t="str">
        <f t="shared" si="0"/>
        <v>MSxkP</v>
      </c>
      <c r="B37" t="str">
        <f t="shared" si="1"/>
        <v>MSxk.CC.FFEP.P</v>
      </c>
      <c r="C37" t="str">
        <f t="shared" si="2"/>
        <v>MSxkCCP</v>
      </c>
      <c r="D37" t="s">
        <v>22</v>
      </c>
      <c r="E37" t="str">
        <f t="shared" si="3"/>
        <v>CC</v>
      </c>
      <c r="F37" t="s">
        <v>37</v>
      </c>
      <c r="G37" t="s">
        <v>37</v>
      </c>
      <c r="H37" t="s">
        <v>212</v>
      </c>
      <c r="I37" s="4"/>
      <c r="J37" s="6"/>
      <c r="K37" s="6"/>
      <c r="L37" s="2">
        <f>LOOKUP(D37,MoFR_Rates!$A$2:$A$30,MoFR_Rates!$B$2:$B$30)</f>
        <v>764</v>
      </c>
      <c r="M37" s="2">
        <f t="shared" si="5"/>
        <v>860</v>
      </c>
      <c r="N37">
        <v>800</v>
      </c>
      <c r="O37">
        <v>100</v>
      </c>
      <c r="X37">
        <v>20</v>
      </c>
      <c r="Y37">
        <v>300</v>
      </c>
    </row>
    <row r="38" spans="1:31" ht="15">
      <c r="A38" t="str">
        <f t="shared" si="0"/>
        <v>MSxvN</v>
      </c>
      <c r="B38" t="str">
        <f t="shared" si="1"/>
        <v>MSxv.CC.FFEP.N</v>
      </c>
      <c r="C38" t="str">
        <f t="shared" si="2"/>
        <v>MSxvCCN</v>
      </c>
      <c r="D38" t="s">
        <v>23</v>
      </c>
      <c r="E38" t="str">
        <f t="shared" si="3"/>
        <v>CC</v>
      </c>
      <c r="F38" t="s">
        <v>36</v>
      </c>
      <c r="G38" t="s">
        <v>36</v>
      </c>
      <c r="H38" t="s">
        <v>209</v>
      </c>
      <c r="I38" s="4">
        <v>1</v>
      </c>
      <c r="J38" s="6">
        <v>0</v>
      </c>
      <c r="K38" s="8">
        <v>8979</v>
      </c>
      <c r="L38" s="2">
        <f>LOOKUP(D38,MoFR_Rates!$A$2:$A$30,MoFR_Rates!$B$2:$B$30)</f>
        <v>740</v>
      </c>
      <c r="M38" s="2">
        <f t="shared" si="5"/>
        <v>160</v>
      </c>
      <c r="N38" s="7"/>
      <c r="O38" s="7"/>
      <c r="P38" s="7"/>
      <c r="Q38" s="7"/>
      <c r="R38" s="7">
        <v>400</v>
      </c>
      <c r="S38" s="7">
        <v>20</v>
      </c>
      <c r="T38" s="7"/>
      <c r="U38" s="7"/>
      <c r="V38" s="7"/>
      <c r="W38" s="7"/>
      <c r="X38" s="7"/>
      <c r="Y38" s="7"/>
      <c r="Z38" s="7">
        <v>20</v>
      </c>
      <c r="AA38" s="7">
        <v>400</v>
      </c>
      <c r="AB38" t="s">
        <v>63</v>
      </c>
      <c r="AC38">
        <v>100</v>
      </c>
    </row>
    <row r="39" spans="1:31" ht="15">
      <c r="A39" t="str">
        <f t="shared" si="0"/>
        <v>MSxvP</v>
      </c>
      <c r="B39" t="str">
        <f t="shared" si="1"/>
        <v>MSxv.CC.FFEP.P</v>
      </c>
      <c r="C39" t="str">
        <f t="shared" si="2"/>
        <v>MSxvCCP</v>
      </c>
      <c r="D39" t="s">
        <v>23</v>
      </c>
      <c r="E39" t="str">
        <f t="shared" si="3"/>
        <v>CC</v>
      </c>
      <c r="F39" t="s">
        <v>37</v>
      </c>
      <c r="G39" t="s">
        <v>37</v>
      </c>
      <c r="H39" t="s">
        <v>212</v>
      </c>
      <c r="I39" s="4"/>
      <c r="J39" s="6"/>
      <c r="K39" s="6"/>
      <c r="L39" s="2">
        <f>LOOKUP(D39,MoFR_Rates!$A$2:$A$30,MoFR_Rates!$B$2:$B$30)</f>
        <v>740</v>
      </c>
      <c r="M39" s="2">
        <f t="shared" si="5"/>
        <v>860</v>
      </c>
      <c r="N39">
        <v>800</v>
      </c>
      <c r="O39">
        <v>100</v>
      </c>
      <c r="X39">
        <v>20</v>
      </c>
      <c r="Y39">
        <v>300</v>
      </c>
    </row>
    <row r="40" spans="1:31" ht="15">
      <c r="A40" t="str">
        <f t="shared" si="0"/>
        <v>SBPSdcN</v>
      </c>
      <c r="B40" t="str">
        <f t="shared" si="1"/>
        <v>SBPSdc.CC.FFEP.N</v>
      </c>
      <c r="C40" t="str">
        <f t="shared" si="2"/>
        <v>SBPSdcCCN</v>
      </c>
      <c r="D40" t="s">
        <v>24</v>
      </c>
      <c r="E40" t="str">
        <f t="shared" si="3"/>
        <v>CC</v>
      </c>
      <c r="F40" t="s">
        <v>36</v>
      </c>
      <c r="G40" t="s">
        <v>36</v>
      </c>
      <c r="H40" t="s">
        <v>212</v>
      </c>
      <c r="I40" s="4"/>
      <c r="J40" s="6"/>
      <c r="K40" s="6">
        <v>4000</v>
      </c>
      <c r="L40" s="2">
        <f>LOOKUP(D40,MoFR_Rates!$A$2:$A$30,MoFR_Rates!$B$2:$B$30)</f>
        <v>793</v>
      </c>
      <c r="M40" s="2">
        <f t="shared" si="5"/>
        <v>255</v>
      </c>
      <c r="R40">
        <v>500</v>
      </c>
      <c r="S40">
        <v>9</v>
      </c>
      <c r="X40">
        <v>150</v>
      </c>
      <c r="Y40">
        <v>100</v>
      </c>
      <c r="Z40">
        <v>20</v>
      </c>
      <c r="AA40">
        <v>300</v>
      </c>
    </row>
    <row r="41" spans="1:31" ht="15">
      <c r="A41" t="str">
        <f t="shared" si="0"/>
        <v>SBPSdcP</v>
      </c>
      <c r="B41" t="str">
        <f t="shared" si="1"/>
        <v>SBPSdc.CC.FFEP.P</v>
      </c>
      <c r="C41" t="str">
        <f t="shared" si="2"/>
        <v>SBPSdcCCP</v>
      </c>
      <c r="D41" t="s">
        <v>24</v>
      </c>
      <c r="E41" t="str">
        <f t="shared" si="3"/>
        <v>CC</v>
      </c>
      <c r="F41" t="s">
        <v>37</v>
      </c>
      <c r="G41" t="s">
        <v>37</v>
      </c>
      <c r="H41" t="s">
        <v>212</v>
      </c>
      <c r="I41" s="4"/>
      <c r="J41" s="6"/>
      <c r="K41" s="6"/>
      <c r="L41" s="2">
        <f>LOOKUP(D41,MoFR_Rates!$A$2:$A$30,MoFR_Rates!$B$2:$B$30)</f>
        <v>793</v>
      </c>
      <c r="M41" s="2">
        <f t="shared" si="5"/>
        <v>810</v>
      </c>
      <c r="P41">
        <v>600</v>
      </c>
      <c r="Q41">
        <v>100</v>
      </c>
      <c r="X41">
        <v>150</v>
      </c>
      <c r="Y41">
        <v>100</v>
      </c>
      <c r="Z41">
        <v>20</v>
      </c>
      <c r="AA41">
        <v>300</v>
      </c>
    </row>
    <row r="42" spans="1:31" ht="15">
      <c r="A42" t="str">
        <f t="shared" si="0"/>
        <v>SBPSmcN</v>
      </c>
      <c r="B42" t="str">
        <f t="shared" si="1"/>
        <v>SBPSmc.CC.FFEP.N</v>
      </c>
      <c r="C42" t="str">
        <f t="shared" si="2"/>
        <v>SBPSmcCCN</v>
      </c>
      <c r="D42" t="s">
        <v>25</v>
      </c>
      <c r="E42" t="str">
        <f t="shared" si="3"/>
        <v>CC</v>
      </c>
      <c r="F42" t="s">
        <v>36</v>
      </c>
      <c r="G42" t="s">
        <v>36</v>
      </c>
      <c r="H42" t="s">
        <v>212</v>
      </c>
      <c r="I42" s="4"/>
      <c r="J42" s="6"/>
      <c r="K42" s="6">
        <v>4000</v>
      </c>
      <c r="L42" s="2">
        <f>LOOKUP(D42,MoFR_Rates!$A$2:$A$30,MoFR_Rates!$B$2:$B$30)</f>
        <v>771</v>
      </c>
      <c r="M42" s="2">
        <f t="shared" si="5"/>
        <v>255</v>
      </c>
      <c r="R42">
        <v>500</v>
      </c>
      <c r="S42">
        <v>9</v>
      </c>
      <c r="X42">
        <v>150</v>
      </c>
      <c r="Y42">
        <v>100</v>
      </c>
      <c r="Z42">
        <v>20</v>
      </c>
      <c r="AA42">
        <v>300</v>
      </c>
    </row>
    <row r="43" spans="1:31" ht="15">
      <c r="A43" t="str">
        <f t="shared" si="0"/>
        <v>SBPSmcP</v>
      </c>
      <c r="B43" t="str">
        <f t="shared" si="1"/>
        <v>SBPSmc.CC.FFEP.P</v>
      </c>
      <c r="C43" t="str">
        <f t="shared" si="2"/>
        <v>SBPSmcCCP</v>
      </c>
      <c r="D43" t="s">
        <v>25</v>
      </c>
      <c r="E43" t="str">
        <f t="shared" si="3"/>
        <v>CC</v>
      </c>
      <c r="F43" t="s">
        <v>37</v>
      </c>
      <c r="G43" t="s">
        <v>37</v>
      </c>
      <c r="H43" t="s">
        <v>212</v>
      </c>
      <c r="I43" s="4"/>
      <c r="J43" s="6"/>
      <c r="K43" s="6"/>
      <c r="L43" s="2">
        <f>LOOKUP(D43,MoFR_Rates!$A$2:$A$30,MoFR_Rates!$B$2:$B$30)</f>
        <v>771</v>
      </c>
      <c r="M43" s="2">
        <f t="shared" si="5"/>
        <v>810</v>
      </c>
      <c r="P43">
        <v>600</v>
      </c>
      <c r="Q43">
        <v>100</v>
      </c>
      <c r="X43">
        <v>150</v>
      </c>
      <c r="Y43">
        <v>100</v>
      </c>
      <c r="Z43">
        <v>20</v>
      </c>
      <c r="AA43">
        <v>300</v>
      </c>
    </row>
    <row r="44" spans="1:31" ht="15">
      <c r="A44" t="str">
        <f t="shared" si="0"/>
        <v>SBPSmkN</v>
      </c>
      <c r="B44" t="str">
        <f t="shared" si="1"/>
        <v>SBPSmk.CC.FFEP.N</v>
      </c>
      <c r="C44" t="str">
        <f t="shared" si="2"/>
        <v>SBPSmkCCN</v>
      </c>
      <c r="D44" t="s">
        <v>26</v>
      </c>
      <c r="E44" t="str">
        <f t="shared" si="3"/>
        <v>CC</v>
      </c>
      <c r="F44" t="s">
        <v>36</v>
      </c>
      <c r="G44" t="s">
        <v>36</v>
      </c>
      <c r="H44" t="s">
        <v>212</v>
      </c>
      <c r="I44" s="4"/>
      <c r="J44" s="6"/>
      <c r="K44" s="6">
        <v>4000</v>
      </c>
      <c r="L44" s="2">
        <f>LOOKUP(D44,MoFR_Rates!$A$2:$A$30,MoFR_Rates!$B$2:$B$30)</f>
        <v>769</v>
      </c>
      <c r="M44" s="2">
        <f t="shared" si="5"/>
        <v>255</v>
      </c>
      <c r="R44">
        <v>500</v>
      </c>
      <c r="S44">
        <v>9</v>
      </c>
      <c r="X44">
        <v>150</v>
      </c>
      <c r="Y44">
        <v>100</v>
      </c>
      <c r="Z44">
        <v>20</v>
      </c>
      <c r="AA44">
        <v>300</v>
      </c>
    </row>
    <row r="45" spans="1:31" ht="15">
      <c r="A45" t="str">
        <f t="shared" si="0"/>
        <v>SBPSmkP</v>
      </c>
      <c r="B45" t="str">
        <f t="shared" si="1"/>
        <v>SBPSmk.CC.FFEP.P</v>
      </c>
      <c r="C45" t="str">
        <f t="shared" si="2"/>
        <v>SBPSmkCCP</v>
      </c>
      <c r="D45" t="s">
        <v>26</v>
      </c>
      <c r="E45" t="str">
        <f t="shared" si="3"/>
        <v>CC</v>
      </c>
      <c r="F45" t="s">
        <v>37</v>
      </c>
      <c r="G45" t="s">
        <v>37</v>
      </c>
      <c r="H45" t="s">
        <v>209</v>
      </c>
      <c r="I45" s="4">
        <v>1</v>
      </c>
      <c r="J45" s="6">
        <v>2</v>
      </c>
      <c r="K45" s="6">
        <v>4000</v>
      </c>
      <c r="L45" s="2">
        <f>LOOKUP(D45,MoFR_Rates!$A$2:$A$30,MoFR_Rates!$B$2:$B$30)</f>
        <v>769</v>
      </c>
      <c r="M45" s="2">
        <f>N45*O45/100+P45*Q45/100+R45*S45/100+T45*U45/100+V45*W45/100+X44*Y44/100+Z45*AA45/100</f>
        <v>810</v>
      </c>
      <c r="P45">
        <v>600</v>
      </c>
      <c r="Q45">
        <v>100</v>
      </c>
      <c r="X45">
        <v>150</v>
      </c>
      <c r="Y45">
        <v>100</v>
      </c>
      <c r="Z45">
        <v>20</v>
      </c>
      <c r="AA45">
        <v>300</v>
      </c>
      <c r="AB45" s="7" t="s">
        <v>63</v>
      </c>
      <c r="AC45" s="7">
        <v>80</v>
      </c>
      <c r="AD45" s="7" t="s">
        <v>64</v>
      </c>
      <c r="AE45" s="7">
        <v>20</v>
      </c>
    </row>
    <row r="46" spans="1:31" ht="15">
      <c r="A46" t="str">
        <f t="shared" si="0"/>
        <v>SBPSxcN</v>
      </c>
      <c r="B46" t="str">
        <f t="shared" si="1"/>
        <v>SBPSxc.CC.FFEP.N</v>
      </c>
      <c r="C46" t="str">
        <f t="shared" si="2"/>
        <v>SBPSxcCCN</v>
      </c>
      <c r="D46" t="s">
        <v>27</v>
      </c>
      <c r="E46" t="str">
        <f t="shared" si="3"/>
        <v>CC</v>
      </c>
      <c r="F46" t="s">
        <v>36</v>
      </c>
      <c r="G46" t="s">
        <v>36</v>
      </c>
      <c r="H46" t="s">
        <v>209</v>
      </c>
      <c r="I46" s="4">
        <v>1</v>
      </c>
      <c r="J46" s="6">
        <v>0</v>
      </c>
      <c r="K46" s="6">
        <v>4000</v>
      </c>
      <c r="L46" s="2">
        <f>LOOKUP(D46,MoFR_Rates!$A$2:$A$30,MoFR_Rates!$B$2:$B$30)</f>
        <v>771</v>
      </c>
      <c r="M46" s="2">
        <f>N46*O46/100+P46*Q46/100+R46*S46/100+T46*U46/100+V46*W46/100+X46*Y46/100+Z46*AA46/100</f>
        <v>255</v>
      </c>
      <c r="R46">
        <v>500</v>
      </c>
      <c r="S46">
        <v>9</v>
      </c>
      <c r="X46">
        <v>150</v>
      </c>
      <c r="Y46">
        <v>100</v>
      </c>
      <c r="Z46">
        <v>20</v>
      </c>
      <c r="AA46">
        <v>300</v>
      </c>
      <c r="AB46" t="s">
        <v>63</v>
      </c>
      <c r="AC46">
        <v>100</v>
      </c>
    </row>
    <row r="47" spans="1:31" ht="15">
      <c r="A47" t="str">
        <f t="shared" si="0"/>
        <v>SBPSxcP</v>
      </c>
      <c r="B47" t="str">
        <f t="shared" si="1"/>
        <v>SBPSxc.CC.FFEP.P</v>
      </c>
      <c r="C47" t="str">
        <f t="shared" si="2"/>
        <v>SBPSxcCCP</v>
      </c>
      <c r="D47" t="s">
        <v>27</v>
      </c>
      <c r="E47" t="str">
        <f t="shared" si="3"/>
        <v>CC</v>
      </c>
      <c r="F47" t="s">
        <v>37</v>
      </c>
      <c r="G47" t="s">
        <v>37</v>
      </c>
      <c r="H47" t="s">
        <v>212</v>
      </c>
      <c r="I47" s="4">
        <v>0</v>
      </c>
      <c r="J47" s="6"/>
      <c r="K47" s="6"/>
      <c r="L47" s="2">
        <f>LOOKUP(D47,MoFR_Rates!$A$2:$A$30,MoFR_Rates!$B$2:$B$30)</f>
        <v>771</v>
      </c>
      <c r="M47" s="2">
        <f t="shared" si="5"/>
        <v>810</v>
      </c>
      <c r="P47">
        <v>600</v>
      </c>
      <c r="Q47">
        <v>100</v>
      </c>
      <c r="X47">
        <v>150</v>
      </c>
      <c r="Y47">
        <v>100</v>
      </c>
      <c r="Z47">
        <v>20</v>
      </c>
      <c r="AA47">
        <v>300</v>
      </c>
    </row>
    <row r="48" spans="1:31" ht="15">
      <c r="A48" t="str">
        <f t="shared" si="0"/>
        <v>SBSdw1N</v>
      </c>
      <c r="B48" t="str">
        <f t="shared" si="1"/>
        <v>SBSdw1.CC.FFEP.N</v>
      </c>
      <c r="C48" t="str">
        <f t="shared" si="2"/>
        <v>SBSdw1CCN</v>
      </c>
      <c r="D48" t="s">
        <v>28</v>
      </c>
      <c r="E48" t="str">
        <f t="shared" si="3"/>
        <v>CC</v>
      </c>
      <c r="F48" t="s">
        <v>36</v>
      </c>
      <c r="G48" t="s">
        <v>36</v>
      </c>
      <c r="H48" t="s">
        <v>212</v>
      </c>
      <c r="I48" s="4">
        <v>0</v>
      </c>
      <c r="J48" s="6"/>
      <c r="K48" s="6"/>
      <c r="L48" s="2">
        <f>LOOKUP(D48,MoFR_Rates!$A$2:$A$30,MoFR_Rates!$B$2:$B$30)</f>
        <v>934</v>
      </c>
      <c r="M48" s="2">
        <f t="shared" si="5"/>
        <v>0</v>
      </c>
    </row>
    <row r="49" spans="1:43" ht="15">
      <c r="A49" t="str">
        <f t="shared" si="0"/>
        <v>SBSdw1P</v>
      </c>
      <c r="B49" t="str">
        <f t="shared" si="1"/>
        <v>SBSdw1.CC.FFEP.P</v>
      </c>
      <c r="C49" t="str">
        <f t="shared" si="2"/>
        <v>SBSdw1CCP</v>
      </c>
      <c r="D49" t="s">
        <v>28</v>
      </c>
      <c r="E49" t="str">
        <f t="shared" si="3"/>
        <v>CC</v>
      </c>
      <c r="F49" t="s">
        <v>37</v>
      </c>
      <c r="G49" t="s">
        <v>37</v>
      </c>
      <c r="H49" t="s">
        <v>209</v>
      </c>
      <c r="I49" s="4">
        <v>1</v>
      </c>
      <c r="J49" s="6">
        <v>2</v>
      </c>
      <c r="K49" s="6">
        <v>3000</v>
      </c>
      <c r="L49" s="2">
        <f>LOOKUP(D49,MoFR_Rates!$A$2:$A$30,MoFR_Rates!$B$2:$B$30)</f>
        <v>934</v>
      </c>
      <c r="M49" s="2">
        <f t="shared" si="5"/>
        <v>1040</v>
      </c>
      <c r="N49">
        <v>200</v>
      </c>
      <c r="O49">
        <v>100</v>
      </c>
      <c r="P49">
        <v>800</v>
      </c>
      <c r="Q49">
        <v>100</v>
      </c>
      <c r="Z49">
        <v>20</v>
      </c>
      <c r="AA49">
        <v>200</v>
      </c>
      <c r="AB49" t="s">
        <v>64</v>
      </c>
      <c r="AC49">
        <v>80</v>
      </c>
      <c r="AD49" t="s">
        <v>66</v>
      </c>
      <c r="AE49">
        <v>20</v>
      </c>
      <c r="AL49">
        <v>18</v>
      </c>
      <c r="AM49">
        <v>14</v>
      </c>
    </row>
    <row r="50" spans="1:43" ht="15">
      <c r="A50" t="str">
        <f t="shared" si="0"/>
        <v>SBSdw1S</v>
      </c>
      <c r="B50" t="str">
        <f t="shared" si="1"/>
        <v>SBSdw1.Sel.FFEP.S</v>
      </c>
      <c r="C50" t="str">
        <f t="shared" si="2"/>
        <v>SBSdw1SelS</v>
      </c>
      <c r="D50" t="s">
        <v>28</v>
      </c>
      <c r="E50" t="str">
        <f t="shared" si="3"/>
        <v>Sel</v>
      </c>
      <c r="F50" t="s">
        <v>86</v>
      </c>
      <c r="G50" t="s">
        <v>37</v>
      </c>
      <c r="H50" t="s">
        <v>209</v>
      </c>
      <c r="I50" s="4">
        <v>1</v>
      </c>
      <c r="J50" s="6">
        <v>2</v>
      </c>
      <c r="K50" s="6">
        <v>1400</v>
      </c>
      <c r="L50" s="2">
        <f>LOOKUP(D50,MoFR_Rates!$A$2:$A$30,MoFR_Rates!$B$2:$B$30)</f>
        <v>934</v>
      </c>
      <c r="M50" s="2">
        <f>N50*O50/100+P50*Q50/100+R50*S50/100+T50*U50/100+V50*W50/100+X50*Y50/100+Z50*AA50/100</f>
        <v>240</v>
      </c>
      <c r="P50">
        <v>800</v>
      </c>
      <c r="Q50">
        <v>25</v>
      </c>
      <c r="Z50">
        <v>20</v>
      </c>
      <c r="AA50">
        <v>200</v>
      </c>
      <c r="AB50" t="s">
        <v>66</v>
      </c>
      <c r="AC50">
        <v>90</v>
      </c>
      <c r="AD50" t="s">
        <v>64</v>
      </c>
      <c r="AE50">
        <v>10</v>
      </c>
      <c r="AL50">
        <v>14</v>
      </c>
      <c r="AM50">
        <v>18</v>
      </c>
    </row>
    <row r="51" spans="1:43" ht="15">
      <c r="A51" t="str">
        <f t="shared" si="0"/>
        <v>SBSdw2N</v>
      </c>
      <c r="B51" t="str">
        <f t="shared" si="1"/>
        <v>SBSdw2.CC.FFEP.N</v>
      </c>
      <c r="C51" t="str">
        <f t="shared" si="2"/>
        <v>SBSdw2CCN</v>
      </c>
      <c r="D51" t="s">
        <v>29</v>
      </c>
      <c r="E51" t="str">
        <f t="shared" si="3"/>
        <v>CC</v>
      </c>
      <c r="F51" t="s">
        <v>36</v>
      </c>
      <c r="G51" t="s">
        <v>36</v>
      </c>
      <c r="H51" t="s">
        <v>212</v>
      </c>
      <c r="I51" s="4">
        <v>0</v>
      </c>
      <c r="J51" s="6"/>
      <c r="K51" s="6"/>
      <c r="L51" s="2">
        <f>LOOKUP(D51,MoFR_Rates!$A$2:$A$30,MoFR_Rates!$B$2:$B$30)</f>
        <v>824</v>
      </c>
      <c r="M51" s="2">
        <f t="shared" si="5"/>
        <v>0</v>
      </c>
    </row>
    <row r="52" spans="1:43" ht="15">
      <c r="A52" t="str">
        <f t="shared" si="0"/>
        <v>SBSdw2P</v>
      </c>
      <c r="B52" t="str">
        <f t="shared" si="1"/>
        <v>SBSdw2.CC.FFEP.P</v>
      </c>
      <c r="C52" t="str">
        <f t="shared" si="2"/>
        <v>SBSdw2CCP</v>
      </c>
      <c r="D52" t="s">
        <v>29</v>
      </c>
      <c r="E52" t="str">
        <f t="shared" si="3"/>
        <v>CC</v>
      </c>
      <c r="F52" t="s">
        <v>37</v>
      </c>
      <c r="G52" t="s">
        <v>37</v>
      </c>
      <c r="H52" t="s">
        <v>209</v>
      </c>
      <c r="I52" s="4">
        <v>1</v>
      </c>
      <c r="J52" s="6">
        <v>2</v>
      </c>
      <c r="K52" s="6">
        <v>3000</v>
      </c>
      <c r="L52" s="2">
        <f>LOOKUP(D52,MoFR_Rates!$A$2:$A$30,MoFR_Rates!$B$2:$B$30)</f>
        <v>824</v>
      </c>
      <c r="M52" s="2">
        <f t="shared" si="5"/>
        <v>1040</v>
      </c>
      <c r="N52">
        <v>200</v>
      </c>
      <c r="O52">
        <v>100</v>
      </c>
      <c r="P52">
        <v>800</v>
      </c>
      <c r="Q52">
        <v>100</v>
      </c>
      <c r="Z52">
        <v>20</v>
      </c>
      <c r="AA52">
        <v>200</v>
      </c>
      <c r="AB52" t="s">
        <v>64</v>
      </c>
      <c r="AC52">
        <v>80</v>
      </c>
      <c r="AD52" t="s">
        <v>66</v>
      </c>
      <c r="AE52">
        <v>20</v>
      </c>
      <c r="AL52">
        <v>18</v>
      </c>
      <c r="AM52">
        <v>14</v>
      </c>
    </row>
    <row r="53" spans="1:43" ht="15">
      <c r="A53" t="str">
        <f t="shared" si="0"/>
        <v>SBSdw2S</v>
      </c>
      <c r="B53" t="str">
        <f t="shared" si="1"/>
        <v>SBSdw2.Sel.FFEP.S</v>
      </c>
      <c r="C53" t="str">
        <f t="shared" si="2"/>
        <v>SBSdw2SelS</v>
      </c>
      <c r="D53" t="s">
        <v>29</v>
      </c>
      <c r="E53" t="str">
        <f t="shared" si="3"/>
        <v>Sel</v>
      </c>
      <c r="F53" t="s">
        <v>86</v>
      </c>
      <c r="G53" t="s">
        <v>37</v>
      </c>
      <c r="H53" t="s">
        <v>209</v>
      </c>
      <c r="I53" s="4">
        <v>1</v>
      </c>
      <c r="J53" s="6">
        <v>2</v>
      </c>
      <c r="K53" s="6">
        <v>1400</v>
      </c>
      <c r="L53" s="2">
        <f>LOOKUP(D53,MoFR_Rates!$A$2:$A$30,MoFR_Rates!$B$2:$B$30)</f>
        <v>824</v>
      </c>
      <c r="M53" s="2">
        <f>N53*O53/100+P53*Q53/100+R53*S53/100+T53*U53/100+V53*W53/100+X53*Y53/100+Z53*AA53/100</f>
        <v>240</v>
      </c>
      <c r="P53">
        <v>800</v>
      </c>
      <c r="Q53">
        <v>25</v>
      </c>
      <c r="Z53">
        <v>20</v>
      </c>
      <c r="AA53">
        <v>200</v>
      </c>
      <c r="AB53" t="s">
        <v>66</v>
      </c>
      <c r="AC53">
        <v>90</v>
      </c>
      <c r="AD53" t="s">
        <v>64</v>
      </c>
      <c r="AE53">
        <v>10</v>
      </c>
      <c r="AL53">
        <v>14</v>
      </c>
      <c r="AM53">
        <v>18</v>
      </c>
    </row>
    <row r="54" spans="1:43" ht="15">
      <c r="A54" t="str">
        <f t="shared" si="0"/>
        <v>SBSmc1N</v>
      </c>
      <c r="B54" t="str">
        <f t="shared" si="1"/>
        <v>SBSmc1.CC.FFEP.N</v>
      </c>
      <c r="C54" t="str">
        <f t="shared" si="2"/>
        <v>SBSmc1CCN</v>
      </c>
      <c r="D54" t="s">
        <v>30</v>
      </c>
      <c r="E54" t="str">
        <f t="shared" si="3"/>
        <v>CC</v>
      </c>
      <c r="F54" t="s">
        <v>36</v>
      </c>
      <c r="G54" t="s">
        <v>36</v>
      </c>
      <c r="H54" t="s">
        <v>212</v>
      </c>
      <c r="I54" s="4">
        <v>0</v>
      </c>
      <c r="J54" s="6"/>
      <c r="K54" s="6"/>
      <c r="L54" s="2">
        <f>LOOKUP(D54,MoFR_Rates!$A$2:$A$30,MoFR_Rates!$B$2:$B$30)</f>
        <v>742</v>
      </c>
      <c r="M54" s="2">
        <f t="shared" si="5"/>
        <v>0</v>
      </c>
    </row>
    <row r="55" spans="1:43" ht="15">
      <c r="A55" t="str">
        <f t="shared" si="0"/>
        <v>SBSmc1P</v>
      </c>
      <c r="B55" t="str">
        <f t="shared" si="1"/>
        <v>SBSmc1.CC.FFEP.P</v>
      </c>
      <c r="C55" t="str">
        <f t="shared" si="2"/>
        <v>SBSmc1CCP</v>
      </c>
      <c r="D55" t="s">
        <v>30</v>
      </c>
      <c r="E55" t="str">
        <f t="shared" si="3"/>
        <v>CC</v>
      </c>
      <c r="F55" t="s">
        <v>37</v>
      </c>
      <c r="G55" t="s">
        <v>37</v>
      </c>
      <c r="H55" t="s">
        <v>209</v>
      </c>
      <c r="I55" s="4">
        <v>1</v>
      </c>
      <c r="J55" s="6">
        <v>2</v>
      </c>
      <c r="K55" s="6">
        <v>3000</v>
      </c>
      <c r="L55" s="2">
        <f>LOOKUP(D55,MoFR_Rates!$A$2:$A$30,MoFR_Rates!$B$2:$B$30)</f>
        <v>742</v>
      </c>
      <c r="M55" s="2">
        <f t="shared" si="5"/>
        <v>1040</v>
      </c>
      <c r="N55">
        <v>200</v>
      </c>
      <c r="O55">
        <v>100</v>
      </c>
      <c r="P55">
        <v>800</v>
      </c>
      <c r="Q55">
        <v>100</v>
      </c>
      <c r="Z55">
        <v>20</v>
      </c>
      <c r="AA55">
        <v>200</v>
      </c>
      <c r="AB55" t="s">
        <v>64</v>
      </c>
      <c r="AC55">
        <v>80</v>
      </c>
      <c r="AD55" t="s">
        <v>66</v>
      </c>
      <c r="AE55">
        <v>20</v>
      </c>
      <c r="AL55">
        <v>18</v>
      </c>
      <c r="AM55">
        <v>14</v>
      </c>
    </row>
    <row r="56" spans="1:43" ht="15">
      <c r="A56" t="str">
        <f t="shared" si="0"/>
        <v>SBSmhN</v>
      </c>
      <c r="B56" t="str">
        <f t="shared" si="1"/>
        <v>SBSmh.CC.FFEP.N</v>
      </c>
      <c r="C56" t="str">
        <f t="shared" si="2"/>
        <v>SBSmhCCN</v>
      </c>
      <c r="D56" t="s">
        <v>31</v>
      </c>
      <c r="E56" t="str">
        <f t="shared" si="3"/>
        <v>CC</v>
      </c>
      <c r="F56" t="s">
        <v>36</v>
      </c>
      <c r="G56" t="s">
        <v>36</v>
      </c>
      <c r="H56" t="s">
        <v>212</v>
      </c>
      <c r="I56" s="4">
        <v>0</v>
      </c>
      <c r="J56" s="6"/>
      <c r="K56" s="6"/>
      <c r="L56" s="2">
        <f>LOOKUP(D56,MoFR_Rates!$A$2:$A$30,MoFR_Rates!$B$2:$B$30)</f>
        <v>1102</v>
      </c>
      <c r="M56" s="2">
        <f t="shared" si="5"/>
        <v>0</v>
      </c>
    </row>
    <row r="57" spans="1:43" ht="15">
      <c r="A57" t="str">
        <f t="shared" si="0"/>
        <v>SBSmhP</v>
      </c>
      <c r="B57" t="str">
        <f t="shared" si="1"/>
        <v>SBSmh.CC.FFEP.P</v>
      </c>
      <c r="C57" t="str">
        <f t="shared" si="2"/>
        <v>SBSmhCCP</v>
      </c>
      <c r="D57" t="s">
        <v>31</v>
      </c>
      <c r="E57" t="str">
        <f t="shared" si="3"/>
        <v>CC</v>
      </c>
      <c r="F57" t="s">
        <v>37</v>
      </c>
      <c r="G57" t="s">
        <v>37</v>
      </c>
      <c r="H57" t="s">
        <v>209</v>
      </c>
      <c r="I57" s="4">
        <v>1</v>
      </c>
      <c r="J57" s="6">
        <v>2</v>
      </c>
      <c r="K57" s="6">
        <v>3000</v>
      </c>
      <c r="L57" s="2">
        <f>LOOKUP(D57,MoFR_Rates!$A$2:$A$30,MoFR_Rates!$B$2:$B$30)</f>
        <v>1102</v>
      </c>
      <c r="M57" s="2">
        <f t="shared" si="5"/>
        <v>1040</v>
      </c>
      <c r="N57">
        <v>200</v>
      </c>
      <c r="O57">
        <v>100</v>
      </c>
      <c r="P57">
        <v>800</v>
      </c>
      <c r="Q57">
        <v>100</v>
      </c>
      <c r="Z57">
        <v>20</v>
      </c>
      <c r="AA57">
        <v>200</v>
      </c>
      <c r="AB57" t="s">
        <v>64</v>
      </c>
      <c r="AC57">
        <v>80</v>
      </c>
      <c r="AD57" t="s">
        <v>66</v>
      </c>
      <c r="AE57">
        <v>20</v>
      </c>
      <c r="AL57">
        <v>18</v>
      </c>
      <c r="AM57">
        <v>14</v>
      </c>
    </row>
    <row r="58" spans="1:43" ht="15">
      <c r="A58" t="str">
        <f t="shared" si="0"/>
        <v>SBSmwN</v>
      </c>
      <c r="B58" t="str">
        <f t="shared" si="1"/>
        <v>SBSmw.CC.FFEP.N</v>
      </c>
      <c r="C58" t="str">
        <f t="shared" si="2"/>
        <v>SBSmwCCN</v>
      </c>
      <c r="D58" t="s">
        <v>32</v>
      </c>
      <c r="E58" t="str">
        <f t="shared" si="3"/>
        <v>CC</v>
      </c>
      <c r="F58" t="s">
        <v>36</v>
      </c>
      <c r="G58" t="s">
        <v>36</v>
      </c>
      <c r="H58" t="s">
        <v>212</v>
      </c>
      <c r="I58" s="4">
        <v>0</v>
      </c>
      <c r="J58" s="6"/>
      <c r="K58" s="6"/>
      <c r="L58" s="2">
        <f>LOOKUP(D58,MoFR_Rates!$A$2:$A$30,MoFR_Rates!$B$2:$B$30)</f>
        <v>1207</v>
      </c>
      <c r="M58" s="2">
        <f t="shared" si="5"/>
        <v>0</v>
      </c>
    </row>
    <row r="59" spans="1:43" ht="15">
      <c r="A59" t="str">
        <f t="shared" si="0"/>
        <v>SBSmwP</v>
      </c>
      <c r="B59" t="str">
        <f t="shared" si="1"/>
        <v>SBSmw.CC.FFEP.P</v>
      </c>
      <c r="C59" t="str">
        <f t="shared" si="2"/>
        <v>SBSmwCCP</v>
      </c>
      <c r="D59" t="s">
        <v>32</v>
      </c>
      <c r="E59" t="str">
        <f t="shared" si="3"/>
        <v>CC</v>
      </c>
      <c r="F59" t="s">
        <v>37</v>
      </c>
      <c r="G59" t="s">
        <v>37</v>
      </c>
      <c r="H59" t="s">
        <v>209</v>
      </c>
      <c r="I59" s="4">
        <v>1</v>
      </c>
      <c r="J59" s="6">
        <v>2</v>
      </c>
      <c r="K59" s="6">
        <v>3000</v>
      </c>
      <c r="L59" s="2">
        <f>LOOKUP(D59,MoFR_Rates!$A$2:$A$30,MoFR_Rates!$B$2:$B$30)</f>
        <v>1207</v>
      </c>
      <c r="M59" s="2">
        <f t="shared" si="5"/>
        <v>1040</v>
      </c>
      <c r="N59">
        <v>200</v>
      </c>
      <c r="O59">
        <v>100</v>
      </c>
      <c r="P59">
        <v>800</v>
      </c>
      <c r="Q59">
        <v>100</v>
      </c>
      <c r="Z59">
        <v>20</v>
      </c>
      <c r="AA59">
        <v>200</v>
      </c>
      <c r="AB59" t="s">
        <v>64</v>
      </c>
      <c r="AC59">
        <v>80</v>
      </c>
      <c r="AD59" t="s">
        <v>66</v>
      </c>
      <c r="AE59">
        <v>20</v>
      </c>
      <c r="AL59">
        <v>18</v>
      </c>
      <c r="AM59">
        <v>14</v>
      </c>
    </row>
    <row r="60" spans="1:43" ht="15">
      <c r="A60" t="str">
        <f t="shared" si="0"/>
        <v>SBSwk1N</v>
      </c>
      <c r="B60" t="str">
        <f t="shared" si="1"/>
        <v>SBSwk1.CC.FFEP.N</v>
      </c>
      <c r="C60" t="str">
        <f t="shared" si="2"/>
        <v>SBSwk1CCN</v>
      </c>
      <c r="D60" t="s">
        <v>33</v>
      </c>
      <c r="E60" t="str">
        <f t="shared" si="3"/>
        <v>CC</v>
      </c>
      <c r="F60" t="s">
        <v>36</v>
      </c>
      <c r="G60" t="s">
        <v>36</v>
      </c>
      <c r="H60" t="s">
        <v>212</v>
      </c>
      <c r="I60" s="4">
        <v>0</v>
      </c>
      <c r="J60" s="6"/>
      <c r="K60" s="6"/>
      <c r="L60" s="2">
        <f>LOOKUP(D60,MoFR_Rates!$A$2:$A$30,MoFR_Rates!$B$2:$B$30)</f>
        <v>1241</v>
      </c>
      <c r="M60" s="2">
        <f t="shared" si="5"/>
        <v>0</v>
      </c>
    </row>
    <row r="61" spans="1:43" ht="15">
      <c r="A61" t="str">
        <f t="shared" si="0"/>
        <v>SBSwk1P</v>
      </c>
      <c r="B61" t="str">
        <f t="shared" si="1"/>
        <v>SBSwk1.CC.FFEP.P</v>
      </c>
      <c r="C61" t="str">
        <f t="shared" si="2"/>
        <v>SBSwk1CCP</v>
      </c>
      <c r="D61" t="s">
        <v>33</v>
      </c>
      <c r="E61" t="str">
        <f t="shared" si="3"/>
        <v>CC</v>
      </c>
      <c r="F61" t="s">
        <v>37</v>
      </c>
      <c r="G61" t="s">
        <v>37</v>
      </c>
      <c r="H61" t="s">
        <v>209</v>
      </c>
      <c r="I61" s="4">
        <v>1</v>
      </c>
      <c r="J61" s="6">
        <v>2</v>
      </c>
      <c r="K61" s="6">
        <v>3000</v>
      </c>
      <c r="L61" s="2">
        <f>LOOKUP(D61,MoFR_Rates!$A$2:$A$30,MoFR_Rates!$B$2:$B$30)</f>
        <v>1241</v>
      </c>
      <c r="M61" s="2">
        <f t="shared" si="5"/>
        <v>1040</v>
      </c>
      <c r="N61">
        <v>200</v>
      </c>
      <c r="O61">
        <v>100</v>
      </c>
      <c r="P61">
        <v>800</v>
      </c>
      <c r="Q61">
        <v>100</v>
      </c>
      <c r="Z61">
        <v>20</v>
      </c>
      <c r="AA61">
        <v>200</v>
      </c>
      <c r="AB61" t="s">
        <v>64</v>
      </c>
      <c r="AC61">
        <v>80</v>
      </c>
      <c r="AD61" t="s">
        <v>66</v>
      </c>
      <c r="AE61">
        <v>20</v>
      </c>
      <c r="AL61">
        <v>18</v>
      </c>
      <c r="AM61">
        <v>14</v>
      </c>
    </row>
    <row r="62" spans="1:43" ht="15">
      <c r="A62" t="str">
        <f t="shared" si="0"/>
        <v>ZRepressedPineThFert</v>
      </c>
      <c r="B62" t="str">
        <f t="shared" si="1"/>
        <v>ZRepressedPine.CC.FFEP.ThFert</v>
      </c>
      <c r="C62" t="str">
        <f t="shared" si="2"/>
        <v>ZRepressedPineCCThFert</v>
      </c>
      <c r="D62" t="s">
        <v>90</v>
      </c>
      <c r="E62" t="str">
        <f t="shared" si="3"/>
        <v>CC</v>
      </c>
      <c r="F62" t="s">
        <v>396</v>
      </c>
      <c r="G62" t="s">
        <v>36</v>
      </c>
      <c r="H62" t="s">
        <v>209</v>
      </c>
      <c r="I62" s="4">
        <v>1</v>
      </c>
      <c r="J62" s="9">
        <v>30</v>
      </c>
      <c r="K62" s="5">
        <v>75000</v>
      </c>
      <c r="L62">
        <v>0</v>
      </c>
      <c r="M62" s="2">
        <f t="shared" si="5"/>
        <v>1100</v>
      </c>
      <c r="V62">
        <v>800</v>
      </c>
      <c r="W62">
        <v>100</v>
      </c>
      <c r="X62">
        <v>300</v>
      </c>
      <c r="Y62">
        <v>100</v>
      </c>
      <c r="AB62" t="s">
        <v>63</v>
      </c>
      <c r="AC62">
        <v>100</v>
      </c>
      <c r="AO62">
        <v>5000</v>
      </c>
      <c r="AP62">
        <v>4</v>
      </c>
      <c r="AQ62">
        <v>40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B7" sqref="B7"/>
    </sheetView>
  </sheetViews>
  <sheetFormatPr defaultRowHeight="12.75"/>
  <cols>
    <col min="2" max="2" width="13" customWidth="1"/>
    <col min="3" max="3" width="14.7109375" customWidth="1"/>
  </cols>
  <sheetData>
    <row r="1" spans="1:3">
      <c r="B1" t="s">
        <v>39</v>
      </c>
      <c r="C1" t="s">
        <v>38</v>
      </c>
    </row>
    <row r="2" spans="1:3">
      <c r="A2" t="s">
        <v>8</v>
      </c>
      <c r="B2">
        <v>1690</v>
      </c>
      <c r="C2">
        <v>1690</v>
      </c>
    </row>
    <row r="3" spans="1:3">
      <c r="A3" t="s">
        <v>9</v>
      </c>
      <c r="B3">
        <v>1487</v>
      </c>
      <c r="C3">
        <v>1487</v>
      </c>
    </row>
    <row r="4" spans="1:3">
      <c r="A4" t="s">
        <v>10</v>
      </c>
      <c r="B4">
        <v>1025</v>
      </c>
      <c r="C4">
        <v>1025</v>
      </c>
    </row>
    <row r="5" spans="1:3">
      <c r="A5" t="s">
        <v>11</v>
      </c>
      <c r="B5">
        <v>1639</v>
      </c>
      <c r="C5">
        <v>1639</v>
      </c>
    </row>
    <row r="6" spans="1:3">
      <c r="A6" s="1" t="s">
        <v>12</v>
      </c>
      <c r="B6">
        <v>1355</v>
      </c>
      <c r="C6">
        <v>1355</v>
      </c>
    </row>
    <row r="7" spans="1:3">
      <c r="A7" s="1" t="s">
        <v>91</v>
      </c>
      <c r="B7">
        <v>1355</v>
      </c>
      <c r="C7">
        <v>1355</v>
      </c>
    </row>
    <row r="8" spans="1:3">
      <c r="A8" t="s">
        <v>13</v>
      </c>
      <c r="B8">
        <v>1383</v>
      </c>
      <c r="C8">
        <v>1383</v>
      </c>
    </row>
    <row r="9" spans="1:3">
      <c r="A9" t="s">
        <v>14</v>
      </c>
      <c r="B9">
        <v>581</v>
      </c>
      <c r="C9">
        <v>581</v>
      </c>
    </row>
    <row r="10" spans="1:3">
      <c r="A10" t="s">
        <v>41</v>
      </c>
      <c r="B10">
        <v>1674</v>
      </c>
      <c r="C10">
        <v>1674</v>
      </c>
    </row>
    <row r="11" spans="1:3">
      <c r="A11" t="s">
        <v>15</v>
      </c>
      <c r="B11">
        <v>1674</v>
      </c>
      <c r="C11">
        <v>1674</v>
      </c>
    </row>
    <row r="12" spans="1:3">
      <c r="A12" t="s">
        <v>16</v>
      </c>
      <c r="B12">
        <v>564</v>
      </c>
      <c r="C12">
        <v>564</v>
      </c>
    </row>
    <row r="13" spans="1:3">
      <c r="A13" t="s">
        <v>17</v>
      </c>
      <c r="B13">
        <v>830</v>
      </c>
      <c r="C13">
        <v>830</v>
      </c>
    </row>
    <row r="14" spans="1:3">
      <c r="A14" t="s">
        <v>18</v>
      </c>
      <c r="B14">
        <v>830</v>
      </c>
      <c r="C14">
        <v>830</v>
      </c>
    </row>
    <row r="15" spans="1:3">
      <c r="A15" t="s">
        <v>19</v>
      </c>
      <c r="B15">
        <v>830</v>
      </c>
      <c r="C15">
        <v>830</v>
      </c>
    </row>
    <row r="16" spans="1:3">
      <c r="A16" t="s">
        <v>20</v>
      </c>
      <c r="B16">
        <v>914</v>
      </c>
      <c r="C16">
        <v>914</v>
      </c>
    </row>
    <row r="17" spans="1:3">
      <c r="A17" t="s">
        <v>21</v>
      </c>
      <c r="B17">
        <v>914</v>
      </c>
      <c r="C17">
        <v>914</v>
      </c>
    </row>
    <row r="18" spans="1:3">
      <c r="A18" t="s">
        <v>22</v>
      </c>
      <c r="B18">
        <v>764</v>
      </c>
      <c r="C18">
        <v>764</v>
      </c>
    </row>
    <row r="19" spans="1:3">
      <c r="A19" t="s">
        <v>23</v>
      </c>
      <c r="B19">
        <v>740</v>
      </c>
      <c r="C19">
        <v>740</v>
      </c>
    </row>
    <row r="20" spans="1:3">
      <c r="A20" t="s">
        <v>24</v>
      </c>
      <c r="B20">
        <v>793</v>
      </c>
      <c r="C20">
        <v>793</v>
      </c>
    </row>
    <row r="21" spans="1:3">
      <c r="A21" t="s">
        <v>25</v>
      </c>
      <c r="B21">
        <v>771</v>
      </c>
      <c r="C21">
        <v>771</v>
      </c>
    </row>
    <row r="22" spans="1:3">
      <c r="A22" t="s">
        <v>26</v>
      </c>
      <c r="B22">
        <v>769</v>
      </c>
      <c r="C22">
        <v>769</v>
      </c>
    </row>
    <row r="23" spans="1:3">
      <c r="A23" t="s">
        <v>27</v>
      </c>
      <c r="B23">
        <v>771</v>
      </c>
      <c r="C23">
        <v>771</v>
      </c>
    </row>
    <row r="24" spans="1:3">
      <c r="A24" t="s">
        <v>28</v>
      </c>
      <c r="B24">
        <v>934</v>
      </c>
      <c r="C24">
        <v>934</v>
      </c>
    </row>
    <row r="25" spans="1:3">
      <c r="A25" t="s">
        <v>29</v>
      </c>
      <c r="B25">
        <v>824</v>
      </c>
      <c r="C25">
        <v>824</v>
      </c>
    </row>
    <row r="26" spans="1:3">
      <c r="A26" t="s">
        <v>30</v>
      </c>
      <c r="B26">
        <v>742</v>
      </c>
      <c r="C26">
        <v>742</v>
      </c>
    </row>
    <row r="27" spans="1:3">
      <c r="A27" t="s">
        <v>31</v>
      </c>
      <c r="B27">
        <v>1102</v>
      </c>
      <c r="C27">
        <v>1102</v>
      </c>
    </row>
    <row r="28" spans="1:3">
      <c r="A28" t="s">
        <v>32</v>
      </c>
      <c r="B28">
        <v>1207</v>
      </c>
      <c r="C28">
        <v>1207</v>
      </c>
    </row>
    <row r="29" spans="1:3">
      <c r="A29" t="s">
        <v>33</v>
      </c>
      <c r="B29">
        <v>1241</v>
      </c>
      <c r="C29">
        <v>1241</v>
      </c>
    </row>
    <row r="30" spans="1:3">
      <c r="A30" t="s">
        <v>90</v>
      </c>
      <c r="B30">
        <v>0</v>
      </c>
      <c r="C30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3"/>
  <sheetViews>
    <sheetView workbookViewId="0"/>
  </sheetViews>
  <sheetFormatPr defaultRowHeight="12.75"/>
  <cols>
    <col min="1" max="1" width="15.7109375" customWidth="1"/>
    <col min="6" max="6" width="11.5703125" customWidth="1"/>
  </cols>
  <sheetData>
    <row r="1" spans="1:7">
      <c r="A1" t="s">
        <v>93</v>
      </c>
      <c r="B1" t="s">
        <v>34</v>
      </c>
      <c r="C1" t="s">
        <v>92</v>
      </c>
      <c r="D1" t="s">
        <v>40</v>
      </c>
      <c r="E1" t="s">
        <v>94</v>
      </c>
      <c r="F1" t="s">
        <v>95</v>
      </c>
      <c r="G1" t="s">
        <v>208</v>
      </c>
    </row>
    <row r="2" spans="1:7">
      <c r="A2" t="s">
        <v>103</v>
      </c>
      <c r="B2" t="s">
        <v>91</v>
      </c>
      <c r="C2" t="s">
        <v>97</v>
      </c>
      <c r="D2">
        <v>706</v>
      </c>
      <c r="E2">
        <v>9.6999999999999993</v>
      </c>
      <c r="F2">
        <v>9.6999999999999993</v>
      </c>
      <c r="G2" t="str">
        <f>IF(ISERROR(MATCH(A2,LUs!A:A,0)),"n","y")</f>
        <v>y</v>
      </c>
    </row>
    <row r="3" spans="1:7">
      <c r="A3" t="s">
        <v>103</v>
      </c>
      <c r="B3" t="s">
        <v>17</v>
      </c>
      <c r="C3" t="s">
        <v>97</v>
      </c>
      <c r="D3">
        <v>2735</v>
      </c>
      <c r="E3">
        <v>11.1</v>
      </c>
      <c r="F3">
        <v>11.9</v>
      </c>
      <c r="G3" t="str">
        <f>IF(ISERROR(MATCH(A3,LUs!A:A,0)),"n","y")</f>
        <v>y</v>
      </c>
    </row>
    <row r="4" spans="1:7">
      <c r="A4" t="s">
        <v>103</v>
      </c>
      <c r="B4" t="s">
        <v>17</v>
      </c>
      <c r="C4" t="s">
        <v>98</v>
      </c>
      <c r="D4">
        <v>202</v>
      </c>
      <c r="E4">
        <v>10.7</v>
      </c>
      <c r="F4">
        <v>12</v>
      </c>
      <c r="G4" t="str">
        <f>IF(ISERROR(MATCH(A4,LUs!A:A,0)),"n","y")</f>
        <v>y</v>
      </c>
    </row>
    <row r="5" spans="1:7">
      <c r="A5" t="s">
        <v>103</v>
      </c>
      <c r="B5" t="s">
        <v>23</v>
      </c>
      <c r="C5" t="s">
        <v>97</v>
      </c>
      <c r="D5">
        <v>17235</v>
      </c>
      <c r="E5">
        <v>9.1999999999999993</v>
      </c>
      <c r="F5">
        <v>17.3</v>
      </c>
      <c r="G5" t="str">
        <f>IF(ISERROR(MATCH(A5,LUs!A:A,0)),"n","y")</f>
        <v>y</v>
      </c>
    </row>
    <row r="6" spans="1:7">
      <c r="A6" t="s">
        <v>103</v>
      </c>
      <c r="B6" t="s">
        <v>27</v>
      </c>
      <c r="C6" t="s">
        <v>97</v>
      </c>
      <c r="D6">
        <v>18435</v>
      </c>
      <c r="E6">
        <v>9.6999999999999993</v>
      </c>
      <c r="F6">
        <v>13.5</v>
      </c>
      <c r="G6" t="str">
        <f>IF(ISERROR(MATCH(A6,LUs!A:A,0)),"n","y")</f>
        <v>y</v>
      </c>
    </row>
    <row r="7" spans="1:7">
      <c r="A7" t="s">
        <v>103</v>
      </c>
      <c r="B7" t="s">
        <v>90</v>
      </c>
      <c r="C7" t="s">
        <v>97</v>
      </c>
      <c r="D7">
        <v>3312</v>
      </c>
      <c r="E7">
        <v>6.3</v>
      </c>
      <c r="F7">
        <v>14.6</v>
      </c>
      <c r="G7" t="str">
        <f>IF(ISERROR(MATCH(A7,LUs!A:A,0)),"n","y")</f>
        <v>y</v>
      </c>
    </row>
    <row r="8" spans="1:7">
      <c r="A8" t="s">
        <v>107</v>
      </c>
      <c r="B8" t="s">
        <v>12</v>
      </c>
      <c r="C8" t="s">
        <v>97</v>
      </c>
      <c r="D8">
        <v>982</v>
      </c>
      <c r="E8">
        <v>9.9</v>
      </c>
      <c r="F8">
        <v>11.9</v>
      </c>
      <c r="G8" t="str">
        <f>IF(ISERROR(MATCH(A8,LUs!A:A,0)),"n","y")</f>
        <v>y</v>
      </c>
    </row>
    <row r="9" spans="1:7">
      <c r="A9" t="s">
        <v>107</v>
      </c>
      <c r="B9" t="s">
        <v>17</v>
      </c>
      <c r="C9" t="s">
        <v>97</v>
      </c>
      <c r="D9">
        <v>2257</v>
      </c>
      <c r="E9">
        <v>11</v>
      </c>
      <c r="F9">
        <v>11.5</v>
      </c>
      <c r="G9" t="str">
        <f>IF(ISERROR(MATCH(A9,LUs!A:A,0)),"n","y")</f>
        <v>y</v>
      </c>
    </row>
    <row r="10" spans="1:7">
      <c r="A10" t="s">
        <v>107</v>
      </c>
      <c r="B10" t="s">
        <v>17</v>
      </c>
      <c r="C10" t="s">
        <v>98</v>
      </c>
      <c r="D10">
        <v>267</v>
      </c>
      <c r="E10">
        <v>10.6</v>
      </c>
      <c r="F10">
        <v>13</v>
      </c>
      <c r="G10" t="str">
        <f>IF(ISERROR(MATCH(A10,LUs!A:A,0)),"n","y")</f>
        <v>y</v>
      </c>
    </row>
    <row r="11" spans="1:7">
      <c r="A11" t="s">
        <v>107</v>
      </c>
      <c r="B11" t="s">
        <v>18</v>
      </c>
      <c r="C11" t="s">
        <v>97</v>
      </c>
      <c r="D11">
        <v>131</v>
      </c>
      <c r="E11">
        <v>10.6</v>
      </c>
      <c r="F11">
        <v>15.2</v>
      </c>
      <c r="G11" t="str">
        <f>IF(ISERROR(MATCH(A11,LUs!A:A,0)),"n","y")</f>
        <v>y</v>
      </c>
    </row>
    <row r="12" spans="1:7">
      <c r="A12" t="s">
        <v>107</v>
      </c>
      <c r="B12" t="s">
        <v>23</v>
      </c>
      <c r="C12" t="s">
        <v>97</v>
      </c>
      <c r="D12">
        <v>4871</v>
      </c>
      <c r="E12">
        <v>10.6</v>
      </c>
      <c r="F12">
        <v>17.3</v>
      </c>
      <c r="G12" t="str">
        <f>IF(ISERROR(MATCH(A12,LUs!A:A,0)),"n","y")</f>
        <v>y</v>
      </c>
    </row>
    <row r="13" spans="1:7">
      <c r="A13" t="s">
        <v>107</v>
      </c>
      <c r="B13" t="s">
        <v>27</v>
      </c>
      <c r="C13" t="s">
        <v>97</v>
      </c>
      <c r="D13">
        <v>26854</v>
      </c>
      <c r="E13">
        <v>10.1</v>
      </c>
      <c r="F13">
        <v>13.6</v>
      </c>
      <c r="G13" t="str">
        <f>IF(ISERROR(MATCH(A13,LUs!A:A,0)),"n","y")</f>
        <v>y</v>
      </c>
    </row>
    <row r="14" spans="1:7">
      <c r="A14" t="s">
        <v>107</v>
      </c>
      <c r="B14" t="s">
        <v>90</v>
      </c>
      <c r="C14" t="s">
        <v>97</v>
      </c>
      <c r="D14">
        <v>3034</v>
      </c>
      <c r="E14">
        <v>5.7</v>
      </c>
      <c r="F14">
        <v>14.3</v>
      </c>
      <c r="G14" t="str">
        <f>IF(ISERROR(MATCH(A14,LUs!A:A,0)),"n","y")</f>
        <v>y</v>
      </c>
    </row>
    <row r="15" spans="1:7">
      <c r="A15" t="s">
        <v>111</v>
      </c>
      <c r="B15" t="s">
        <v>10</v>
      </c>
      <c r="C15" t="s">
        <v>97</v>
      </c>
      <c r="D15">
        <v>1431</v>
      </c>
      <c r="E15">
        <v>13.9</v>
      </c>
      <c r="F15">
        <v>14.2</v>
      </c>
      <c r="G15" t="str">
        <f>IF(ISERROR(MATCH(A15,LUs!A:A,0)),"n","y")</f>
        <v>y</v>
      </c>
    </row>
    <row r="16" spans="1:7">
      <c r="A16" t="s">
        <v>111</v>
      </c>
      <c r="B16" t="s">
        <v>11</v>
      </c>
      <c r="C16" t="s">
        <v>97</v>
      </c>
      <c r="D16">
        <v>3010</v>
      </c>
      <c r="E16">
        <v>15.1</v>
      </c>
      <c r="F16">
        <v>15.1</v>
      </c>
      <c r="G16" t="str">
        <f>IF(ISERROR(MATCH(A16,LUs!A:A,0)),"n","y")</f>
        <v>y</v>
      </c>
    </row>
    <row r="17" spans="1:7">
      <c r="A17" t="s">
        <v>111</v>
      </c>
      <c r="B17" t="s">
        <v>14</v>
      </c>
      <c r="C17" t="s">
        <v>97</v>
      </c>
      <c r="D17">
        <v>3070</v>
      </c>
      <c r="E17">
        <v>17.399999999999999</v>
      </c>
      <c r="F17">
        <v>21.2</v>
      </c>
      <c r="G17" t="str">
        <f>IF(ISERROR(MATCH(A17,LUs!A:A,0)),"n","y")</f>
        <v>y</v>
      </c>
    </row>
    <row r="18" spans="1:7">
      <c r="A18" t="s">
        <v>111</v>
      </c>
      <c r="B18" t="s">
        <v>41</v>
      </c>
      <c r="C18" t="s">
        <v>97</v>
      </c>
      <c r="D18">
        <v>2158</v>
      </c>
      <c r="E18">
        <v>15.4</v>
      </c>
      <c r="F18">
        <v>21.1</v>
      </c>
      <c r="G18" t="str">
        <f>IF(ISERROR(MATCH(A18,LUs!A:A,0)),"n","y")</f>
        <v>y</v>
      </c>
    </row>
    <row r="19" spans="1:7">
      <c r="A19" t="s">
        <v>111</v>
      </c>
      <c r="B19" t="s">
        <v>26</v>
      </c>
      <c r="C19" t="s">
        <v>97</v>
      </c>
      <c r="D19">
        <v>604</v>
      </c>
      <c r="E19">
        <v>17.3</v>
      </c>
      <c r="F19">
        <v>19</v>
      </c>
      <c r="G19" t="str">
        <f>IF(ISERROR(MATCH(A19,LUs!A:A,0)),"n","y")</f>
        <v>y</v>
      </c>
    </row>
    <row r="20" spans="1:7">
      <c r="A20" t="s">
        <v>111</v>
      </c>
      <c r="B20" t="s">
        <v>28</v>
      </c>
      <c r="C20" t="s">
        <v>97</v>
      </c>
      <c r="D20">
        <v>13296</v>
      </c>
      <c r="E20">
        <v>18.5</v>
      </c>
      <c r="F20">
        <v>20.100000000000001</v>
      </c>
      <c r="G20" t="str">
        <f>IF(ISERROR(MATCH(A20,LUs!A:A,0)),"n","y")</f>
        <v>y</v>
      </c>
    </row>
    <row r="21" spans="1:7">
      <c r="A21" t="s">
        <v>111</v>
      </c>
      <c r="B21" t="s">
        <v>28</v>
      </c>
      <c r="C21" t="s">
        <v>98</v>
      </c>
      <c r="D21">
        <v>1027</v>
      </c>
      <c r="E21">
        <v>17.100000000000001</v>
      </c>
      <c r="F21">
        <v>20.3</v>
      </c>
      <c r="G21" t="str">
        <f>IF(ISERROR(MATCH(A21,LUs!A:A,0)),"n","y")</f>
        <v>y</v>
      </c>
    </row>
    <row r="22" spans="1:7">
      <c r="A22" t="s">
        <v>111</v>
      </c>
      <c r="B22" t="s">
        <v>30</v>
      </c>
      <c r="C22" t="s">
        <v>97</v>
      </c>
      <c r="D22">
        <v>1471</v>
      </c>
      <c r="E22">
        <v>17.600000000000001</v>
      </c>
      <c r="F22">
        <v>18.100000000000001</v>
      </c>
      <c r="G22" t="str">
        <f>IF(ISERROR(MATCH(A22,LUs!A:A,0)),"n","y")</f>
        <v>y</v>
      </c>
    </row>
    <row r="23" spans="1:7">
      <c r="A23" t="s">
        <v>116</v>
      </c>
      <c r="B23" t="s">
        <v>16</v>
      </c>
      <c r="C23" t="s">
        <v>97</v>
      </c>
      <c r="D23">
        <v>521</v>
      </c>
      <c r="E23">
        <v>14.4</v>
      </c>
      <c r="F23">
        <v>18</v>
      </c>
      <c r="G23" t="str">
        <f>IF(ISERROR(MATCH(A23,LUs!A:A,0)),"n","y")</f>
        <v>y</v>
      </c>
    </row>
    <row r="24" spans="1:7">
      <c r="A24" t="s">
        <v>116</v>
      </c>
      <c r="B24" t="s">
        <v>16</v>
      </c>
      <c r="C24" t="s">
        <v>98</v>
      </c>
      <c r="D24">
        <v>2765</v>
      </c>
      <c r="E24">
        <v>13.6</v>
      </c>
      <c r="F24">
        <v>17.7</v>
      </c>
      <c r="G24" t="str">
        <f>IF(ISERROR(MATCH(A24,LUs!A:A,0)),"n","y")</f>
        <v>y</v>
      </c>
    </row>
    <row r="25" spans="1:7">
      <c r="A25" t="s">
        <v>116</v>
      </c>
      <c r="B25" t="s">
        <v>19</v>
      </c>
      <c r="C25" t="s">
        <v>98</v>
      </c>
      <c r="D25">
        <v>1130</v>
      </c>
      <c r="E25">
        <v>13.1</v>
      </c>
      <c r="F25">
        <v>14.6</v>
      </c>
      <c r="G25" t="str">
        <f>IF(ISERROR(MATCH(A25,LUs!A:A,0)),"n","y")</f>
        <v>y</v>
      </c>
    </row>
    <row r="26" spans="1:7">
      <c r="A26" t="s">
        <v>138</v>
      </c>
      <c r="B26" t="s">
        <v>10</v>
      </c>
      <c r="C26" t="s">
        <v>97</v>
      </c>
      <c r="D26">
        <v>1955</v>
      </c>
      <c r="E26">
        <v>11.8</v>
      </c>
      <c r="F26">
        <v>14.6</v>
      </c>
      <c r="G26" t="str">
        <f>IF(ISERROR(MATCH(A26,LUs!A:A,0)),"n","y")</f>
        <v>y</v>
      </c>
    </row>
    <row r="27" spans="1:7">
      <c r="A27" t="s">
        <v>138</v>
      </c>
      <c r="B27" t="s">
        <v>11</v>
      </c>
      <c r="C27" t="s">
        <v>97</v>
      </c>
      <c r="D27">
        <v>1757</v>
      </c>
      <c r="E27">
        <v>14.1</v>
      </c>
      <c r="F27">
        <v>14.3</v>
      </c>
      <c r="G27" t="str">
        <f>IF(ISERROR(MATCH(A27,LUs!A:A,0)),"n","y")</f>
        <v>y</v>
      </c>
    </row>
    <row r="28" spans="1:7">
      <c r="A28" t="s">
        <v>138</v>
      </c>
      <c r="B28" t="s">
        <v>14</v>
      </c>
      <c r="C28" t="s">
        <v>97</v>
      </c>
      <c r="D28">
        <v>7261</v>
      </c>
      <c r="E28">
        <v>18.8</v>
      </c>
      <c r="F28">
        <v>22.1</v>
      </c>
      <c r="G28" t="str">
        <f>IF(ISERROR(MATCH(A28,LUs!A:A,0)),"n","y")</f>
        <v>y</v>
      </c>
    </row>
    <row r="29" spans="1:7">
      <c r="A29" t="s">
        <v>138</v>
      </c>
      <c r="B29" t="s">
        <v>41</v>
      </c>
      <c r="C29" t="s">
        <v>97</v>
      </c>
      <c r="D29">
        <v>17653</v>
      </c>
      <c r="E29">
        <v>17.100000000000001</v>
      </c>
      <c r="F29">
        <v>21.3</v>
      </c>
      <c r="G29" t="str">
        <f>IF(ISERROR(MATCH(A29,LUs!A:A,0)),"n","y")</f>
        <v>y</v>
      </c>
    </row>
    <row r="30" spans="1:7">
      <c r="A30" t="s">
        <v>138</v>
      </c>
      <c r="B30" t="s">
        <v>28</v>
      </c>
      <c r="C30" t="s">
        <v>97</v>
      </c>
      <c r="D30">
        <v>3452</v>
      </c>
      <c r="E30">
        <v>20.100000000000001</v>
      </c>
      <c r="F30">
        <v>20.5</v>
      </c>
      <c r="G30" t="str">
        <f>IF(ISERROR(MATCH(A30,LUs!A:A,0)),"n","y")</f>
        <v>y</v>
      </c>
    </row>
    <row r="31" spans="1:7">
      <c r="A31" t="s">
        <v>138</v>
      </c>
      <c r="B31" t="s">
        <v>28</v>
      </c>
      <c r="C31" t="s">
        <v>98</v>
      </c>
      <c r="D31">
        <v>418</v>
      </c>
      <c r="E31">
        <v>19.100000000000001</v>
      </c>
      <c r="F31">
        <v>19.399999999999999</v>
      </c>
      <c r="G31" t="str">
        <f>IF(ISERROR(MATCH(A31,LUs!A:A,0)),"n","y")</f>
        <v>y</v>
      </c>
    </row>
    <row r="32" spans="1:7">
      <c r="A32" t="s">
        <v>153</v>
      </c>
      <c r="B32" t="s">
        <v>17</v>
      </c>
      <c r="C32" t="s">
        <v>97</v>
      </c>
      <c r="D32">
        <v>12065</v>
      </c>
      <c r="E32">
        <v>10.6</v>
      </c>
      <c r="F32">
        <v>12.3</v>
      </c>
      <c r="G32" t="str">
        <f>IF(ISERROR(MATCH(A32,LUs!A:A,0)),"n","y")</f>
        <v>y</v>
      </c>
    </row>
    <row r="33" spans="1:7">
      <c r="A33" t="s">
        <v>153</v>
      </c>
      <c r="B33" t="s">
        <v>17</v>
      </c>
      <c r="C33" t="s">
        <v>98</v>
      </c>
      <c r="D33">
        <v>2156</v>
      </c>
      <c r="E33">
        <v>10.8</v>
      </c>
      <c r="F33">
        <v>14.7</v>
      </c>
      <c r="G33" t="str">
        <f>IF(ISERROR(MATCH(A33,LUs!A:A,0)),"n","y")</f>
        <v>y</v>
      </c>
    </row>
    <row r="34" spans="1:7">
      <c r="A34" t="s">
        <v>153</v>
      </c>
      <c r="B34" t="s">
        <v>19</v>
      </c>
      <c r="C34" t="s">
        <v>97</v>
      </c>
      <c r="D34">
        <v>862</v>
      </c>
      <c r="E34">
        <v>10.6</v>
      </c>
      <c r="F34">
        <v>15.6</v>
      </c>
      <c r="G34" t="str">
        <f>IF(ISERROR(MATCH(A34,LUs!A:A,0)),"n","y")</f>
        <v>y</v>
      </c>
    </row>
    <row r="35" spans="1:7">
      <c r="A35" t="s">
        <v>153</v>
      </c>
      <c r="B35" t="s">
        <v>19</v>
      </c>
      <c r="C35" t="s">
        <v>98</v>
      </c>
      <c r="D35">
        <v>3160</v>
      </c>
      <c r="E35">
        <v>10.8</v>
      </c>
      <c r="F35">
        <v>14.9</v>
      </c>
      <c r="G35" t="str">
        <f>IF(ISERROR(MATCH(A35,LUs!A:A,0)),"n","y")</f>
        <v>y</v>
      </c>
    </row>
    <row r="36" spans="1:7">
      <c r="A36" t="s">
        <v>153</v>
      </c>
      <c r="B36" t="s">
        <v>27</v>
      </c>
      <c r="C36" t="s">
        <v>97</v>
      </c>
      <c r="D36">
        <v>7068</v>
      </c>
      <c r="E36">
        <v>10.4</v>
      </c>
      <c r="F36">
        <v>13.6</v>
      </c>
      <c r="G36" t="str">
        <f>IF(ISERROR(MATCH(A36,LUs!A:A,0)),"n","y")</f>
        <v>y</v>
      </c>
    </row>
    <row r="37" spans="1:7">
      <c r="A37" t="s">
        <v>169</v>
      </c>
      <c r="B37" t="s">
        <v>17</v>
      </c>
      <c r="C37" t="s">
        <v>97</v>
      </c>
      <c r="D37">
        <v>11749</v>
      </c>
      <c r="E37">
        <v>10.4</v>
      </c>
      <c r="F37">
        <v>11.3</v>
      </c>
      <c r="G37" t="str">
        <f>IF(ISERROR(MATCH(A37,LUs!A:A,0)),"n","y")</f>
        <v>y</v>
      </c>
    </row>
    <row r="38" spans="1:7">
      <c r="A38" t="s">
        <v>169</v>
      </c>
      <c r="B38" t="s">
        <v>17</v>
      </c>
      <c r="C38" t="s">
        <v>98</v>
      </c>
      <c r="D38">
        <v>1545</v>
      </c>
      <c r="E38">
        <v>10.3</v>
      </c>
      <c r="F38">
        <v>13.1</v>
      </c>
      <c r="G38" t="str">
        <f>IF(ISERROR(MATCH(A38,LUs!A:A,0)),"n","y")</f>
        <v>y</v>
      </c>
    </row>
    <row r="39" spans="1:7">
      <c r="A39" t="s">
        <v>169</v>
      </c>
      <c r="B39" t="s">
        <v>19</v>
      </c>
      <c r="C39" t="s">
        <v>97</v>
      </c>
      <c r="D39">
        <v>374</v>
      </c>
      <c r="E39">
        <v>9.9</v>
      </c>
      <c r="F39">
        <v>14.7</v>
      </c>
      <c r="G39" t="str">
        <f>IF(ISERROR(MATCH(A39,LUs!A:A,0)),"n","y")</f>
        <v>y</v>
      </c>
    </row>
    <row r="40" spans="1:7">
      <c r="A40" t="s">
        <v>169</v>
      </c>
      <c r="B40" t="s">
        <v>19</v>
      </c>
      <c r="C40" t="s">
        <v>98</v>
      </c>
      <c r="D40">
        <v>290</v>
      </c>
      <c r="E40">
        <v>11.3</v>
      </c>
      <c r="F40">
        <v>14.2</v>
      </c>
      <c r="G40" t="str">
        <f>IF(ISERROR(MATCH(A40,LUs!A:A,0)),"n","y")</f>
        <v>y</v>
      </c>
    </row>
    <row r="41" spans="1:7">
      <c r="A41" t="s">
        <v>169</v>
      </c>
      <c r="B41" t="s">
        <v>27</v>
      </c>
      <c r="C41" t="s">
        <v>97</v>
      </c>
      <c r="D41">
        <v>22672</v>
      </c>
      <c r="E41">
        <v>11.4</v>
      </c>
      <c r="F41">
        <v>13</v>
      </c>
      <c r="G41" t="str">
        <f>IF(ISERROR(MATCH(A41,LUs!A:A,0)),"n","y")</f>
        <v>y</v>
      </c>
    </row>
    <row r="42" spans="1:7">
      <c r="A42" t="s">
        <v>169</v>
      </c>
      <c r="B42" t="s">
        <v>90</v>
      </c>
      <c r="C42" t="s">
        <v>97</v>
      </c>
      <c r="D42">
        <v>441</v>
      </c>
      <c r="E42">
        <v>5.4</v>
      </c>
      <c r="F42">
        <v>12.3</v>
      </c>
      <c r="G42" t="str">
        <f>IF(ISERROR(MATCH(A42,LUs!A:A,0)),"n","y")</f>
        <v>y</v>
      </c>
    </row>
    <row r="43" spans="1:7">
      <c r="A43" t="s">
        <v>96</v>
      </c>
      <c r="B43" t="s">
        <v>17</v>
      </c>
      <c r="C43" t="s">
        <v>97</v>
      </c>
      <c r="D43">
        <v>7349</v>
      </c>
      <c r="E43">
        <v>11.3</v>
      </c>
      <c r="F43">
        <v>12.1</v>
      </c>
      <c r="G43" t="str">
        <f>IF(ISERROR(MATCH(A43,LUs!A:A,0)),"n","y")</f>
        <v>n</v>
      </c>
    </row>
    <row r="44" spans="1:7">
      <c r="A44" t="s">
        <v>96</v>
      </c>
      <c r="B44" t="s">
        <v>17</v>
      </c>
      <c r="C44" t="s">
        <v>98</v>
      </c>
      <c r="D44">
        <v>2090</v>
      </c>
      <c r="E44">
        <v>11.6</v>
      </c>
      <c r="F44">
        <v>14.8</v>
      </c>
      <c r="G44" t="str">
        <f>IF(ISERROR(MATCH(A44,LUs!A:A,0)),"n","y")</f>
        <v>n</v>
      </c>
    </row>
    <row r="45" spans="1:7">
      <c r="A45" t="s">
        <v>96</v>
      </c>
      <c r="B45" t="s">
        <v>19</v>
      </c>
      <c r="C45" t="s">
        <v>97</v>
      </c>
      <c r="D45">
        <v>277</v>
      </c>
      <c r="E45">
        <v>11.9</v>
      </c>
      <c r="F45">
        <v>15.2</v>
      </c>
      <c r="G45" t="str">
        <f>IF(ISERROR(MATCH(A45,LUs!A:A,0)),"n","y")</f>
        <v>n</v>
      </c>
    </row>
    <row r="46" spans="1:7">
      <c r="A46" t="s">
        <v>96</v>
      </c>
      <c r="B46" t="s">
        <v>19</v>
      </c>
      <c r="C46" t="s">
        <v>98</v>
      </c>
      <c r="D46">
        <v>748</v>
      </c>
      <c r="E46">
        <v>11.7</v>
      </c>
      <c r="F46">
        <v>14.7</v>
      </c>
      <c r="G46" t="str">
        <f>IF(ISERROR(MATCH(A46,LUs!A:A,0)),"n","y")</f>
        <v>n</v>
      </c>
    </row>
    <row r="47" spans="1:7">
      <c r="A47" t="s">
        <v>96</v>
      </c>
      <c r="B47" t="s">
        <v>27</v>
      </c>
      <c r="C47" t="s">
        <v>97</v>
      </c>
      <c r="D47">
        <v>15297</v>
      </c>
      <c r="E47">
        <v>10.9</v>
      </c>
      <c r="F47">
        <v>13.7</v>
      </c>
      <c r="G47" t="str">
        <f>IF(ISERROR(MATCH(A47,LUs!A:A,0)),"n","y")</f>
        <v>n</v>
      </c>
    </row>
    <row r="48" spans="1:7">
      <c r="A48" t="s">
        <v>99</v>
      </c>
      <c r="B48" t="s">
        <v>16</v>
      </c>
      <c r="C48" t="s">
        <v>97</v>
      </c>
      <c r="D48">
        <v>2147</v>
      </c>
      <c r="E48">
        <v>14</v>
      </c>
      <c r="F48">
        <v>17.899999999999999</v>
      </c>
      <c r="G48" t="str">
        <f>IF(ISERROR(MATCH(A48,LUs!A:A,0)),"n","y")</f>
        <v>n</v>
      </c>
    </row>
    <row r="49" spans="1:7">
      <c r="A49" t="s">
        <v>99</v>
      </c>
      <c r="B49" t="s">
        <v>16</v>
      </c>
      <c r="C49" t="s">
        <v>98</v>
      </c>
      <c r="D49">
        <v>1644</v>
      </c>
      <c r="E49">
        <v>13.1</v>
      </c>
      <c r="F49">
        <v>17.899999999999999</v>
      </c>
      <c r="G49" t="str">
        <f>IF(ISERROR(MATCH(A49,LUs!A:A,0)),"n","y")</f>
        <v>n</v>
      </c>
    </row>
    <row r="50" spans="1:7">
      <c r="A50" t="s">
        <v>100</v>
      </c>
      <c r="B50" t="s">
        <v>12</v>
      </c>
      <c r="C50" t="s">
        <v>97</v>
      </c>
      <c r="D50">
        <v>2102</v>
      </c>
      <c r="E50">
        <v>8.4</v>
      </c>
      <c r="F50">
        <v>9</v>
      </c>
      <c r="G50" t="str">
        <f>IF(ISERROR(MATCH(A50,LUs!A:A,0)),"n","y")</f>
        <v>n</v>
      </c>
    </row>
    <row r="51" spans="1:7">
      <c r="A51" t="s">
        <v>100</v>
      </c>
      <c r="B51" t="s">
        <v>23</v>
      </c>
      <c r="C51" t="s">
        <v>97</v>
      </c>
      <c r="D51">
        <v>4244</v>
      </c>
      <c r="E51">
        <v>9.6999999999999993</v>
      </c>
      <c r="F51">
        <v>16.899999999999999</v>
      </c>
      <c r="G51" t="str">
        <f>IF(ISERROR(MATCH(A51,LUs!A:A,0)),"n","y")</f>
        <v>n</v>
      </c>
    </row>
    <row r="52" spans="1:7">
      <c r="A52" t="s">
        <v>100</v>
      </c>
      <c r="B52" t="s">
        <v>27</v>
      </c>
      <c r="C52" t="s">
        <v>97</v>
      </c>
      <c r="D52">
        <v>2926</v>
      </c>
      <c r="E52">
        <v>9.6999999999999993</v>
      </c>
      <c r="F52">
        <v>13.5</v>
      </c>
      <c r="G52" t="str">
        <f>IF(ISERROR(MATCH(A52,LUs!A:A,0)),"n","y")</f>
        <v>n</v>
      </c>
    </row>
    <row r="53" spans="1:7">
      <c r="A53" t="s">
        <v>100</v>
      </c>
      <c r="B53" t="s">
        <v>90</v>
      </c>
      <c r="C53" t="s">
        <v>97</v>
      </c>
      <c r="D53">
        <v>4672</v>
      </c>
      <c r="E53">
        <v>5.8</v>
      </c>
      <c r="F53">
        <v>10.8</v>
      </c>
      <c r="G53" t="str">
        <f>IF(ISERROR(MATCH(A53,LUs!A:A,0)),"n","y")</f>
        <v>n</v>
      </c>
    </row>
    <row r="54" spans="1:7">
      <c r="A54" t="s">
        <v>101</v>
      </c>
      <c r="B54" t="s">
        <v>17</v>
      </c>
      <c r="C54" t="s">
        <v>97</v>
      </c>
      <c r="D54">
        <v>8539</v>
      </c>
      <c r="E54">
        <v>12.2</v>
      </c>
      <c r="F54">
        <v>12.2</v>
      </c>
      <c r="G54" t="str">
        <f>IF(ISERROR(MATCH(A54,LUs!A:A,0)),"n","y")</f>
        <v>n</v>
      </c>
    </row>
    <row r="55" spans="1:7">
      <c r="A55" t="s">
        <v>101</v>
      </c>
      <c r="B55" t="s">
        <v>17</v>
      </c>
      <c r="C55" t="s">
        <v>98</v>
      </c>
      <c r="D55">
        <v>2579</v>
      </c>
      <c r="E55">
        <v>13.5</v>
      </c>
      <c r="F55">
        <v>14.1</v>
      </c>
      <c r="G55" t="str">
        <f>IF(ISERROR(MATCH(A55,LUs!A:A,0)),"n","y")</f>
        <v>n</v>
      </c>
    </row>
    <row r="56" spans="1:7">
      <c r="A56" t="s">
        <v>101</v>
      </c>
      <c r="B56" t="s">
        <v>19</v>
      </c>
      <c r="C56" t="s">
        <v>98</v>
      </c>
      <c r="D56">
        <v>1438</v>
      </c>
      <c r="E56">
        <v>12.1</v>
      </c>
      <c r="F56">
        <v>15</v>
      </c>
      <c r="G56" t="str">
        <f>IF(ISERROR(MATCH(A56,LUs!A:A,0)),"n","y")</f>
        <v>n</v>
      </c>
    </row>
    <row r="57" spans="1:7">
      <c r="A57" t="s">
        <v>101</v>
      </c>
      <c r="B57" t="s">
        <v>24</v>
      </c>
      <c r="C57" t="s">
        <v>97</v>
      </c>
      <c r="D57">
        <v>1591</v>
      </c>
      <c r="E57">
        <v>11.2</v>
      </c>
      <c r="F57">
        <v>17</v>
      </c>
      <c r="G57" t="str">
        <f>IF(ISERROR(MATCH(A57,LUs!A:A,0)),"n","y")</f>
        <v>n</v>
      </c>
    </row>
    <row r="58" spans="1:7">
      <c r="A58" t="s">
        <v>101</v>
      </c>
      <c r="B58" t="s">
        <v>27</v>
      </c>
      <c r="C58" t="s">
        <v>97</v>
      </c>
      <c r="D58">
        <v>23662</v>
      </c>
      <c r="E58">
        <v>11.5</v>
      </c>
      <c r="F58">
        <v>13.6</v>
      </c>
      <c r="G58" t="str">
        <f>IF(ISERROR(MATCH(A58,LUs!A:A,0)),"n","y")</f>
        <v>n</v>
      </c>
    </row>
    <row r="59" spans="1:7">
      <c r="A59" t="s">
        <v>101</v>
      </c>
      <c r="B59" t="s">
        <v>90</v>
      </c>
      <c r="C59" t="s">
        <v>97</v>
      </c>
      <c r="D59">
        <v>354</v>
      </c>
      <c r="E59">
        <v>4.7</v>
      </c>
      <c r="F59">
        <v>12.7</v>
      </c>
      <c r="G59" t="str">
        <f>IF(ISERROR(MATCH(A59,LUs!A:A,0)),"n","y")</f>
        <v>n</v>
      </c>
    </row>
    <row r="60" spans="1:7">
      <c r="A60" t="s">
        <v>102</v>
      </c>
      <c r="B60" t="s">
        <v>12</v>
      </c>
      <c r="C60" t="s">
        <v>97</v>
      </c>
      <c r="D60">
        <v>200</v>
      </c>
      <c r="E60">
        <v>9.5</v>
      </c>
      <c r="F60">
        <v>11.6</v>
      </c>
      <c r="G60" t="str">
        <f>IF(ISERROR(MATCH(A60,LUs!A:A,0)),"n","y")</f>
        <v>n</v>
      </c>
    </row>
    <row r="61" spans="1:7">
      <c r="A61" t="s">
        <v>102</v>
      </c>
      <c r="B61" t="s">
        <v>18</v>
      </c>
      <c r="C61" t="s">
        <v>97</v>
      </c>
      <c r="D61">
        <v>516</v>
      </c>
      <c r="E61">
        <v>10.8</v>
      </c>
      <c r="F61">
        <v>13.7</v>
      </c>
      <c r="G61" t="str">
        <f>IF(ISERROR(MATCH(A61,LUs!A:A,0)),"n","y")</f>
        <v>n</v>
      </c>
    </row>
    <row r="62" spans="1:7">
      <c r="A62" t="s">
        <v>102</v>
      </c>
      <c r="B62" t="s">
        <v>20</v>
      </c>
      <c r="C62" t="s">
        <v>97</v>
      </c>
      <c r="D62">
        <v>440</v>
      </c>
      <c r="E62">
        <v>10.9</v>
      </c>
      <c r="F62">
        <v>13.9</v>
      </c>
      <c r="G62" t="str">
        <f>IF(ISERROR(MATCH(A62,LUs!A:A,0)),"n","y")</f>
        <v>n</v>
      </c>
    </row>
    <row r="63" spans="1:7">
      <c r="A63" t="s">
        <v>102</v>
      </c>
      <c r="B63" t="s">
        <v>23</v>
      </c>
      <c r="C63" t="s">
        <v>97</v>
      </c>
      <c r="D63">
        <v>1861</v>
      </c>
      <c r="E63">
        <v>13.1</v>
      </c>
      <c r="F63">
        <v>16.7</v>
      </c>
      <c r="G63" t="str">
        <f>IF(ISERROR(MATCH(A63,LUs!A:A,0)),"n","y")</f>
        <v>n</v>
      </c>
    </row>
    <row r="64" spans="1:7">
      <c r="A64" t="s">
        <v>102</v>
      </c>
      <c r="B64" t="s">
        <v>27</v>
      </c>
      <c r="C64" t="s">
        <v>97</v>
      </c>
      <c r="D64">
        <v>3872</v>
      </c>
      <c r="E64">
        <v>8.8000000000000007</v>
      </c>
      <c r="F64">
        <v>13.7</v>
      </c>
      <c r="G64" t="str">
        <f>IF(ISERROR(MATCH(A64,LUs!A:A,0)),"n","y")</f>
        <v>n</v>
      </c>
    </row>
    <row r="65" spans="1:7">
      <c r="A65" t="s">
        <v>102</v>
      </c>
      <c r="B65" t="s">
        <v>90</v>
      </c>
      <c r="C65" t="s">
        <v>97</v>
      </c>
      <c r="D65">
        <v>2956</v>
      </c>
      <c r="E65">
        <v>6</v>
      </c>
      <c r="F65">
        <v>13.6</v>
      </c>
      <c r="G65" t="str">
        <f>IF(ISERROR(MATCH(A65,LUs!A:A,0)),"n","y")</f>
        <v>n</v>
      </c>
    </row>
    <row r="66" spans="1:7">
      <c r="A66" t="s">
        <v>104</v>
      </c>
      <c r="B66" t="s">
        <v>14</v>
      </c>
      <c r="C66" t="s">
        <v>97</v>
      </c>
      <c r="D66">
        <v>4806</v>
      </c>
      <c r="E66">
        <v>17.5</v>
      </c>
      <c r="F66">
        <v>21.9</v>
      </c>
      <c r="G66" t="str">
        <f>IF(ISERROR(MATCH(A66,LUs!A:A,0)),"n","y")</f>
        <v>n</v>
      </c>
    </row>
    <row r="67" spans="1:7">
      <c r="A67" t="s">
        <v>104</v>
      </c>
      <c r="B67" t="s">
        <v>26</v>
      </c>
      <c r="C67" t="s">
        <v>97</v>
      </c>
      <c r="D67">
        <v>2983</v>
      </c>
      <c r="E67">
        <v>17.899999999999999</v>
      </c>
      <c r="F67">
        <v>18</v>
      </c>
      <c r="G67" t="str">
        <f>IF(ISERROR(MATCH(A67,LUs!A:A,0)),"n","y")</f>
        <v>n</v>
      </c>
    </row>
    <row r="68" spans="1:7">
      <c r="A68" t="s">
        <v>104</v>
      </c>
      <c r="B68" t="s">
        <v>28</v>
      </c>
      <c r="C68" t="s">
        <v>97</v>
      </c>
      <c r="D68">
        <v>8652</v>
      </c>
      <c r="E68">
        <v>19.399999999999999</v>
      </c>
      <c r="F68">
        <v>21</v>
      </c>
      <c r="G68" t="str">
        <f>IF(ISERROR(MATCH(A68,LUs!A:A,0)),"n","y")</f>
        <v>n</v>
      </c>
    </row>
    <row r="69" spans="1:7">
      <c r="A69" t="s">
        <v>104</v>
      </c>
      <c r="B69" t="s">
        <v>28</v>
      </c>
      <c r="C69" t="s">
        <v>98</v>
      </c>
      <c r="D69">
        <v>6423</v>
      </c>
      <c r="E69">
        <v>18.399999999999999</v>
      </c>
      <c r="F69">
        <v>20.399999999999999</v>
      </c>
      <c r="G69" t="str">
        <f>IF(ISERROR(MATCH(A69,LUs!A:A,0)),"n","y")</f>
        <v>n</v>
      </c>
    </row>
    <row r="70" spans="1:7">
      <c r="A70" t="s">
        <v>104</v>
      </c>
      <c r="B70" t="s">
        <v>29</v>
      </c>
      <c r="C70" t="s">
        <v>97</v>
      </c>
      <c r="D70">
        <v>1838</v>
      </c>
      <c r="E70">
        <v>18.2</v>
      </c>
      <c r="F70">
        <v>13.7</v>
      </c>
      <c r="G70" t="str">
        <f>IF(ISERROR(MATCH(A70,LUs!A:A,0)),"n","y")</f>
        <v>n</v>
      </c>
    </row>
    <row r="71" spans="1:7">
      <c r="A71" t="s">
        <v>104</v>
      </c>
      <c r="B71" t="s">
        <v>29</v>
      </c>
      <c r="C71" t="s">
        <v>98</v>
      </c>
      <c r="D71">
        <v>167</v>
      </c>
      <c r="E71">
        <v>18.100000000000001</v>
      </c>
      <c r="F71">
        <v>17.899999999999999</v>
      </c>
      <c r="G71" t="str">
        <f>IF(ISERROR(MATCH(A71,LUs!A:A,0)),"n","y")</f>
        <v>n</v>
      </c>
    </row>
    <row r="72" spans="1:7">
      <c r="A72" t="s">
        <v>104</v>
      </c>
      <c r="B72" t="s">
        <v>31</v>
      </c>
      <c r="C72" t="s">
        <v>97</v>
      </c>
      <c r="D72">
        <v>460</v>
      </c>
      <c r="E72">
        <v>19.5</v>
      </c>
      <c r="F72">
        <v>20</v>
      </c>
      <c r="G72" t="str">
        <f>IF(ISERROR(MATCH(A72,LUs!A:A,0)),"n","y")</f>
        <v>n</v>
      </c>
    </row>
    <row r="73" spans="1:7">
      <c r="A73" t="s">
        <v>105</v>
      </c>
      <c r="B73" t="s">
        <v>12</v>
      </c>
      <c r="C73" t="s">
        <v>97</v>
      </c>
      <c r="D73">
        <v>500</v>
      </c>
      <c r="E73">
        <v>11.5</v>
      </c>
      <c r="F73">
        <v>13</v>
      </c>
      <c r="G73" t="str">
        <f>IF(ISERROR(MATCH(A73,LUs!A:A,0)),"n","y")</f>
        <v>n</v>
      </c>
    </row>
    <row r="74" spans="1:7">
      <c r="A74" t="s">
        <v>105</v>
      </c>
      <c r="B74" t="s">
        <v>91</v>
      </c>
      <c r="C74" t="s">
        <v>97</v>
      </c>
      <c r="D74">
        <v>993</v>
      </c>
      <c r="E74">
        <v>10</v>
      </c>
      <c r="F74">
        <v>10</v>
      </c>
      <c r="G74" t="str">
        <f>IF(ISERROR(MATCH(A74,LUs!A:A,0)),"n","y")</f>
        <v>n</v>
      </c>
    </row>
    <row r="75" spans="1:7">
      <c r="A75" t="s">
        <v>105</v>
      </c>
      <c r="B75" t="s">
        <v>21</v>
      </c>
      <c r="C75" t="s">
        <v>97</v>
      </c>
      <c r="D75">
        <v>893</v>
      </c>
      <c r="E75">
        <v>11.7</v>
      </c>
      <c r="F75">
        <v>17</v>
      </c>
      <c r="G75" t="str">
        <f>IF(ISERROR(MATCH(A75,LUs!A:A,0)),"n","y")</f>
        <v>n</v>
      </c>
    </row>
    <row r="76" spans="1:7">
      <c r="A76" t="s">
        <v>105</v>
      </c>
      <c r="B76" t="s">
        <v>23</v>
      </c>
      <c r="C76" t="s">
        <v>97</v>
      </c>
      <c r="D76">
        <v>693</v>
      </c>
      <c r="E76">
        <v>10.8</v>
      </c>
      <c r="F76">
        <v>17.100000000000001</v>
      </c>
      <c r="G76" t="str">
        <f>IF(ISERROR(MATCH(A76,LUs!A:A,0)),"n","y")</f>
        <v>n</v>
      </c>
    </row>
    <row r="77" spans="1:7">
      <c r="A77" t="s">
        <v>105</v>
      </c>
      <c r="B77" t="s">
        <v>27</v>
      </c>
      <c r="C77" t="s">
        <v>97</v>
      </c>
      <c r="D77">
        <v>1037</v>
      </c>
      <c r="E77">
        <v>13.1</v>
      </c>
      <c r="F77">
        <v>13.6</v>
      </c>
      <c r="G77" t="str">
        <f>IF(ISERROR(MATCH(A77,LUs!A:A,0)),"n","y")</f>
        <v>n</v>
      </c>
    </row>
    <row r="78" spans="1:7">
      <c r="A78" t="s">
        <v>105</v>
      </c>
      <c r="B78" t="s">
        <v>90</v>
      </c>
      <c r="C78" t="s">
        <v>97</v>
      </c>
      <c r="D78">
        <v>2338</v>
      </c>
      <c r="E78">
        <v>6</v>
      </c>
      <c r="F78">
        <v>12.9</v>
      </c>
      <c r="G78" t="str">
        <f>IF(ISERROR(MATCH(A78,LUs!A:A,0)),"n","y")</f>
        <v>n</v>
      </c>
    </row>
    <row r="79" spans="1:7">
      <c r="A79" t="s">
        <v>106</v>
      </c>
      <c r="B79" t="s">
        <v>12</v>
      </c>
      <c r="C79" t="s">
        <v>97</v>
      </c>
      <c r="D79">
        <v>700</v>
      </c>
      <c r="E79">
        <v>10.3</v>
      </c>
      <c r="F79">
        <v>12.9</v>
      </c>
      <c r="G79" t="str">
        <f>IF(ISERROR(MATCH(A79,LUs!A:A,0)),"n","y")</f>
        <v>n</v>
      </c>
    </row>
    <row r="80" spans="1:7">
      <c r="A80" t="s">
        <v>106</v>
      </c>
      <c r="B80" t="s">
        <v>23</v>
      </c>
      <c r="C80" t="s">
        <v>97</v>
      </c>
      <c r="D80">
        <v>2349</v>
      </c>
      <c r="E80">
        <v>11.2</v>
      </c>
      <c r="F80">
        <v>17.2</v>
      </c>
      <c r="G80" t="str">
        <f>IF(ISERROR(MATCH(A80,LUs!A:A,0)),"n","y")</f>
        <v>n</v>
      </c>
    </row>
    <row r="81" spans="1:7">
      <c r="A81" t="s">
        <v>106</v>
      </c>
      <c r="B81" t="s">
        <v>27</v>
      </c>
      <c r="C81" t="s">
        <v>97</v>
      </c>
      <c r="D81">
        <v>2838</v>
      </c>
      <c r="E81">
        <v>10.9</v>
      </c>
      <c r="F81">
        <v>14.2</v>
      </c>
      <c r="G81" t="str">
        <f>IF(ISERROR(MATCH(A81,LUs!A:A,0)),"n","y")</f>
        <v>n</v>
      </c>
    </row>
    <row r="82" spans="1:7">
      <c r="A82" t="s">
        <v>108</v>
      </c>
      <c r="B82" t="s">
        <v>91</v>
      </c>
      <c r="C82" t="s">
        <v>97</v>
      </c>
      <c r="D82">
        <v>1423</v>
      </c>
      <c r="E82">
        <v>9.6</v>
      </c>
      <c r="F82">
        <v>9.6</v>
      </c>
      <c r="G82" t="str">
        <f>IF(ISERROR(MATCH(A82,LUs!A:A,0)),"n","y")</f>
        <v>n</v>
      </c>
    </row>
    <row r="83" spans="1:7">
      <c r="A83" t="s">
        <v>108</v>
      </c>
      <c r="B83" t="s">
        <v>17</v>
      </c>
      <c r="C83" t="s">
        <v>97</v>
      </c>
      <c r="D83">
        <v>9364</v>
      </c>
      <c r="E83">
        <v>10.4</v>
      </c>
      <c r="F83">
        <v>12.2</v>
      </c>
      <c r="G83" t="str">
        <f>IF(ISERROR(MATCH(A83,LUs!A:A,0)),"n","y")</f>
        <v>n</v>
      </c>
    </row>
    <row r="84" spans="1:7">
      <c r="A84" t="s">
        <v>108</v>
      </c>
      <c r="B84" t="s">
        <v>17</v>
      </c>
      <c r="C84" t="s">
        <v>98</v>
      </c>
      <c r="D84">
        <v>1521</v>
      </c>
      <c r="E84">
        <v>11.5</v>
      </c>
      <c r="F84">
        <v>15</v>
      </c>
      <c r="G84" t="str">
        <f>IF(ISERROR(MATCH(A84,LUs!A:A,0)),"n","y")</f>
        <v>n</v>
      </c>
    </row>
    <row r="85" spans="1:7">
      <c r="A85" t="s">
        <v>108</v>
      </c>
      <c r="B85" t="s">
        <v>19</v>
      </c>
      <c r="C85" t="s">
        <v>97</v>
      </c>
      <c r="D85">
        <v>361</v>
      </c>
      <c r="E85">
        <v>10.6</v>
      </c>
      <c r="F85">
        <v>15.6</v>
      </c>
      <c r="G85" t="str">
        <f>IF(ISERROR(MATCH(A85,LUs!A:A,0)),"n","y")</f>
        <v>n</v>
      </c>
    </row>
    <row r="86" spans="1:7">
      <c r="A86" t="s">
        <v>108</v>
      </c>
      <c r="B86" t="s">
        <v>19</v>
      </c>
      <c r="C86" t="s">
        <v>98</v>
      </c>
      <c r="D86">
        <v>571</v>
      </c>
      <c r="E86">
        <v>11.6</v>
      </c>
      <c r="F86">
        <v>14.9</v>
      </c>
      <c r="G86" t="str">
        <f>IF(ISERROR(MATCH(A86,LUs!A:A,0)),"n","y")</f>
        <v>n</v>
      </c>
    </row>
    <row r="87" spans="1:7">
      <c r="A87" t="s">
        <v>108</v>
      </c>
      <c r="B87" t="s">
        <v>23</v>
      </c>
      <c r="C87" t="s">
        <v>97</v>
      </c>
      <c r="D87">
        <v>4939</v>
      </c>
      <c r="E87">
        <v>9.9</v>
      </c>
      <c r="F87">
        <v>17.100000000000001</v>
      </c>
      <c r="G87" t="str">
        <f>IF(ISERROR(MATCH(A87,LUs!A:A,0)),"n","y")</f>
        <v>n</v>
      </c>
    </row>
    <row r="88" spans="1:7">
      <c r="A88" t="s">
        <v>108</v>
      </c>
      <c r="B88" t="s">
        <v>27</v>
      </c>
      <c r="C88" t="s">
        <v>97</v>
      </c>
      <c r="D88">
        <v>14904</v>
      </c>
      <c r="E88">
        <v>10.7</v>
      </c>
      <c r="F88">
        <v>13.6</v>
      </c>
      <c r="G88" t="str">
        <f>IF(ISERROR(MATCH(A88,LUs!A:A,0)),"n","y")</f>
        <v>n</v>
      </c>
    </row>
    <row r="89" spans="1:7">
      <c r="A89" t="s">
        <v>108</v>
      </c>
      <c r="B89" t="s">
        <v>90</v>
      </c>
      <c r="C89" t="s">
        <v>97</v>
      </c>
      <c r="D89">
        <v>2253</v>
      </c>
      <c r="E89">
        <v>5.6</v>
      </c>
      <c r="F89">
        <v>13.6</v>
      </c>
      <c r="G89" t="str">
        <f>IF(ISERROR(MATCH(A89,LUs!A:A,0)),"n","y")</f>
        <v>n</v>
      </c>
    </row>
    <row r="90" spans="1:7">
      <c r="A90" t="s">
        <v>109</v>
      </c>
      <c r="B90" t="s">
        <v>28</v>
      </c>
      <c r="C90" t="s">
        <v>97</v>
      </c>
      <c r="D90">
        <v>12783</v>
      </c>
      <c r="E90">
        <v>17.8</v>
      </c>
      <c r="F90">
        <v>21.2</v>
      </c>
      <c r="G90" t="str">
        <f>IF(ISERROR(MATCH(A90,LUs!A:A,0)),"n","y")</f>
        <v>n</v>
      </c>
    </row>
    <row r="91" spans="1:7">
      <c r="A91" t="s">
        <v>109</v>
      </c>
      <c r="B91" t="s">
        <v>28</v>
      </c>
      <c r="C91" t="s">
        <v>98</v>
      </c>
      <c r="D91">
        <v>10662</v>
      </c>
      <c r="E91">
        <v>18.399999999999999</v>
      </c>
      <c r="F91">
        <v>20.6</v>
      </c>
      <c r="G91" t="str">
        <f>IF(ISERROR(MATCH(A91,LUs!A:A,0)),"n","y")</f>
        <v>n</v>
      </c>
    </row>
    <row r="92" spans="1:7">
      <c r="A92" t="s">
        <v>109</v>
      </c>
      <c r="B92" t="s">
        <v>29</v>
      </c>
      <c r="C92" t="s">
        <v>97</v>
      </c>
      <c r="D92">
        <v>6973</v>
      </c>
      <c r="E92">
        <v>15.7</v>
      </c>
      <c r="F92">
        <v>12.2</v>
      </c>
      <c r="G92" t="str">
        <f>IF(ISERROR(MATCH(A92,LUs!A:A,0)),"n","y")</f>
        <v>n</v>
      </c>
    </row>
    <row r="93" spans="1:7">
      <c r="A93" t="s">
        <v>109</v>
      </c>
      <c r="B93" t="s">
        <v>29</v>
      </c>
      <c r="C93" t="s">
        <v>98</v>
      </c>
      <c r="D93">
        <v>2170</v>
      </c>
      <c r="E93">
        <v>15.9</v>
      </c>
      <c r="F93">
        <v>17.899999999999999</v>
      </c>
      <c r="G93" t="str">
        <f>IF(ISERROR(MATCH(A93,LUs!A:A,0)),"n","y")</f>
        <v>n</v>
      </c>
    </row>
    <row r="94" spans="1:7">
      <c r="A94" t="s">
        <v>109</v>
      </c>
      <c r="B94" t="s">
        <v>30</v>
      </c>
      <c r="C94" t="s">
        <v>97</v>
      </c>
      <c r="D94">
        <v>1685</v>
      </c>
      <c r="E94">
        <v>16.600000000000001</v>
      </c>
      <c r="F94">
        <v>18</v>
      </c>
      <c r="G94" t="str">
        <f>IF(ISERROR(MATCH(A94,LUs!A:A,0)),"n","y")</f>
        <v>n</v>
      </c>
    </row>
    <row r="95" spans="1:7">
      <c r="A95" t="s">
        <v>109</v>
      </c>
      <c r="B95" t="s">
        <v>31</v>
      </c>
      <c r="C95" t="s">
        <v>97</v>
      </c>
      <c r="D95">
        <v>587</v>
      </c>
      <c r="E95">
        <v>21.4</v>
      </c>
      <c r="F95">
        <v>19.7</v>
      </c>
      <c r="G95" t="str">
        <f>IF(ISERROR(MATCH(A95,LUs!A:A,0)),"n","y")</f>
        <v>n</v>
      </c>
    </row>
    <row r="96" spans="1:7">
      <c r="A96" t="s">
        <v>109</v>
      </c>
      <c r="B96" t="s">
        <v>90</v>
      </c>
      <c r="C96" t="s">
        <v>97</v>
      </c>
      <c r="D96">
        <v>340</v>
      </c>
      <c r="E96">
        <v>6.5</v>
      </c>
      <c r="F96">
        <v>13.8</v>
      </c>
      <c r="G96" t="str">
        <f>IF(ISERROR(MATCH(A96,LUs!A:A,0)),"n","y")</f>
        <v>n</v>
      </c>
    </row>
    <row r="97" spans="1:7">
      <c r="A97" t="s">
        <v>110</v>
      </c>
      <c r="B97" t="s">
        <v>9</v>
      </c>
      <c r="C97" t="s">
        <v>97</v>
      </c>
      <c r="D97">
        <v>1103</v>
      </c>
      <c r="E97">
        <v>9.3000000000000007</v>
      </c>
      <c r="F97">
        <v>15.5</v>
      </c>
      <c r="G97" t="str">
        <f>IF(ISERROR(MATCH(A97,LUs!A:A,0)),"n","y")</f>
        <v>n</v>
      </c>
    </row>
    <row r="98" spans="1:7">
      <c r="A98" t="s">
        <v>110</v>
      </c>
      <c r="B98" t="s">
        <v>12</v>
      </c>
      <c r="C98" t="s">
        <v>97</v>
      </c>
      <c r="D98">
        <v>549</v>
      </c>
      <c r="E98">
        <v>7.7</v>
      </c>
      <c r="F98">
        <v>11</v>
      </c>
      <c r="G98" t="str">
        <f>IF(ISERROR(MATCH(A98,LUs!A:A,0)),"n","y")</f>
        <v>n</v>
      </c>
    </row>
    <row r="99" spans="1:7">
      <c r="A99" t="s">
        <v>110</v>
      </c>
      <c r="B99" t="s">
        <v>18</v>
      </c>
      <c r="C99" t="s">
        <v>97</v>
      </c>
      <c r="D99">
        <v>5934</v>
      </c>
      <c r="E99">
        <v>10.3</v>
      </c>
      <c r="F99">
        <v>13.2</v>
      </c>
      <c r="G99" t="str">
        <f>IF(ISERROR(MATCH(A99,LUs!A:A,0)),"n","y")</f>
        <v>n</v>
      </c>
    </row>
    <row r="100" spans="1:7">
      <c r="A100" t="s">
        <v>110</v>
      </c>
      <c r="B100" t="s">
        <v>18</v>
      </c>
      <c r="C100" t="s">
        <v>98</v>
      </c>
      <c r="D100">
        <v>908</v>
      </c>
      <c r="E100">
        <v>12.9</v>
      </c>
      <c r="F100">
        <v>13.8</v>
      </c>
      <c r="G100" t="str">
        <f>IF(ISERROR(MATCH(A100,LUs!A:A,0)),"n","y")</f>
        <v>n</v>
      </c>
    </row>
    <row r="101" spans="1:7">
      <c r="A101" t="s">
        <v>110</v>
      </c>
      <c r="B101" t="s">
        <v>20</v>
      </c>
      <c r="C101" t="s">
        <v>97</v>
      </c>
      <c r="D101">
        <v>827</v>
      </c>
      <c r="E101">
        <v>9.3000000000000007</v>
      </c>
      <c r="F101">
        <v>12.8</v>
      </c>
      <c r="G101" t="str">
        <f>IF(ISERROR(MATCH(A101,LUs!A:A,0)),"n","y")</f>
        <v>n</v>
      </c>
    </row>
    <row r="102" spans="1:7">
      <c r="A102" t="s">
        <v>110</v>
      </c>
      <c r="B102" t="s">
        <v>23</v>
      </c>
      <c r="C102" t="s">
        <v>97</v>
      </c>
      <c r="D102">
        <v>1182</v>
      </c>
      <c r="E102">
        <v>9.3000000000000007</v>
      </c>
      <c r="F102">
        <v>16.2</v>
      </c>
      <c r="G102" t="str">
        <f>IF(ISERROR(MATCH(A102,LUs!A:A,0)),"n","y")</f>
        <v>n</v>
      </c>
    </row>
    <row r="103" spans="1:7">
      <c r="A103" t="s">
        <v>110</v>
      </c>
      <c r="B103" t="s">
        <v>27</v>
      </c>
      <c r="C103" t="s">
        <v>97</v>
      </c>
      <c r="D103">
        <v>2470</v>
      </c>
      <c r="E103">
        <v>9.8000000000000007</v>
      </c>
      <c r="F103">
        <v>13.3</v>
      </c>
      <c r="G103" t="str">
        <f>IF(ISERROR(MATCH(A103,LUs!A:A,0)),"n","y")</f>
        <v>n</v>
      </c>
    </row>
    <row r="104" spans="1:7">
      <c r="A104" t="s">
        <v>110</v>
      </c>
      <c r="B104" t="s">
        <v>90</v>
      </c>
      <c r="C104" t="s">
        <v>97</v>
      </c>
      <c r="D104">
        <v>1366</v>
      </c>
      <c r="E104">
        <v>5.4</v>
      </c>
      <c r="F104">
        <v>10.7</v>
      </c>
      <c r="G104" t="str">
        <f>IF(ISERROR(MATCH(A104,LUs!A:A,0)),"n","y")</f>
        <v>n</v>
      </c>
    </row>
    <row r="105" spans="1:7">
      <c r="A105" t="s">
        <v>112</v>
      </c>
      <c r="B105" t="s">
        <v>12</v>
      </c>
      <c r="C105" t="s">
        <v>97</v>
      </c>
      <c r="D105">
        <v>190</v>
      </c>
      <c r="E105">
        <v>11.3</v>
      </c>
      <c r="F105">
        <v>12.9</v>
      </c>
      <c r="G105" t="str">
        <f>IF(ISERROR(MATCH(A105,LUs!A:A,0)),"n","y")</f>
        <v>n</v>
      </c>
    </row>
    <row r="106" spans="1:7">
      <c r="A106" t="s">
        <v>112</v>
      </c>
      <c r="B106" t="s">
        <v>17</v>
      </c>
      <c r="C106" t="s">
        <v>97</v>
      </c>
      <c r="D106">
        <v>391</v>
      </c>
      <c r="E106">
        <v>9.5</v>
      </c>
      <c r="F106">
        <v>11.1</v>
      </c>
      <c r="G106" t="str">
        <f>IF(ISERROR(MATCH(A106,LUs!A:A,0)),"n","y")</f>
        <v>n</v>
      </c>
    </row>
    <row r="107" spans="1:7">
      <c r="A107" t="s">
        <v>112</v>
      </c>
      <c r="B107" t="s">
        <v>17</v>
      </c>
      <c r="C107" t="s">
        <v>98</v>
      </c>
      <c r="D107">
        <v>129</v>
      </c>
      <c r="E107">
        <v>11.1</v>
      </c>
      <c r="F107">
        <v>10.8</v>
      </c>
      <c r="G107" t="str">
        <f>IF(ISERROR(MATCH(A107,LUs!A:A,0)),"n","y")</f>
        <v>n</v>
      </c>
    </row>
    <row r="108" spans="1:7">
      <c r="A108" t="s">
        <v>112</v>
      </c>
      <c r="B108" t="s">
        <v>23</v>
      </c>
      <c r="C108" t="s">
        <v>97</v>
      </c>
      <c r="D108">
        <v>1374</v>
      </c>
      <c r="E108">
        <v>10.9</v>
      </c>
      <c r="F108">
        <v>17.3</v>
      </c>
      <c r="G108" t="str">
        <f>IF(ISERROR(MATCH(A108,LUs!A:A,0)),"n","y")</f>
        <v>n</v>
      </c>
    </row>
    <row r="109" spans="1:7">
      <c r="A109" t="s">
        <v>112</v>
      </c>
      <c r="B109" t="s">
        <v>27</v>
      </c>
      <c r="C109" t="s">
        <v>97</v>
      </c>
      <c r="D109">
        <v>20216</v>
      </c>
      <c r="E109">
        <v>9.6</v>
      </c>
      <c r="F109">
        <v>13.5</v>
      </c>
      <c r="G109" t="str">
        <f>IF(ISERROR(MATCH(A109,LUs!A:A,0)),"n","y")</f>
        <v>n</v>
      </c>
    </row>
    <row r="110" spans="1:7">
      <c r="A110" t="s">
        <v>112</v>
      </c>
      <c r="B110" t="s">
        <v>90</v>
      </c>
      <c r="C110" t="s">
        <v>97</v>
      </c>
      <c r="D110">
        <v>4713</v>
      </c>
      <c r="E110">
        <v>4.8</v>
      </c>
      <c r="F110">
        <v>13.5</v>
      </c>
      <c r="G110" t="str">
        <f>IF(ISERROR(MATCH(A110,LUs!A:A,0)),"n","y")</f>
        <v>n</v>
      </c>
    </row>
    <row r="111" spans="1:7">
      <c r="A111" t="s">
        <v>113</v>
      </c>
      <c r="B111" t="s">
        <v>10</v>
      </c>
      <c r="C111" t="s">
        <v>97</v>
      </c>
      <c r="D111">
        <v>3369</v>
      </c>
      <c r="E111">
        <v>12.4</v>
      </c>
      <c r="F111">
        <v>14.5</v>
      </c>
      <c r="G111" t="str">
        <f>IF(ISERROR(MATCH(A111,LUs!A:A,0)),"n","y")</f>
        <v>n</v>
      </c>
    </row>
    <row r="112" spans="1:7">
      <c r="A112" t="s">
        <v>113</v>
      </c>
      <c r="B112" t="s">
        <v>11</v>
      </c>
      <c r="C112" t="s">
        <v>97</v>
      </c>
      <c r="D112">
        <v>6122</v>
      </c>
      <c r="E112">
        <v>15.8</v>
      </c>
      <c r="F112">
        <v>15.3</v>
      </c>
      <c r="G112" t="str">
        <f>IF(ISERROR(MATCH(A112,LUs!A:A,0)),"n","y")</f>
        <v>n</v>
      </c>
    </row>
    <row r="113" spans="1:7">
      <c r="A113" t="s">
        <v>113</v>
      </c>
      <c r="B113" t="s">
        <v>15</v>
      </c>
      <c r="C113" t="s">
        <v>97</v>
      </c>
      <c r="D113">
        <v>2233</v>
      </c>
      <c r="E113">
        <v>17.600000000000001</v>
      </c>
      <c r="F113">
        <v>21.9</v>
      </c>
      <c r="G113" t="str">
        <f>IF(ISERROR(MATCH(A113,LUs!A:A,0)),"n","y")</f>
        <v>n</v>
      </c>
    </row>
    <row r="114" spans="1:7">
      <c r="A114" t="s">
        <v>113</v>
      </c>
      <c r="B114" t="s">
        <v>33</v>
      </c>
      <c r="C114" t="s">
        <v>97</v>
      </c>
      <c r="D114">
        <v>1917</v>
      </c>
      <c r="E114">
        <v>16.2</v>
      </c>
      <c r="F114">
        <v>16.100000000000001</v>
      </c>
      <c r="G114" t="str">
        <f>IF(ISERROR(MATCH(A114,LUs!A:A,0)),"n","y")</f>
        <v>n</v>
      </c>
    </row>
    <row r="115" spans="1:7">
      <c r="A115" t="s">
        <v>114</v>
      </c>
      <c r="B115" t="s">
        <v>12</v>
      </c>
      <c r="C115" t="s">
        <v>97</v>
      </c>
      <c r="D115">
        <v>587</v>
      </c>
      <c r="E115">
        <v>10.7</v>
      </c>
      <c r="F115">
        <v>11.3</v>
      </c>
      <c r="G115" t="str">
        <f>IF(ISERROR(MATCH(A115,LUs!A:A,0)),"n","y")</f>
        <v>n</v>
      </c>
    </row>
    <row r="116" spans="1:7">
      <c r="A116" t="s">
        <v>114</v>
      </c>
      <c r="B116" t="s">
        <v>18</v>
      </c>
      <c r="C116" t="s">
        <v>97</v>
      </c>
      <c r="D116">
        <v>1073</v>
      </c>
      <c r="E116">
        <v>14</v>
      </c>
      <c r="F116">
        <v>15.4</v>
      </c>
      <c r="G116" t="str">
        <f>IF(ISERROR(MATCH(A116,LUs!A:A,0)),"n","y")</f>
        <v>n</v>
      </c>
    </row>
    <row r="117" spans="1:7">
      <c r="A117" t="s">
        <v>114</v>
      </c>
      <c r="B117" t="s">
        <v>18</v>
      </c>
      <c r="C117" t="s">
        <v>98</v>
      </c>
      <c r="D117">
        <v>915</v>
      </c>
      <c r="E117">
        <v>12.1</v>
      </c>
      <c r="F117">
        <v>13</v>
      </c>
      <c r="G117" t="str">
        <f>IF(ISERROR(MATCH(A117,LUs!A:A,0)),"n","y")</f>
        <v>n</v>
      </c>
    </row>
    <row r="118" spans="1:7">
      <c r="A118" t="s">
        <v>114</v>
      </c>
      <c r="B118" t="s">
        <v>20</v>
      </c>
      <c r="C118" t="s">
        <v>97</v>
      </c>
      <c r="D118">
        <v>1847</v>
      </c>
      <c r="E118">
        <v>13.1</v>
      </c>
      <c r="F118">
        <v>15.7</v>
      </c>
      <c r="G118" t="str">
        <f>IF(ISERROR(MATCH(A118,LUs!A:A,0)),"n","y")</f>
        <v>n</v>
      </c>
    </row>
    <row r="119" spans="1:7">
      <c r="A119" t="s">
        <v>114</v>
      </c>
      <c r="B119" t="s">
        <v>20</v>
      </c>
      <c r="C119" t="s">
        <v>98</v>
      </c>
      <c r="D119">
        <v>217</v>
      </c>
      <c r="E119">
        <v>11.6</v>
      </c>
      <c r="F119">
        <v>14.2</v>
      </c>
      <c r="G119" t="str">
        <f>IF(ISERROR(MATCH(A119,LUs!A:A,0)),"n","y")</f>
        <v>n</v>
      </c>
    </row>
    <row r="120" spans="1:7">
      <c r="A120" t="s">
        <v>114</v>
      </c>
      <c r="B120" t="s">
        <v>90</v>
      </c>
      <c r="C120" t="s">
        <v>97</v>
      </c>
      <c r="D120">
        <v>187</v>
      </c>
      <c r="E120">
        <v>4.7</v>
      </c>
      <c r="F120">
        <v>8.9</v>
      </c>
      <c r="G120" t="str">
        <f>IF(ISERROR(MATCH(A120,LUs!A:A,0)),"n","y")</f>
        <v>n</v>
      </c>
    </row>
    <row r="121" spans="1:7">
      <c r="A121" t="s">
        <v>115</v>
      </c>
      <c r="B121" t="s">
        <v>17</v>
      </c>
      <c r="C121" t="s">
        <v>97</v>
      </c>
      <c r="D121">
        <v>1302</v>
      </c>
      <c r="E121">
        <v>9.4</v>
      </c>
      <c r="F121">
        <v>12.1</v>
      </c>
      <c r="G121" t="str">
        <f>IF(ISERROR(MATCH(A121,LUs!A:A,0)),"n","y")</f>
        <v>n</v>
      </c>
    </row>
    <row r="122" spans="1:7">
      <c r="A122" t="s">
        <v>115</v>
      </c>
      <c r="B122" t="s">
        <v>23</v>
      </c>
      <c r="C122" t="s">
        <v>97</v>
      </c>
      <c r="D122">
        <v>527</v>
      </c>
      <c r="E122">
        <v>7.9</v>
      </c>
      <c r="F122">
        <v>17.600000000000001</v>
      </c>
      <c r="G122" t="str">
        <f>IF(ISERROR(MATCH(A122,LUs!A:A,0)),"n","y")</f>
        <v>n</v>
      </c>
    </row>
    <row r="123" spans="1:7">
      <c r="A123" t="s">
        <v>115</v>
      </c>
      <c r="B123" t="s">
        <v>27</v>
      </c>
      <c r="C123" t="s">
        <v>97</v>
      </c>
      <c r="D123">
        <v>25342</v>
      </c>
      <c r="E123">
        <v>8.5</v>
      </c>
      <c r="F123">
        <v>13.5</v>
      </c>
      <c r="G123" t="str">
        <f>IF(ISERROR(MATCH(A123,LUs!A:A,0)),"n","y")</f>
        <v>n</v>
      </c>
    </row>
    <row r="124" spans="1:7">
      <c r="A124" t="s">
        <v>115</v>
      </c>
      <c r="B124" t="s">
        <v>90</v>
      </c>
      <c r="C124" t="s">
        <v>97</v>
      </c>
      <c r="D124">
        <v>7857</v>
      </c>
      <c r="E124">
        <v>6.1</v>
      </c>
      <c r="F124">
        <v>13.4</v>
      </c>
      <c r="G124" t="str">
        <f>IF(ISERROR(MATCH(A124,LUs!A:A,0)),"n","y")</f>
        <v>n</v>
      </c>
    </row>
    <row r="125" spans="1:7">
      <c r="A125" t="s">
        <v>117</v>
      </c>
      <c r="B125" t="s">
        <v>23</v>
      </c>
      <c r="C125" t="s">
        <v>97</v>
      </c>
      <c r="D125">
        <v>4812</v>
      </c>
      <c r="E125">
        <v>10.4</v>
      </c>
      <c r="F125">
        <v>16.8</v>
      </c>
      <c r="G125" t="str">
        <f>IF(ISERROR(MATCH(A125,LUs!A:A,0)),"n","y")</f>
        <v>n</v>
      </c>
    </row>
    <row r="126" spans="1:7">
      <c r="A126" t="s">
        <v>117</v>
      </c>
      <c r="B126" t="s">
        <v>25</v>
      </c>
      <c r="C126" t="s">
        <v>97</v>
      </c>
      <c r="D126">
        <v>1646</v>
      </c>
      <c r="E126">
        <v>10.4</v>
      </c>
      <c r="F126">
        <v>11.1</v>
      </c>
      <c r="G126" t="str">
        <f>IF(ISERROR(MATCH(A126,LUs!A:A,0)),"n","y")</f>
        <v>n</v>
      </c>
    </row>
    <row r="127" spans="1:7">
      <c r="A127" t="s">
        <v>117</v>
      </c>
      <c r="B127" t="s">
        <v>27</v>
      </c>
      <c r="C127" t="s">
        <v>97</v>
      </c>
      <c r="D127">
        <v>12131</v>
      </c>
      <c r="E127">
        <v>10.8</v>
      </c>
      <c r="F127">
        <v>13.7</v>
      </c>
      <c r="G127" t="str">
        <f>IF(ISERROR(MATCH(A127,LUs!A:A,0)),"n","y")</f>
        <v>n</v>
      </c>
    </row>
    <row r="128" spans="1:7">
      <c r="A128" t="s">
        <v>117</v>
      </c>
      <c r="B128" t="s">
        <v>90</v>
      </c>
      <c r="C128" t="s">
        <v>97</v>
      </c>
      <c r="D128">
        <v>328</v>
      </c>
      <c r="E128">
        <v>6.1</v>
      </c>
      <c r="F128">
        <v>13.9</v>
      </c>
      <c r="G128" t="str">
        <f>IF(ISERROR(MATCH(A128,LUs!A:A,0)),"n","y")</f>
        <v>n</v>
      </c>
    </row>
    <row r="129" spans="1:7">
      <c r="A129" t="s">
        <v>118</v>
      </c>
      <c r="B129" t="s">
        <v>91</v>
      </c>
      <c r="C129" t="s">
        <v>97</v>
      </c>
      <c r="D129">
        <v>743</v>
      </c>
      <c r="E129">
        <v>9.1</v>
      </c>
      <c r="F129">
        <v>9.1</v>
      </c>
      <c r="G129" t="str">
        <f>IF(ISERROR(MATCH(A129,LUs!A:A,0)),"n","y")</f>
        <v>n</v>
      </c>
    </row>
    <row r="130" spans="1:7">
      <c r="A130" t="s">
        <v>118</v>
      </c>
      <c r="B130" t="s">
        <v>17</v>
      </c>
      <c r="C130" t="s">
        <v>97</v>
      </c>
      <c r="D130">
        <v>957</v>
      </c>
      <c r="E130">
        <v>10.1</v>
      </c>
      <c r="F130">
        <v>12.1</v>
      </c>
      <c r="G130" t="str">
        <f>IF(ISERROR(MATCH(A130,LUs!A:A,0)),"n","y")</f>
        <v>n</v>
      </c>
    </row>
    <row r="131" spans="1:7">
      <c r="A131" t="s">
        <v>118</v>
      </c>
      <c r="B131" t="s">
        <v>17</v>
      </c>
      <c r="C131" t="s">
        <v>98</v>
      </c>
      <c r="D131">
        <v>540</v>
      </c>
      <c r="E131">
        <v>10.5</v>
      </c>
      <c r="F131">
        <v>13.9</v>
      </c>
      <c r="G131" t="str">
        <f>IF(ISERROR(MATCH(A131,LUs!A:A,0)),"n","y")</f>
        <v>n</v>
      </c>
    </row>
    <row r="132" spans="1:7">
      <c r="A132" t="s">
        <v>118</v>
      </c>
      <c r="B132" t="s">
        <v>19</v>
      </c>
      <c r="C132" t="s">
        <v>98</v>
      </c>
      <c r="D132">
        <v>181</v>
      </c>
      <c r="E132">
        <v>11.3</v>
      </c>
      <c r="F132">
        <v>15</v>
      </c>
      <c r="G132" t="str">
        <f>IF(ISERROR(MATCH(A132,LUs!A:A,0)),"n","y")</f>
        <v>n</v>
      </c>
    </row>
    <row r="133" spans="1:7">
      <c r="A133" t="s">
        <v>118</v>
      </c>
      <c r="B133" t="s">
        <v>23</v>
      </c>
      <c r="C133" t="s">
        <v>97</v>
      </c>
      <c r="D133">
        <v>4905</v>
      </c>
      <c r="E133">
        <v>9.4</v>
      </c>
      <c r="F133">
        <v>17.2</v>
      </c>
      <c r="G133" t="str">
        <f>IF(ISERROR(MATCH(A133,LUs!A:A,0)),"n","y")</f>
        <v>n</v>
      </c>
    </row>
    <row r="134" spans="1:7">
      <c r="A134" t="s">
        <v>118</v>
      </c>
      <c r="B134" t="s">
        <v>27</v>
      </c>
      <c r="C134" t="s">
        <v>97</v>
      </c>
      <c r="D134">
        <v>2794</v>
      </c>
      <c r="E134">
        <v>9.6999999999999993</v>
      </c>
      <c r="F134">
        <v>13.4</v>
      </c>
      <c r="G134" t="str">
        <f>IF(ISERROR(MATCH(A134,LUs!A:A,0)),"n","y")</f>
        <v>n</v>
      </c>
    </row>
    <row r="135" spans="1:7">
      <c r="A135" t="s">
        <v>118</v>
      </c>
      <c r="B135" t="s">
        <v>90</v>
      </c>
      <c r="C135" t="s">
        <v>97</v>
      </c>
      <c r="D135">
        <v>1356</v>
      </c>
      <c r="E135">
        <v>6.2</v>
      </c>
      <c r="F135">
        <v>15.6</v>
      </c>
      <c r="G135" t="str">
        <f>IF(ISERROR(MATCH(A135,LUs!A:A,0)),"n","y")</f>
        <v>n</v>
      </c>
    </row>
    <row r="136" spans="1:7">
      <c r="A136" t="s">
        <v>119</v>
      </c>
      <c r="B136" t="s">
        <v>12</v>
      </c>
      <c r="C136" t="s">
        <v>97</v>
      </c>
      <c r="D136">
        <v>856</v>
      </c>
      <c r="E136">
        <v>8.3000000000000007</v>
      </c>
      <c r="F136">
        <v>8.6</v>
      </c>
      <c r="G136" t="str">
        <f>IF(ISERROR(MATCH(A136,LUs!A:A,0)),"n","y")</f>
        <v>n</v>
      </c>
    </row>
    <row r="137" spans="1:7">
      <c r="A137" t="s">
        <v>119</v>
      </c>
      <c r="B137" t="s">
        <v>17</v>
      </c>
      <c r="C137" t="s">
        <v>97</v>
      </c>
      <c r="D137">
        <v>977</v>
      </c>
      <c r="E137">
        <v>9.9</v>
      </c>
      <c r="F137">
        <v>10.9</v>
      </c>
      <c r="G137" t="str">
        <f>IF(ISERROR(MATCH(A137,LUs!A:A,0)),"n","y")</f>
        <v>n</v>
      </c>
    </row>
    <row r="138" spans="1:7">
      <c r="A138" t="s">
        <v>119</v>
      </c>
      <c r="B138" t="s">
        <v>18</v>
      </c>
      <c r="C138" t="s">
        <v>97</v>
      </c>
      <c r="D138">
        <v>382</v>
      </c>
      <c r="E138">
        <v>8.8000000000000007</v>
      </c>
      <c r="F138">
        <v>11.3</v>
      </c>
      <c r="G138" t="str">
        <f>IF(ISERROR(MATCH(A138,LUs!A:A,0)),"n","y")</f>
        <v>n</v>
      </c>
    </row>
    <row r="139" spans="1:7">
      <c r="A139" t="s">
        <v>119</v>
      </c>
      <c r="B139" t="s">
        <v>23</v>
      </c>
      <c r="C139" t="s">
        <v>97</v>
      </c>
      <c r="D139">
        <v>1964</v>
      </c>
      <c r="E139">
        <v>8.4</v>
      </c>
      <c r="F139">
        <v>16.5</v>
      </c>
      <c r="G139" t="str">
        <f>IF(ISERROR(MATCH(A139,LUs!A:A,0)),"n","y")</f>
        <v>n</v>
      </c>
    </row>
    <row r="140" spans="1:7">
      <c r="A140" t="s">
        <v>119</v>
      </c>
      <c r="B140" t="s">
        <v>27</v>
      </c>
      <c r="C140" t="s">
        <v>97</v>
      </c>
      <c r="D140">
        <v>18154</v>
      </c>
      <c r="E140">
        <v>8.6999999999999993</v>
      </c>
      <c r="F140">
        <v>13.5</v>
      </c>
      <c r="G140" t="str">
        <f>IF(ISERROR(MATCH(A140,LUs!A:A,0)),"n","y")</f>
        <v>n</v>
      </c>
    </row>
    <row r="141" spans="1:7">
      <c r="A141" t="s">
        <v>119</v>
      </c>
      <c r="B141" t="s">
        <v>90</v>
      </c>
      <c r="C141" t="s">
        <v>97</v>
      </c>
      <c r="D141">
        <v>6445</v>
      </c>
      <c r="E141">
        <v>6.1</v>
      </c>
      <c r="F141">
        <v>12.8</v>
      </c>
      <c r="G141" t="str">
        <f>IF(ISERROR(MATCH(A141,LUs!A:A,0)),"n","y")</f>
        <v>n</v>
      </c>
    </row>
    <row r="142" spans="1:7">
      <c r="A142" t="s">
        <v>120</v>
      </c>
      <c r="B142" t="s">
        <v>23</v>
      </c>
      <c r="C142" t="s">
        <v>97</v>
      </c>
      <c r="D142">
        <v>9813</v>
      </c>
      <c r="E142">
        <v>10.7</v>
      </c>
      <c r="F142">
        <v>17.100000000000001</v>
      </c>
      <c r="G142" t="str">
        <f>IF(ISERROR(MATCH(A142,LUs!A:A,0)),"n","y")</f>
        <v>n</v>
      </c>
    </row>
    <row r="143" spans="1:7">
      <c r="A143" t="s">
        <v>120</v>
      </c>
      <c r="B143" t="s">
        <v>90</v>
      </c>
      <c r="C143" t="s">
        <v>97</v>
      </c>
      <c r="D143">
        <v>147</v>
      </c>
      <c r="E143">
        <v>6</v>
      </c>
      <c r="F143">
        <v>16.8</v>
      </c>
      <c r="G143" t="str">
        <f>IF(ISERROR(MATCH(A143,LUs!A:A,0)),"n","y")</f>
        <v>n</v>
      </c>
    </row>
    <row r="144" spans="1:7">
      <c r="A144" t="s">
        <v>121</v>
      </c>
      <c r="B144" t="s">
        <v>23</v>
      </c>
      <c r="C144" t="s">
        <v>97</v>
      </c>
      <c r="D144">
        <v>28934</v>
      </c>
      <c r="E144">
        <v>10.3</v>
      </c>
      <c r="F144">
        <v>17</v>
      </c>
      <c r="G144" t="str">
        <f>IF(ISERROR(MATCH(A144,LUs!A:A,0)),"n","y")</f>
        <v>n</v>
      </c>
    </row>
    <row r="145" spans="1:7">
      <c r="A145" t="s">
        <v>121</v>
      </c>
      <c r="B145" t="s">
        <v>27</v>
      </c>
      <c r="C145" t="s">
        <v>97</v>
      </c>
      <c r="D145">
        <v>32873</v>
      </c>
      <c r="E145">
        <v>9.8000000000000007</v>
      </c>
      <c r="F145">
        <v>13.5</v>
      </c>
      <c r="G145" t="str">
        <f>IF(ISERROR(MATCH(A145,LUs!A:A,0)),"n","y")</f>
        <v>n</v>
      </c>
    </row>
    <row r="146" spans="1:7">
      <c r="A146" t="s">
        <v>121</v>
      </c>
      <c r="B146" t="s">
        <v>90</v>
      </c>
      <c r="C146" t="s">
        <v>97</v>
      </c>
      <c r="D146">
        <v>1774</v>
      </c>
      <c r="E146">
        <v>6.1</v>
      </c>
      <c r="F146">
        <v>14.5</v>
      </c>
      <c r="G146" t="str">
        <f>IF(ISERROR(MATCH(A146,LUs!A:A,0)),"n","y")</f>
        <v>n</v>
      </c>
    </row>
    <row r="147" spans="1:7">
      <c r="A147" t="s">
        <v>122</v>
      </c>
      <c r="B147" t="s">
        <v>12</v>
      </c>
      <c r="C147" t="s">
        <v>97</v>
      </c>
      <c r="D147">
        <v>224</v>
      </c>
      <c r="E147">
        <v>11.4</v>
      </c>
      <c r="F147">
        <v>11.6</v>
      </c>
      <c r="G147" t="str">
        <f>IF(ISERROR(MATCH(A147,LUs!A:A,0)),"n","y")</f>
        <v>n</v>
      </c>
    </row>
    <row r="148" spans="1:7">
      <c r="A148" t="s">
        <v>122</v>
      </c>
      <c r="B148" t="s">
        <v>20</v>
      </c>
      <c r="C148" t="s">
        <v>97</v>
      </c>
      <c r="D148">
        <v>711</v>
      </c>
      <c r="E148">
        <v>11.1</v>
      </c>
      <c r="F148">
        <v>14.8</v>
      </c>
      <c r="G148" t="str">
        <f>IF(ISERROR(MATCH(A148,LUs!A:A,0)),"n","y")</f>
        <v>n</v>
      </c>
    </row>
    <row r="149" spans="1:7">
      <c r="A149" t="s">
        <v>122</v>
      </c>
      <c r="B149" t="s">
        <v>23</v>
      </c>
      <c r="C149" t="s">
        <v>97</v>
      </c>
      <c r="D149">
        <v>175</v>
      </c>
      <c r="E149">
        <v>10.4</v>
      </c>
      <c r="F149">
        <v>16</v>
      </c>
      <c r="G149" t="str">
        <f>IF(ISERROR(MATCH(A149,LUs!A:A,0)),"n","y")</f>
        <v>n</v>
      </c>
    </row>
    <row r="150" spans="1:7">
      <c r="A150" t="s">
        <v>122</v>
      </c>
      <c r="B150" t="s">
        <v>90</v>
      </c>
      <c r="C150" t="s">
        <v>97</v>
      </c>
      <c r="D150">
        <v>126</v>
      </c>
      <c r="E150">
        <v>5.2</v>
      </c>
      <c r="F150">
        <v>9.8000000000000007</v>
      </c>
      <c r="G150" t="str">
        <f>IF(ISERROR(MATCH(A150,LUs!A:A,0)),"n","y")</f>
        <v>n</v>
      </c>
    </row>
    <row r="151" spans="1:7">
      <c r="A151" t="s">
        <v>123</v>
      </c>
      <c r="B151" t="s">
        <v>23</v>
      </c>
      <c r="C151" t="s">
        <v>97</v>
      </c>
      <c r="D151">
        <v>17469</v>
      </c>
      <c r="E151">
        <v>10</v>
      </c>
      <c r="F151">
        <v>16.100000000000001</v>
      </c>
      <c r="G151" t="str">
        <f>IF(ISERROR(MATCH(A151,LUs!A:A,0)),"n","y")</f>
        <v>n</v>
      </c>
    </row>
    <row r="152" spans="1:7">
      <c r="A152" t="s">
        <v>123</v>
      </c>
      <c r="B152" t="s">
        <v>27</v>
      </c>
      <c r="C152" t="s">
        <v>97</v>
      </c>
      <c r="D152">
        <v>9031</v>
      </c>
      <c r="E152">
        <v>10.6</v>
      </c>
      <c r="F152">
        <v>13.7</v>
      </c>
      <c r="G152" t="str">
        <f>IF(ISERROR(MATCH(A152,LUs!A:A,0)),"n","y")</f>
        <v>n</v>
      </c>
    </row>
    <row r="153" spans="1:7">
      <c r="A153" t="s">
        <v>123</v>
      </c>
      <c r="B153" t="s">
        <v>90</v>
      </c>
      <c r="C153" t="s">
        <v>97</v>
      </c>
      <c r="D153">
        <v>835</v>
      </c>
      <c r="E153">
        <v>5.0999999999999996</v>
      </c>
      <c r="F153">
        <v>15.8</v>
      </c>
      <c r="G153" t="str">
        <f>IF(ISERROR(MATCH(A153,LUs!A:A,0)),"n","y")</f>
        <v>n</v>
      </c>
    </row>
    <row r="154" spans="1:7">
      <c r="A154" t="s">
        <v>124</v>
      </c>
      <c r="B154" t="s">
        <v>8</v>
      </c>
      <c r="C154" t="s">
        <v>97</v>
      </c>
      <c r="D154">
        <v>103</v>
      </c>
      <c r="E154">
        <v>11</v>
      </c>
      <c r="F154">
        <v>24.8</v>
      </c>
      <c r="G154" t="str">
        <f>IF(ISERROR(MATCH(A154,LUs!A:A,0)),"n","y")</f>
        <v>n</v>
      </c>
    </row>
    <row r="155" spans="1:7">
      <c r="A155" t="s">
        <v>124</v>
      </c>
      <c r="B155" t="s">
        <v>12</v>
      </c>
      <c r="C155" t="s">
        <v>97</v>
      </c>
      <c r="D155">
        <v>228</v>
      </c>
      <c r="E155">
        <v>11.4</v>
      </c>
      <c r="F155">
        <v>11.5</v>
      </c>
      <c r="G155" t="str">
        <f>IF(ISERROR(MATCH(A155,LUs!A:A,0)),"n","y")</f>
        <v>n</v>
      </c>
    </row>
    <row r="156" spans="1:7">
      <c r="A156" t="s">
        <v>124</v>
      </c>
      <c r="B156" t="s">
        <v>18</v>
      </c>
      <c r="C156" t="s">
        <v>97</v>
      </c>
      <c r="D156">
        <v>889</v>
      </c>
      <c r="E156">
        <v>9.6</v>
      </c>
      <c r="F156">
        <v>12.5</v>
      </c>
      <c r="G156" t="str">
        <f>IF(ISERROR(MATCH(A156,LUs!A:A,0)),"n","y")</f>
        <v>n</v>
      </c>
    </row>
    <row r="157" spans="1:7">
      <c r="A157" t="s">
        <v>124</v>
      </c>
      <c r="B157" t="s">
        <v>18</v>
      </c>
      <c r="C157" t="s">
        <v>98</v>
      </c>
      <c r="D157">
        <v>201</v>
      </c>
      <c r="E157">
        <v>13.1</v>
      </c>
      <c r="F157">
        <v>13.6</v>
      </c>
      <c r="G157" t="str">
        <f>IF(ISERROR(MATCH(A157,LUs!A:A,0)),"n","y")</f>
        <v>n</v>
      </c>
    </row>
    <row r="158" spans="1:7">
      <c r="A158" t="s">
        <v>124</v>
      </c>
      <c r="B158" t="s">
        <v>90</v>
      </c>
      <c r="C158" t="s">
        <v>97</v>
      </c>
      <c r="D158">
        <v>114</v>
      </c>
      <c r="E158">
        <v>6.6</v>
      </c>
      <c r="F158">
        <v>10.4</v>
      </c>
      <c r="G158" t="str">
        <f>IF(ISERROR(MATCH(A158,LUs!A:A,0)),"n","y")</f>
        <v>n</v>
      </c>
    </row>
    <row r="159" spans="1:7">
      <c r="A159" t="s">
        <v>125</v>
      </c>
      <c r="B159" t="s">
        <v>91</v>
      </c>
      <c r="C159" t="s">
        <v>97</v>
      </c>
      <c r="D159">
        <v>3714</v>
      </c>
      <c r="E159">
        <v>9.1</v>
      </c>
      <c r="F159">
        <v>9.1</v>
      </c>
      <c r="G159" t="str">
        <f>IF(ISERROR(MATCH(A159,LUs!A:A,0)),"n","y")</f>
        <v>n</v>
      </c>
    </row>
    <row r="160" spans="1:7">
      <c r="A160" t="s">
        <v>125</v>
      </c>
      <c r="B160" t="s">
        <v>23</v>
      </c>
      <c r="C160" t="s">
        <v>97</v>
      </c>
      <c r="D160">
        <v>7350</v>
      </c>
      <c r="E160">
        <v>10.199999999999999</v>
      </c>
      <c r="F160">
        <v>17.3</v>
      </c>
      <c r="G160" t="str">
        <f>IF(ISERROR(MATCH(A160,LUs!A:A,0)),"n","y")</f>
        <v>n</v>
      </c>
    </row>
    <row r="161" spans="1:7">
      <c r="A161" t="s">
        <v>125</v>
      </c>
      <c r="B161" t="s">
        <v>27</v>
      </c>
      <c r="C161" t="s">
        <v>97</v>
      </c>
      <c r="D161">
        <v>645</v>
      </c>
      <c r="E161">
        <v>11</v>
      </c>
      <c r="F161">
        <v>13.4</v>
      </c>
      <c r="G161" t="str">
        <f>IF(ISERROR(MATCH(A161,LUs!A:A,0)),"n","y")</f>
        <v>n</v>
      </c>
    </row>
    <row r="162" spans="1:7">
      <c r="A162" t="s">
        <v>125</v>
      </c>
      <c r="B162" t="s">
        <v>90</v>
      </c>
      <c r="C162" t="s">
        <v>97</v>
      </c>
      <c r="D162">
        <v>1288</v>
      </c>
      <c r="E162">
        <v>6.1</v>
      </c>
      <c r="F162">
        <v>10.3</v>
      </c>
      <c r="G162" t="str">
        <f>IF(ISERROR(MATCH(A162,LUs!A:A,0)),"n","y")</f>
        <v>n</v>
      </c>
    </row>
    <row r="163" spans="1:7">
      <c r="A163" t="s">
        <v>126</v>
      </c>
      <c r="B163" t="s">
        <v>16</v>
      </c>
      <c r="C163" t="s">
        <v>97</v>
      </c>
      <c r="D163">
        <v>916</v>
      </c>
      <c r="E163">
        <v>12.4</v>
      </c>
      <c r="F163">
        <v>18.399999999999999</v>
      </c>
      <c r="G163" t="str">
        <f>IF(ISERROR(MATCH(A163,LUs!A:A,0)),"n","y")</f>
        <v>n</v>
      </c>
    </row>
    <row r="164" spans="1:7">
      <c r="A164" t="s">
        <v>126</v>
      </c>
      <c r="B164" t="s">
        <v>16</v>
      </c>
      <c r="C164" t="s">
        <v>98</v>
      </c>
      <c r="D164">
        <v>1479</v>
      </c>
      <c r="E164">
        <v>12.7</v>
      </c>
      <c r="F164">
        <v>17.5</v>
      </c>
      <c r="G164" t="str">
        <f>IF(ISERROR(MATCH(A164,LUs!A:A,0)),"n","y")</f>
        <v>n</v>
      </c>
    </row>
    <row r="165" spans="1:7">
      <c r="A165" t="s">
        <v>126</v>
      </c>
      <c r="B165" t="s">
        <v>19</v>
      </c>
      <c r="C165" t="s">
        <v>97</v>
      </c>
      <c r="D165">
        <v>217</v>
      </c>
      <c r="E165">
        <v>11.4</v>
      </c>
      <c r="F165">
        <v>15.3</v>
      </c>
      <c r="G165" t="str">
        <f>IF(ISERROR(MATCH(A165,LUs!A:A,0)),"n","y")</f>
        <v>n</v>
      </c>
    </row>
    <row r="166" spans="1:7">
      <c r="A166" t="s">
        <v>126</v>
      </c>
      <c r="B166" t="s">
        <v>19</v>
      </c>
      <c r="C166" t="s">
        <v>98</v>
      </c>
      <c r="D166">
        <v>1184</v>
      </c>
      <c r="E166">
        <v>12.5</v>
      </c>
      <c r="F166">
        <v>15</v>
      </c>
      <c r="G166" t="str">
        <f>IF(ISERROR(MATCH(A166,LUs!A:A,0)),"n","y")</f>
        <v>n</v>
      </c>
    </row>
    <row r="167" spans="1:7">
      <c r="A167" t="s">
        <v>126</v>
      </c>
      <c r="B167" t="s">
        <v>26</v>
      </c>
      <c r="C167" t="s">
        <v>97</v>
      </c>
      <c r="D167">
        <v>409</v>
      </c>
      <c r="E167">
        <v>12.8</v>
      </c>
      <c r="F167">
        <v>17.8</v>
      </c>
      <c r="G167" t="str">
        <f>IF(ISERROR(MATCH(A167,LUs!A:A,0)),"n","y")</f>
        <v>n</v>
      </c>
    </row>
    <row r="168" spans="1:7">
      <c r="A168" t="s">
        <v>126</v>
      </c>
      <c r="B168" t="s">
        <v>26</v>
      </c>
      <c r="C168" t="s">
        <v>98</v>
      </c>
      <c r="D168">
        <v>159</v>
      </c>
      <c r="E168">
        <v>14.7</v>
      </c>
      <c r="F168">
        <v>17.399999999999999</v>
      </c>
      <c r="G168" t="str">
        <f>IF(ISERROR(MATCH(A168,LUs!A:A,0)),"n","y")</f>
        <v>n</v>
      </c>
    </row>
    <row r="169" spans="1:7">
      <c r="A169" t="s">
        <v>127</v>
      </c>
      <c r="B169" t="s">
        <v>8</v>
      </c>
      <c r="C169" t="s">
        <v>97</v>
      </c>
      <c r="D169">
        <v>668</v>
      </c>
      <c r="E169">
        <v>17.899999999999999</v>
      </c>
      <c r="F169">
        <v>24.2</v>
      </c>
      <c r="G169" t="str">
        <f>IF(ISERROR(MATCH(A169,LUs!A:A,0)),"n","y")</f>
        <v>n</v>
      </c>
    </row>
    <row r="170" spans="1:7">
      <c r="A170" t="s">
        <v>127</v>
      </c>
      <c r="B170" t="s">
        <v>20</v>
      </c>
      <c r="C170" t="s">
        <v>97</v>
      </c>
      <c r="D170">
        <v>199</v>
      </c>
      <c r="E170">
        <v>10</v>
      </c>
      <c r="F170">
        <v>11.5</v>
      </c>
      <c r="G170" t="str">
        <f>IF(ISERROR(MATCH(A170,LUs!A:A,0)),"n","y")</f>
        <v>n</v>
      </c>
    </row>
    <row r="171" spans="1:7">
      <c r="A171" t="s">
        <v>128</v>
      </c>
      <c r="B171" t="s">
        <v>23</v>
      </c>
      <c r="C171" t="s">
        <v>97</v>
      </c>
      <c r="D171">
        <v>601</v>
      </c>
      <c r="E171">
        <v>9.6</v>
      </c>
      <c r="F171">
        <v>16.3</v>
      </c>
      <c r="G171" t="str">
        <f>IF(ISERROR(MATCH(A171,LUs!A:A,0)),"n","y")</f>
        <v>n</v>
      </c>
    </row>
    <row r="172" spans="1:7">
      <c r="A172" t="s">
        <v>128</v>
      </c>
      <c r="B172" t="s">
        <v>90</v>
      </c>
      <c r="C172" t="s">
        <v>97</v>
      </c>
      <c r="D172">
        <v>133</v>
      </c>
      <c r="E172">
        <v>6.6</v>
      </c>
      <c r="F172">
        <v>17</v>
      </c>
      <c r="G172" t="str">
        <f>IF(ISERROR(MATCH(A172,LUs!A:A,0)),"n","y")</f>
        <v>n</v>
      </c>
    </row>
    <row r="173" spans="1:7">
      <c r="A173" t="s">
        <v>129</v>
      </c>
      <c r="B173" t="s">
        <v>10</v>
      </c>
      <c r="C173" t="s">
        <v>97</v>
      </c>
      <c r="D173">
        <v>375</v>
      </c>
      <c r="E173">
        <v>13.5</v>
      </c>
      <c r="F173">
        <v>14.3</v>
      </c>
      <c r="G173" t="str">
        <f>IF(ISERROR(MATCH(A173,LUs!A:A,0)),"n","y")</f>
        <v>n</v>
      </c>
    </row>
    <row r="174" spans="1:7">
      <c r="A174" t="s">
        <v>129</v>
      </c>
      <c r="B174" t="s">
        <v>11</v>
      </c>
      <c r="C174" t="s">
        <v>97</v>
      </c>
      <c r="D174">
        <v>2416</v>
      </c>
      <c r="E174">
        <v>14.4</v>
      </c>
      <c r="F174">
        <v>14.3</v>
      </c>
      <c r="G174" t="str">
        <f>IF(ISERROR(MATCH(A174,LUs!A:A,0)),"n","y")</f>
        <v>n</v>
      </c>
    </row>
    <row r="175" spans="1:7">
      <c r="A175" t="s">
        <v>129</v>
      </c>
      <c r="B175" t="s">
        <v>41</v>
      </c>
      <c r="C175" t="s">
        <v>97</v>
      </c>
      <c r="D175">
        <v>6223</v>
      </c>
      <c r="E175">
        <v>17.100000000000001</v>
      </c>
      <c r="F175">
        <v>19.100000000000001</v>
      </c>
      <c r="G175" t="str">
        <f>IF(ISERROR(MATCH(A175,LUs!A:A,0)),"n","y")</f>
        <v>n</v>
      </c>
    </row>
    <row r="176" spans="1:7">
      <c r="A176" t="s">
        <v>130</v>
      </c>
      <c r="B176" t="s">
        <v>10</v>
      </c>
      <c r="C176" t="s">
        <v>97</v>
      </c>
      <c r="D176">
        <v>2396</v>
      </c>
      <c r="E176">
        <v>9.6</v>
      </c>
      <c r="F176">
        <v>14.5</v>
      </c>
      <c r="G176" t="str">
        <f>IF(ISERROR(MATCH(A176,LUs!A:A,0)),"n","y")</f>
        <v>n</v>
      </c>
    </row>
    <row r="177" spans="1:7">
      <c r="A177" t="s">
        <v>130</v>
      </c>
      <c r="B177" t="s">
        <v>11</v>
      </c>
      <c r="C177" t="s">
        <v>97</v>
      </c>
      <c r="D177">
        <v>1842</v>
      </c>
      <c r="E177">
        <v>11.9</v>
      </c>
      <c r="F177">
        <v>13.8</v>
      </c>
      <c r="G177" t="str">
        <f>IF(ISERROR(MATCH(A177,LUs!A:A,0)),"n","y")</f>
        <v>n</v>
      </c>
    </row>
    <row r="178" spans="1:7">
      <c r="A178" t="s">
        <v>130</v>
      </c>
      <c r="B178" t="s">
        <v>41</v>
      </c>
      <c r="C178" t="s">
        <v>97</v>
      </c>
      <c r="D178">
        <v>5557</v>
      </c>
      <c r="E178">
        <v>15.8</v>
      </c>
      <c r="F178">
        <v>18.100000000000001</v>
      </c>
      <c r="G178" t="str">
        <f>IF(ISERROR(MATCH(A178,LUs!A:A,0)),"n","y")</f>
        <v>n</v>
      </c>
    </row>
    <row r="179" spans="1:7">
      <c r="A179" t="s">
        <v>131</v>
      </c>
      <c r="B179" t="s">
        <v>16</v>
      </c>
      <c r="C179" t="s">
        <v>97</v>
      </c>
      <c r="D179">
        <v>1064</v>
      </c>
      <c r="E179">
        <v>12.7</v>
      </c>
      <c r="F179">
        <v>18.7</v>
      </c>
      <c r="G179" t="str">
        <f>IF(ISERROR(MATCH(A179,LUs!A:A,0)),"n","y")</f>
        <v>n</v>
      </c>
    </row>
    <row r="180" spans="1:7">
      <c r="A180" t="s">
        <v>131</v>
      </c>
      <c r="B180" t="s">
        <v>16</v>
      </c>
      <c r="C180" t="s">
        <v>98</v>
      </c>
      <c r="D180">
        <v>1112</v>
      </c>
      <c r="E180">
        <v>12.9</v>
      </c>
      <c r="F180">
        <v>17.399999999999999</v>
      </c>
      <c r="G180" t="str">
        <f>IF(ISERROR(MATCH(A180,LUs!A:A,0)),"n","y")</f>
        <v>n</v>
      </c>
    </row>
    <row r="181" spans="1:7">
      <c r="A181" t="s">
        <v>131</v>
      </c>
      <c r="B181" t="s">
        <v>17</v>
      </c>
      <c r="C181" t="s">
        <v>97</v>
      </c>
      <c r="D181">
        <v>1615</v>
      </c>
      <c r="E181">
        <v>11.2</v>
      </c>
      <c r="F181">
        <v>12.3</v>
      </c>
      <c r="G181" t="str">
        <f>IF(ISERROR(MATCH(A181,LUs!A:A,0)),"n","y")</f>
        <v>n</v>
      </c>
    </row>
    <row r="182" spans="1:7">
      <c r="A182" t="s">
        <v>131</v>
      </c>
      <c r="B182" t="s">
        <v>17</v>
      </c>
      <c r="C182" t="s">
        <v>98</v>
      </c>
      <c r="D182">
        <v>426</v>
      </c>
      <c r="E182">
        <v>12.1</v>
      </c>
      <c r="F182">
        <v>14.8</v>
      </c>
      <c r="G182" t="str">
        <f>IF(ISERROR(MATCH(A182,LUs!A:A,0)),"n","y")</f>
        <v>n</v>
      </c>
    </row>
    <row r="183" spans="1:7">
      <c r="A183" t="s">
        <v>131</v>
      </c>
      <c r="B183" t="s">
        <v>19</v>
      </c>
      <c r="C183" t="s">
        <v>97</v>
      </c>
      <c r="D183">
        <v>784</v>
      </c>
      <c r="E183">
        <v>11.2</v>
      </c>
      <c r="F183">
        <v>15.5</v>
      </c>
      <c r="G183" t="str">
        <f>IF(ISERROR(MATCH(A183,LUs!A:A,0)),"n","y")</f>
        <v>n</v>
      </c>
    </row>
    <row r="184" spans="1:7">
      <c r="A184" t="s">
        <v>131</v>
      </c>
      <c r="B184" t="s">
        <v>19</v>
      </c>
      <c r="C184" t="s">
        <v>98</v>
      </c>
      <c r="D184">
        <v>4416</v>
      </c>
      <c r="E184">
        <v>11.6</v>
      </c>
      <c r="F184">
        <v>14.7</v>
      </c>
      <c r="G184" t="str">
        <f>IF(ISERROR(MATCH(A184,LUs!A:A,0)),"n","y")</f>
        <v>n</v>
      </c>
    </row>
    <row r="185" spans="1:7">
      <c r="A185" t="s">
        <v>131</v>
      </c>
      <c r="B185" t="s">
        <v>26</v>
      </c>
      <c r="C185" t="s">
        <v>97</v>
      </c>
      <c r="D185">
        <v>534</v>
      </c>
      <c r="E185">
        <v>13.3</v>
      </c>
      <c r="F185">
        <v>17.8</v>
      </c>
      <c r="G185" t="str">
        <f>IF(ISERROR(MATCH(A185,LUs!A:A,0)),"n","y")</f>
        <v>n</v>
      </c>
    </row>
    <row r="186" spans="1:7">
      <c r="A186" t="s">
        <v>132</v>
      </c>
      <c r="B186" t="s">
        <v>91</v>
      </c>
      <c r="C186" t="s">
        <v>97</v>
      </c>
      <c r="D186">
        <v>1594</v>
      </c>
      <c r="E186">
        <v>10</v>
      </c>
      <c r="F186">
        <v>10</v>
      </c>
      <c r="G186" t="str">
        <f>IF(ISERROR(MATCH(A186,LUs!A:A,0)),"n","y")</f>
        <v>n</v>
      </c>
    </row>
    <row r="187" spans="1:7">
      <c r="A187" t="s">
        <v>132</v>
      </c>
      <c r="B187" t="s">
        <v>16</v>
      </c>
      <c r="C187" t="s">
        <v>97</v>
      </c>
      <c r="D187">
        <v>208</v>
      </c>
      <c r="E187">
        <v>11.1</v>
      </c>
      <c r="F187">
        <v>18.3</v>
      </c>
      <c r="G187" t="str">
        <f>IF(ISERROR(MATCH(A187,LUs!A:A,0)),"n","y")</f>
        <v>n</v>
      </c>
    </row>
    <row r="188" spans="1:7">
      <c r="A188" t="s">
        <v>132</v>
      </c>
      <c r="B188" t="s">
        <v>16</v>
      </c>
      <c r="C188" t="s">
        <v>98</v>
      </c>
      <c r="D188">
        <v>467</v>
      </c>
      <c r="E188">
        <v>11.7</v>
      </c>
      <c r="F188">
        <v>17.5</v>
      </c>
      <c r="G188" t="str">
        <f>IF(ISERROR(MATCH(A188,LUs!A:A,0)),"n","y")</f>
        <v>n</v>
      </c>
    </row>
    <row r="189" spans="1:7">
      <c r="A189" t="s">
        <v>132</v>
      </c>
      <c r="B189" t="s">
        <v>17</v>
      </c>
      <c r="C189" t="s">
        <v>97</v>
      </c>
      <c r="D189">
        <v>8912</v>
      </c>
      <c r="E189">
        <v>11.9</v>
      </c>
      <c r="F189">
        <v>12.2</v>
      </c>
      <c r="G189" t="str">
        <f>IF(ISERROR(MATCH(A189,LUs!A:A,0)),"n","y")</f>
        <v>n</v>
      </c>
    </row>
    <row r="190" spans="1:7">
      <c r="A190" t="s">
        <v>132</v>
      </c>
      <c r="B190" t="s">
        <v>17</v>
      </c>
      <c r="C190" t="s">
        <v>98</v>
      </c>
      <c r="D190">
        <v>3241</v>
      </c>
      <c r="E190">
        <v>12.2</v>
      </c>
      <c r="F190">
        <v>14.6</v>
      </c>
      <c r="G190" t="str">
        <f>IF(ISERROR(MATCH(A190,LUs!A:A,0)),"n","y")</f>
        <v>n</v>
      </c>
    </row>
    <row r="191" spans="1:7">
      <c r="A191" t="s">
        <v>132</v>
      </c>
      <c r="B191" t="s">
        <v>19</v>
      </c>
      <c r="C191" t="s">
        <v>97</v>
      </c>
      <c r="D191">
        <v>306</v>
      </c>
      <c r="E191">
        <v>11.3</v>
      </c>
      <c r="F191">
        <v>15.6</v>
      </c>
      <c r="G191" t="str">
        <f>IF(ISERROR(MATCH(A191,LUs!A:A,0)),"n","y")</f>
        <v>n</v>
      </c>
    </row>
    <row r="192" spans="1:7">
      <c r="A192" t="s">
        <v>132</v>
      </c>
      <c r="B192" t="s">
        <v>19</v>
      </c>
      <c r="C192" t="s">
        <v>98</v>
      </c>
      <c r="D192">
        <v>838</v>
      </c>
      <c r="E192">
        <v>11.3</v>
      </c>
      <c r="F192">
        <v>15.1</v>
      </c>
      <c r="G192" t="str">
        <f>IF(ISERROR(MATCH(A192,LUs!A:A,0)),"n","y")</f>
        <v>n</v>
      </c>
    </row>
    <row r="193" spans="1:7">
      <c r="A193" t="s">
        <v>132</v>
      </c>
      <c r="B193" t="s">
        <v>23</v>
      </c>
      <c r="C193" t="s">
        <v>97</v>
      </c>
      <c r="D193">
        <v>12302</v>
      </c>
      <c r="E193">
        <v>10.5</v>
      </c>
      <c r="F193">
        <v>17.399999999999999</v>
      </c>
      <c r="G193" t="str">
        <f>IF(ISERROR(MATCH(A193,LUs!A:A,0)),"n","y")</f>
        <v>n</v>
      </c>
    </row>
    <row r="194" spans="1:7">
      <c r="A194" t="s">
        <v>132</v>
      </c>
      <c r="B194" t="s">
        <v>27</v>
      </c>
      <c r="C194" t="s">
        <v>97</v>
      </c>
      <c r="D194">
        <v>12074</v>
      </c>
      <c r="E194">
        <v>10.199999999999999</v>
      </c>
      <c r="F194">
        <v>13.6</v>
      </c>
      <c r="G194" t="str">
        <f>IF(ISERROR(MATCH(A194,LUs!A:A,0)),"n","y")</f>
        <v>n</v>
      </c>
    </row>
    <row r="195" spans="1:7">
      <c r="A195" t="s">
        <v>132</v>
      </c>
      <c r="B195" t="s">
        <v>90</v>
      </c>
      <c r="C195" t="s">
        <v>97</v>
      </c>
      <c r="D195">
        <v>4008</v>
      </c>
      <c r="E195">
        <v>6.4</v>
      </c>
      <c r="F195">
        <v>14.4</v>
      </c>
      <c r="G195" t="str">
        <f>IF(ISERROR(MATCH(A195,LUs!A:A,0)),"n","y")</f>
        <v>n</v>
      </c>
    </row>
    <row r="196" spans="1:7">
      <c r="A196" t="s">
        <v>133</v>
      </c>
      <c r="B196" t="s">
        <v>12</v>
      </c>
      <c r="C196" t="s">
        <v>97</v>
      </c>
      <c r="D196">
        <v>850</v>
      </c>
      <c r="E196">
        <v>12.7</v>
      </c>
      <c r="F196">
        <v>13.4</v>
      </c>
      <c r="G196" t="str">
        <f>IF(ISERROR(MATCH(A196,LUs!A:A,0)),"n","y")</f>
        <v>n</v>
      </c>
    </row>
    <row r="197" spans="1:7">
      <c r="A197" t="s">
        <v>133</v>
      </c>
      <c r="B197" t="s">
        <v>21</v>
      </c>
      <c r="C197" t="s">
        <v>97</v>
      </c>
      <c r="D197">
        <v>824</v>
      </c>
      <c r="E197">
        <v>13.1</v>
      </c>
      <c r="F197">
        <v>16.3</v>
      </c>
      <c r="G197" t="str">
        <f>IF(ISERROR(MATCH(A197,LUs!A:A,0)),"n","y")</f>
        <v>n</v>
      </c>
    </row>
    <row r="198" spans="1:7">
      <c r="A198" t="s">
        <v>133</v>
      </c>
      <c r="B198" t="s">
        <v>27</v>
      </c>
      <c r="C198" t="s">
        <v>97</v>
      </c>
      <c r="D198">
        <v>519</v>
      </c>
      <c r="E198">
        <v>13.2</v>
      </c>
      <c r="F198">
        <v>14</v>
      </c>
      <c r="G198" t="str">
        <f>IF(ISERROR(MATCH(A198,LUs!A:A,0)),"n","y")</f>
        <v>n</v>
      </c>
    </row>
    <row r="199" spans="1:7">
      <c r="A199" t="s">
        <v>133</v>
      </c>
      <c r="B199" t="s">
        <v>90</v>
      </c>
      <c r="C199" t="s">
        <v>97</v>
      </c>
      <c r="D199">
        <v>1030</v>
      </c>
      <c r="E199">
        <v>6.3</v>
      </c>
      <c r="F199">
        <v>14.9</v>
      </c>
      <c r="G199" t="str">
        <f>IF(ISERROR(MATCH(A199,LUs!A:A,0)),"n","y")</f>
        <v>n</v>
      </c>
    </row>
    <row r="200" spans="1:7">
      <c r="A200" t="s">
        <v>134</v>
      </c>
      <c r="B200" t="s">
        <v>91</v>
      </c>
      <c r="C200" t="s">
        <v>97</v>
      </c>
      <c r="D200">
        <v>740</v>
      </c>
      <c r="E200">
        <v>9</v>
      </c>
      <c r="F200">
        <v>9</v>
      </c>
      <c r="G200" t="str">
        <f>IF(ISERROR(MATCH(A200,LUs!A:A,0)),"n","y")</f>
        <v>n</v>
      </c>
    </row>
    <row r="201" spans="1:7">
      <c r="A201" t="s">
        <v>134</v>
      </c>
      <c r="B201" t="s">
        <v>17</v>
      </c>
      <c r="C201" t="s">
        <v>97</v>
      </c>
      <c r="D201">
        <v>5717</v>
      </c>
      <c r="E201">
        <v>10.6</v>
      </c>
      <c r="F201">
        <v>12.2</v>
      </c>
      <c r="G201" t="str">
        <f>IF(ISERROR(MATCH(A201,LUs!A:A,0)),"n","y")</f>
        <v>n</v>
      </c>
    </row>
    <row r="202" spans="1:7">
      <c r="A202" t="s">
        <v>134</v>
      </c>
      <c r="B202" t="s">
        <v>17</v>
      </c>
      <c r="C202" t="s">
        <v>98</v>
      </c>
      <c r="D202">
        <v>2922</v>
      </c>
      <c r="E202">
        <v>11</v>
      </c>
      <c r="F202">
        <v>14.8</v>
      </c>
      <c r="G202" t="str">
        <f>IF(ISERROR(MATCH(A202,LUs!A:A,0)),"n","y")</f>
        <v>n</v>
      </c>
    </row>
    <row r="203" spans="1:7">
      <c r="A203" t="s">
        <v>134</v>
      </c>
      <c r="B203" t="s">
        <v>19</v>
      </c>
      <c r="C203" t="s">
        <v>98</v>
      </c>
      <c r="D203">
        <v>1446</v>
      </c>
      <c r="E203">
        <v>12.3</v>
      </c>
      <c r="F203">
        <v>15.1</v>
      </c>
      <c r="G203" t="str">
        <f>IF(ISERROR(MATCH(A203,LUs!A:A,0)),"n","y")</f>
        <v>n</v>
      </c>
    </row>
    <row r="204" spans="1:7">
      <c r="A204" t="s">
        <v>134</v>
      </c>
      <c r="B204" t="s">
        <v>23</v>
      </c>
      <c r="C204" t="s">
        <v>97</v>
      </c>
      <c r="D204">
        <v>6723</v>
      </c>
      <c r="E204">
        <v>9.6</v>
      </c>
      <c r="F204">
        <v>17.100000000000001</v>
      </c>
      <c r="G204" t="str">
        <f>IF(ISERROR(MATCH(A204,LUs!A:A,0)),"n","y")</f>
        <v>n</v>
      </c>
    </row>
    <row r="205" spans="1:7">
      <c r="A205" t="s">
        <v>134</v>
      </c>
      <c r="B205" t="s">
        <v>27</v>
      </c>
      <c r="C205" t="s">
        <v>97</v>
      </c>
      <c r="D205">
        <v>31963</v>
      </c>
      <c r="E205">
        <v>10.4</v>
      </c>
      <c r="F205">
        <v>13.7</v>
      </c>
      <c r="G205" t="str">
        <f>IF(ISERROR(MATCH(A205,LUs!A:A,0)),"n","y")</f>
        <v>n</v>
      </c>
    </row>
    <row r="206" spans="1:7">
      <c r="A206" t="s">
        <v>134</v>
      </c>
      <c r="B206" t="s">
        <v>90</v>
      </c>
      <c r="C206" t="s">
        <v>97</v>
      </c>
      <c r="D206">
        <v>461</v>
      </c>
      <c r="E206">
        <v>6</v>
      </c>
      <c r="F206">
        <v>14.1</v>
      </c>
      <c r="G206" t="str">
        <f>IF(ISERROR(MATCH(A206,LUs!A:A,0)),"n","y")</f>
        <v>n</v>
      </c>
    </row>
    <row r="207" spans="1:7">
      <c r="A207" t="s">
        <v>135</v>
      </c>
      <c r="B207" t="s">
        <v>16</v>
      </c>
      <c r="C207" t="s">
        <v>97</v>
      </c>
      <c r="D207">
        <v>959</v>
      </c>
      <c r="E207">
        <v>15.9</v>
      </c>
      <c r="F207">
        <v>17.899999999999999</v>
      </c>
      <c r="G207" t="str">
        <f>IF(ISERROR(MATCH(A207,LUs!A:A,0)),"n","y")</f>
        <v>n</v>
      </c>
    </row>
    <row r="208" spans="1:7">
      <c r="A208" t="s">
        <v>135</v>
      </c>
      <c r="B208" t="s">
        <v>16</v>
      </c>
      <c r="C208" t="s">
        <v>98</v>
      </c>
      <c r="D208">
        <v>2660</v>
      </c>
      <c r="E208">
        <v>14.8</v>
      </c>
      <c r="F208">
        <v>17.5</v>
      </c>
      <c r="G208" t="str">
        <f>IF(ISERROR(MATCH(A208,LUs!A:A,0)),"n","y")</f>
        <v>n</v>
      </c>
    </row>
    <row r="209" spans="1:7">
      <c r="A209" t="s">
        <v>135</v>
      </c>
      <c r="B209" t="s">
        <v>19</v>
      </c>
      <c r="C209" t="s">
        <v>98</v>
      </c>
      <c r="D209">
        <v>981</v>
      </c>
      <c r="E209">
        <v>14.1</v>
      </c>
      <c r="F209">
        <v>14.4</v>
      </c>
      <c r="G209" t="str">
        <f>IF(ISERROR(MATCH(A209,LUs!A:A,0)),"n","y")</f>
        <v>n</v>
      </c>
    </row>
    <row r="210" spans="1:7">
      <c r="A210" t="s">
        <v>135</v>
      </c>
      <c r="B210" t="s">
        <v>26</v>
      </c>
      <c r="C210" t="s">
        <v>97</v>
      </c>
      <c r="D210">
        <v>918</v>
      </c>
      <c r="E210">
        <v>16.3</v>
      </c>
      <c r="F210">
        <v>18.2</v>
      </c>
      <c r="G210" t="str">
        <f>IF(ISERROR(MATCH(A210,LUs!A:A,0)),"n","y")</f>
        <v>n</v>
      </c>
    </row>
    <row r="211" spans="1:7">
      <c r="A211" t="s">
        <v>135</v>
      </c>
      <c r="B211" t="s">
        <v>28</v>
      </c>
      <c r="C211" t="s">
        <v>97</v>
      </c>
      <c r="D211">
        <v>484</v>
      </c>
      <c r="E211">
        <v>15.3</v>
      </c>
      <c r="F211">
        <v>21.3</v>
      </c>
      <c r="G211" t="str">
        <f>IF(ISERROR(MATCH(A211,LUs!A:A,0)),"n","y")</f>
        <v>n</v>
      </c>
    </row>
    <row r="212" spans="1:7">
      <c r="A212" t="s">
        <v>135</v>
      </c>
      <c r="B212" t="s">
        <v>28</v>
      </c>
      <c r="C212" t="s">
        <v>98</v>
      </c>
      <c r="D212">
        <v>170</v>
      </c>
      <c r="E212">
        <v>15.2</v>
      </c>
      <c r="F212">
        <v>20.7</v>
      </c>
      <c r="G212" t="str">
        <f>IF(ISERROR(MATCH(A212,LUs!A:A,0)),"n","y")</f>
        <v>n</v>
      </c>
    </row>
    <row r="213" spans="1:7">
      <c r="A213" t="s">
        <v>135</v>
      </c>
      <c r="B213" t="s">
        <v>29</v>
      </c>
      <c r="C213" t="s">
        <v>97</v>
      </c>
      <c r="D213">
        <v>7245</v>
      </c>
      <c r="E213">
        <v>16.2</v>
      </c>
      <c r="F213">
        <v>12</v>
      </c>
      <c r="G213" t="str">
        <f>IF(ISERROR(MATCH(A213,LUs!A:A,0)),"n","y")</f>
        <v>n</v>
      </c>
    </row>
    <row r="214" spans="1:7">
      <c r="A214" t="s">
        <v>135</v>
      </c>
      <c r="B214" t="s">
        <v>29</v>
      </c>
      <c r="C214" t="s">
        <v>98</v>
      </c>
      <c r="D214">
        <v>4584</v>
      </c>
      <c r="E214">
        <v>15.3</v>
      </c>
      <c r="F214">
        <v>17.8</v>
      </c>
      <c r="G214" t="str">
        <f>IF(ISERROR(MATCH(A214,LUs!A:A,0)),"n","y")</f>
        <v>n</v>
      </c>
    </row>
    <row r="215" spans="1:7">
      <c r="A215" t="s">
        <v>135</v>
      </c>
      <c r="B215" t="s">
        <v>30</v>
      </c>
      <c r="C215" t="s">
        <v>97</v>
      </c>
      <c r="D215">
        <v>242</v>
      </c>
      <c r="E215">
        <v>14.9</v>
      </c>
      <c r="F215">
        <v>18.2</v>
      </c>
      <c r="G215" t="str">
        <f>IF(ISERROR(MATCH(A215,LUs!A:A,0)),"n","y")</f>
        <v>n</v>
      </c>
    </row>
    <row r="216" spans="1:7">
      <c r="A216" t="s">
        <v>136</v>
      </c>
      <c r="B216" t="s">
        <v>8</v>
      </c>
      <c r="C216" t="s">
        <v>97</v>
      </c>
      <c r="D216">
        <v>226</v>
      </c>
      <c r="E216">
        <v>11.6</v>
      </c>
      <c r="F216">
        <v>24.3</v>
      </c>
      <c r="G216" t="str">
        <f>IF(ISERROR(MATCH(A216,LUs!A:A,0)),"n","y")</f>
        <v>n</v>
      </c>
    </row>
    <row r="217" spans="1:7">
      <c r="A217" t="s">
        <v>137</v>
      </c>
      <c r="B217" t="s">
        <v>23</v>
      </c>
      <c r="C217" t="s">
        <v>97</v>
      </c>
      <c r="D217">
        <v>10925</v>
      </c>
      <c r="E217">
        <v>8.9</v>
      </c>
      <c r="F217">
        <v>16.7</v>
      </c>
      <c r="G217" t="str">
        <f>IF(ISERROR(MATCH(A217,LUs!A:A,0)),"n","y")</f>
        <v>n</v>
      </c>
    </row>
    <row r="218" spans="1:7">
      <c r="A218" t="s">
        <v>137</v>
      </c>
      <c r="B218" t="s">
        <v>27</v>
      </c>
      <c r="C218" t="s">
        <v>97</v>
      </c>
      <c r="D218">
        <v>12973</v>
      </c>
      <c r="E218">
        <v>10.9</v>
      </c>
      <c r="F218">
        <v>13.6</v>
      </c>
      <c r="G218" t="str">
        <f>IF(ISERROR(MATCH(A218,LUs!A:A,0)),"n","y")</f>
        <v>n</v>
      </c>
    </row>
    <row r="219" spans="1:7">
      <c r="A219" t="s">
        <v>137</v>
      </c>
      <c r="B219" t="s">
        <v>90</v>
      </c>
      <c r="C219" t="s">
        <v>97</v>
      </c>
      <c r="D219">
        <v>5111</v>
      </c>
      <c r="E219">
        <v>5.9</v>
      </c>
      <c r="F219">
        <v>15.3</v>
      </c>
      <c r="G219" t="str">
        <f>IF(ISERROR(MATCH(A219,LUs!A:A,0)),"n","y")</f>
        <v>n</v>
      </c>
    </row>
    <row r="220" spans="1:7">
      <c r="A220" t="s">
        <v>139</v>
      </c>
      <c r="B220" t="s">
        <v>12</v>
      </c>
      <c r="C220" t="s">
        <v>97</v>
      </c>
      <c r="D220">
        <v>696</v>
      </c>
      <c r="E220">
        <v>10.199999999999999</v>
      </c>
      <c r="F220">
        <v>12.8</v>
      </c>
      <c r="G220" t="str">
        <f>IF(ISERROR(MATCH(A220,LUs!A:A,0)),"n","y")</f>
        <v>n</v>
      </c>
    </row>
    <row r="221" spans="1:7">
      <c r="A221" t="s">
        <v>139</v>
      </c>
      <c r="B221" t="s">
        <v>18</v>
      </c>
      <c r="C221" t="s">
        <v>97</v>
      </c>
      <c r="D221">
        <v>230</v>
      </c>
      <c r="E221">
        <v>11.9</v>
      </c>
      <c r="F221">
        <v>13.1</v>
      </c>
      <c r="G221" t="str">
        <f>IF(ISERROR(MATCH(A221,LUs!A:A,0)),"n","y")</f>
        <v>n</v>
      </c>
    </row>
    <row r="222" spans="1:7">
      <c r="A222" t="s">
        <v>139</v>
      </c>
      <c r="B222" t="s">
        <v>23</v>
      </c>
      <c r="C222" t="s">
        <v>97</v>
      </c>
      <c r="D222">
        <v>2817</v>
      </c>
      <c r="E222">
        <v>13.4</v>
      </c>
      <c r="F222">
        <v>17.100000000000001</v>
      </c>
      <c r="G222" t="str">
        <f>IF(ISERROR(MATCH(A222,LUs!A:A,0)),"n","y")</f>
        <v>n</v>
      </c>
    </row>
    <row r="223" spans="1:7">
      <c r="A223" t="s">
        <v>139</v>
      </c>
      <c r="B223" t="s">
        <v>27</v>
      </c>
      <c r="C223" t="s">
        <v>97</v>
      </c>
      <c r="D223">
        <v>2357</v>
      </c>
      <c r="E223">
        <v>12.4</v>
      </c>
      <c r="F223">
        <v>13.7</v>
      </c>
      <c r="G223" t="str">
        <f>IF(ISERROR(MATCH(A223,LUs!A:A,0)),"n","y")</f>
        <v>n</v>
      </c>
    </row>
    <row r="224" spans="1:7">
      <c r="A224" t="s">
        <v>139</v>
      </c>
      <c r="B224" t="s">
        <v>90</v>
      </c>
      <c r="C224" t="s">
        <v>97</v>
      </c>
      <c r="D224">
        <v>121</v>
      </c>
      <c r="E224">
        <v>4.7</v>
      </c>
      <c r="F224">
        <v>9.9</v>
      </c>
      <c r="G224" t="str">
        <f>IF(ISERROR(MATCH(A224,LUs!A:A,0)),"n","y")</f>
        <v>n</v>
      </c>
    </row>
    <row r="225" spans="1:7">
      <c r="A225" t="s">
        <v>140</v>
      </c>
      <c r="B225" t="s">
        <v>12</v>
      </c>
      <c r="C225" t="s">
        <v>97</v>
      </c>
      <c r="D225">
        <v>2167</v>
      </c>
      <c r="E225">
        <v>8.6</v>
      </c>
      <c r="F225">
        <v>11.6</v>
      </c>
      <c r="G225" t="str">
        <f>IF(ISERROR(MATCH(A225,LUs!A:A,0)),"n","y")</f>
        <v>n</v>
      </c>
    </row>
    <row r="226" spans="1:7">
      <c r="A226" t="s">
        <v>140</v>
      </c>
      <c r="B226" t="s">
        <v>17</v>
      </c>
      <c r="C226" t="s">
        <v>97</v>
      </c>
      <c r="D226">
        <v>434</v>
      </c>
      <c r="E226">
        <v>9.6</v>
      </c>
      <c r="F226">
        <v>11.7</v>
      </c>
      <c r="G226" t="str">
        <f>IF(ISERROR(MATCH(A226,LUs!A:A,0)),"n","y")</f>
        <v>n</v>
      </c>
    </row>
    <row r="227" spans="1:7">
      <c r="A227" t="s">
        <v>140</v>
      </c>
      <c r="B227" t="s">
        <v>17</v>
      </c>
      <c r="C227" t="s">
        <v>98</v>
      </c>
      <c r="D227">
        <v>101</v>
      </c>
      <c r="E227">
        <v>10.7</v>
      </c>
      <c r="F227">
        <v>14.2</v>
      </c>
      <c r="G227" t="str">
        <f>IF(ISERROR(MATCH(A227,LUs!A:A,0)),"n","y")</f>
        <v>n</v>
      </c>
    </row>
    <row r="228" spans="1:7">
      <c r="A228" t="s">
        <v>140</v>
      </c>
      <c r="B228" t="s">
        <v>23</v>
      </c>
      <c r="C228" t="s">
        <v>97</v>
      </c>
      <c r="D228">
        <v>4341</v>
      </c>
      <c r="E228">
        <v>9.6</v>
      </c>
      <c r="F228">
        <v>16.3</v>
      </c>
      <c r="G228" t="str">
        <f>IF(ISERROR(MATCH(A228,LUs!A:A,0)),"n","y")</f>
        <v>n</v>
      </c>
    </row>
    <row r="229" spans="1:7">
      <c r="A229" t="s">
        <v>140</v>
      </c>
      <c r="B229" t="s">
        <v>27</v>
      </c>
      <c r="C229" t="s">
        <v>97</v>
      </c>
      <c r="D229">
        <v>1488</v>
      </c>
      <c r="E229">
        <v>9.9</v>
      </c>
      <c r="F229">
        <v>13.1</v>
      </c>
      <c r="G229" t="str">
        <f>IF(ISERROR(MATCH(A229,LUs!A:A,0)),"n","y")</f>
        <v>n</v>
      </c>
    </row>
    <row r="230" spans="1:7">
      <c r="A230" t="s">
        <v>140</v>
      </c>
      <c r="B230" t="s">
        <v>90</v>
      </c>
      <c r="C230" t="s">
        <v>97</v>
      </c>
      <c r="D230">
        <v>1469</v>
      </c>
      <c r="E230">
        <v>5.6</v>
      </c>
      <c r="F230">
        <v>9.6999999999999993</v>
      </c>
      <c r="G230" t="str">
        <f>IF(ISERROR(MATCH(A230,LUs!A:A,0)),"n","y")</f>
        <v>n</v>
      </c>
    </row>
    <row r="231" spans="1:7">
      <c r="A231" t="s">
        <v>141</v>
      </c>
      <c r="B231" t="s">
        <v>91</v>
      </c>
      <c r="C231" t="s">
        <v>97</v>
      </c>
      <c r="D231">
        <v>813</v>
      </c>
      <c r="E231">
        <v>8.9</v>
      </c>
      <c r="F231">
        <v>8.9</v>
      </c>
      <c r="G231" t="str">
        <f>IF(ISERROR(MATCH(A231,LUs!A:A,0)),"n","y")</f>
        <v>n</v>
      </c>
    </row>
    <row r="232" spans="1:7">
      <c r="A232" t="s">
        <v>141</v>
      </c>
      <c r="B232" t="s">
        <v>17</v>
      </c>
      <c r="C232" t="s">
        <v>97</v>
      </c>
      <c r="D232">
        <v>3006</v>
      </c>
      <c r="E232">
        <v>10.1</v>
      </c>
      <c r="F232">
        <v>12.1</v>
      </c>
      <c r="G232" t="str">
        <f>IF(ISERROR(MATCH(A232,LUs!A:A,0)),"n","y")</f>
        <v>n</v>
      </c>
    </row>
    <row r="233" spans="1:7">
      <c r="A233" t="s">
        <v>141</v>
      </c>
      <c r="B233" t="s">
        <v>17</v>
      </c>
      <c r="C233" t="s">
        <v>98</v>
      </c>
      <c r="D233">
        <v>1695</v>
      </c>
      <c r="E233">
        <v>10.8</v>
      </c>
      <c r="F233">
        <v>13.3</v>
      </c>
      <c r="G233" t="str">
        <f>IF(ISERROR(MATCH(A233,LUs!A:A,0)),"n","y")</f>
        <v>n</v>
      </c>
    </row>
    <row r="234" spans="1:7">
      <c r="A234" t="s">
        <v>141</v>
      </c>
      <c r="B234" t="s">
        <v>19</v>
      </c>
      <c r="C234" t="s">
        <v>97</v>
      </c>
      <c r="D234">
        <v>123</v>
      </c>
      <c r="E234">
        <v>12.4</v>
      </c>
      <c r="F234">
        <v>15.7</v>
      </c>
      <c r="G234" t="str">
        <f>IF(ISERROR(MATCH(A234,LUs!A:A,0)),"n","y")</f>
        <v>n</v>
      </c>
    </row>
    <row r="235" spans="1:7">
      <c r="A235" t="s">
        <v>141</v>
      </c>
      <c r="B235" t="s">
        <v>19</v>
      </c>
      <c r="C235" t="s">
        <v>98</v>
      </c>
      <c r="D235">
        <v>570</v>
      </c>
      <c r="E235">
        <v>11.1</v>
      </c>
      <c r="F235">
        <v>15</v>
      </c>
      <c r="G235" t="str">
        <f>IF(ISERROR(MATCH(A235,LUs!A:A,0)),"n","y")</f>
        <v>n</v>
      </c>
    </row>
    <row r="236" spans="1:7">
      <c r="A236" t="s">
        <v>141</v>
      </c>
      <c r="B236" t="s">
        <v>22</v>
      </c>
      <c r="C236" t="s">
        <v>97</v>
      </c>
      <c r="D236">
        <v>1069</v>
      </c>
      <c r="E236">
        <v>9.6999999999999993</v>
      </c>
      <c r="F236">
        <v>13.8</v>
      </c>
      <c r="G236" t="str">
        <f>IF(ISERROR(MATCH(A236,LUs!A:A,0)),"n","y")</f>
        <v>n</v>
      </c>
    </row>
    <row r="237" spans="1:7">
      <c r="A237" t="s">
        <v>141</v>
      </c>
      <c r="B237" t="s">
        <v>23</v>
      </c>
      <c r="C237" t="s">
        <v>97</v>
      </c>
      <c r="D237">
        <v>1525</v>
      </c>
      <c r="E237">
        <v>9.9</v>
      </c>
      <c r="F237">
        <v>15.8</v>
      </c>
      <c r="G237" t="str">
        <f>IF(ISERROR(MATCH(A237,LUs!A:A,0)),"n","y")</f>
        <v>n</v>
      </c>
    </row>
    <row r="238" spans="1:7">
      <c r="A238" t="s">
        <v>141</v>
      </c>
      <c r="B238" t="s">
        <v>90</v>
      </c>
      <c r="C238" t="s">
        <v>97</v>
      </c>
      <c r="D238">
        <v>2425</v>
      </c>
      <c r="E238">
        <v>6.3</v>
      </c>
      <c r="F238">
        <v>12.4</v>
      </c>
      <c r="G238" t="str">
        <f>IF(ISERROR(MATCH(A238,LUs!A:A,0)),"n","y")</f>
        <v>n</v>
      </c>
    </row>
    <row r="239" spans="1:7">
      <c r="A239" t="s">
        <v>142</v>
      </c>
      <c r="B239" t="s">
        <v>11</v>
      </c>
      <c r="C239" t="s">
        <v>97</v>
      </c>
      <c r="D239">
        <v>967</v>
      </c>
      <c r="E239">
        <v>14.3</v>
      </c>
      <c r="F239">
        <v>14.7</v>
      </c>
      <c r="G239" t="str">
        <f>IF(ISERROR(MATCH(A239,LUs!A:A,0)),"n","y")</f>
        <v>n</v>
      </c>
    </row>
    <row r="240" spans="1:7">
      <c r="A240" t="s">
        <v>142</v>
      </c>
      <c r="B240" t="s">
        <v>14</v>
      </c>
      <c r="C240" t="s">
        <v>97</v>
      </c>
      <c r="D240">
        <v>242</v>
      </c>
      <c r="E240">
        <v>17.600000000000001</v>
      </c>
      <c r="F240">
        <v>22</v>
      </c>
      <c r="G240" t="str">
        <f>IF(ISERROR(MATCH(A240,LUs!A:A,0)),"n","y")</f>
        <v>n</v>
      </c>
    </row>
    <row r="241" spans="1:7">
      <c r="A241" t="s">
        <v>142</v>
      </c>
      <c r="B241" t="s">
        <v>41</v>
      </c>
      <c r="C241" t="s">
        <v>97</v>
      </c>
      <c r="D241">
        <v>7425</v>
      </c>
      <c r="E241">
        <v>16</v>
      </c>
      <c r="F241">
        <v>20.100000000000001</v>
      </c>
      <c r="G241" t="str">
        <f>IF(ISERROR(MATCH(A241,LUs!A:A,0)),"n","y")</f>
        <v>n</v>
      </c>
    </row>
    <row r="242" spans="1:7">
      <c r="A242" t="s">
        <v>143</v>
      </c>
      <c r="B242" t="s">
        <v>10</v>
      </c>
      <c r="C242" t="s">
        <v>97</v>
      </c>
      <c r="D242">
        <v>736</v>
      </c>
      <c r="E242">
        <v>10.5</v>
      </c>
      <c r="F242">
        <v>14.1</v>
      </c>
      <c r="G242" t="str">
        <f>IF(ISERROR(MATCH(A242,LUs!A:A,0)),"n","y")</f>
        <v>n</v>
      </c>
    </row>
    <row r="243" spans="1:7">
      <c r="A243" t="s">
        <v>143</v>
      </c>
      <c r="B243" t="s">
        <v>11</v>
      </c>
      <c r="C243" t="s">
        <v>97</v>
      </c>
      <c r="D243">
        <v>4752</v>
      </c>
      <c r="E243">
        <v>14.4</v>
      </c>
      <c r="F243">
        <v>14.4</v>
      </c>
      <c r="G243" t="str">
        <f>IF(ISERROR(MATCH(A243,LUs!A:A,0)),"n","y")</f>
        <v>n</v>
      </c>
    </row>
    <row r="244" spans="1:7">
      <c r="A244" t="s">
        <v>143</v>
      </c>
      <c r="B244" t="s">
        <v>15</v>
      </c>
      <c r="C244" t="s">
        <v>97</v>
      </c>
      <c r="D244">
        <v>5250</v>
      </c>
      <c r="E244">
        <v>17.5</v>
      </c>
      <c r="F244">
        <v>21.5</v>
      </c>
      <c r="G244" t="str">
        <f>IF(ISERROR(MATCH(A244,LUs!A:A,0)),"n","y")</f>
        <v>n</v>
      </c>
    </row>
    <row r="245" spans="1:7">
      <c r="A245" t="s">
        <v>144</v>
      </c>
      <c r="B245" t="s">
        <v>12</v>
      </c>
      <c r="C245" t="s">
        <v>97</v>
      </c>
      <c r="D245">
        <v>212</v>
      </c>
      <c r="E245">
        <v>8.5</v>
      </c>
      <c r="F245">
        <v>11</v>
      </c>
      <c r="G245" t="str">
        <f>IF(ISERROR(MATCH(A245,LUs!A:A,0)),"n","y")</f>
        <v>n</v>
      </c>
    </row>
    <row r="246" spans="1:7">
      <c r="A246" t="s">
        <v>144</v>
      </c>
      <c r="B246" t="s">
        <v>21</v>
      </c>
      <c r="C246" t="s">
        <v>97</v>
      </c>
      <c r="D246">
        <v>500</v>
      </c>
      <c r="E246">
        <v>10.199999999999999</v>
      </c>
      <c r="F246">
        <v>15.5</v>
      </c>
      <c r="G246" t="str">
        <f>IF(ISERROR(MATCH(A246,LUs!A:A,0)),"n","y")</f>
        <v>n</v>
      </c>
    </row>
    <row r="247" spans="1:7">
      <c r="A247" t="s">
        <v>144</v>
      </c>
      <c r="B247" t="s">
        <v>90</v>
      </c>
      <c r="C247" t="s">
        <v>97</v>
      </c>
      <c r="D247">
        <v>177</v>
      </c>
      <c r="E247">
        <v>6.1</v>
      </c>
      <c r="F247">
        <v>15.5</v>
      </c>
      <c r="G247" t="str">
        <f>IF(ISERROR(MATCH(A247,LUs!A:A,0)),"n","y")</f>
        <v>n</v>
      </c>
    </row>
    <row r="248" spans="1:7">
      <c r="A248" t="s">
        <v>145</v>
      </c>
      <c r="B248" t="s">
        <v>10</v>
      </c>
      <c r="C248" t="s">
        <v>97</v>
      </c>
      <c r="D248">
        <v>454</v>
      </c>
      <c r="E248">
        <v>13</v>
      </c>
      <c r="F248">
        <v>14.4</v>
      </c>
      <c r="G248" t="str">
        <f>IF(ISERROR(MATCH(A248,LUs!A:A,0)),"n","y")</f>
        <v>n</v>
      </c>
    </row>
    <row r="249" spans="1:7">
      <c r="A249" t="s">
        <v>145</v>
      </c>
      <c r="B249" t="s">
        <v>11</v>
      </c>
      <c r="C249" t="s">
        <v>97</v>
      </c>
      <c r="D249">
        <v>3567</v>
      </c>
      <c r="E249">
        <v>13.5</v>
      </c>
      <c r="F249">
        <v>14.9</v>
      </c>
      <c r="G249" t="str">
        <f>IF(ISERROR(MATCH(A249,LUs!A:A,0)),"n","y")</f>
        <v>n</v>
      </c>
    </row>
    <row r="250" spans="1:7">
      <c r="A250" t="s">
        <v>145</v>
      </c>
      <c r="B250" t="s">
        <v>14</v>
      </c>
      <c r="C250" t="s">
        <v>97</v>
      </c>
      <c r="D250">
        <v>597</v>
      </c>
      <c r="E250">
        <v>18.899999999999999</v>
      </c>
      <c r="F250">
        <v>22.7</v>
      </c>
      <c r="G250" t="str">
        <f>IF(ISERROR(MATCH(A250,LUs!A:A,0)),"n","y")</f>
        <v>n</v>
      </c>
    </row>
    <row r="251" spans="1:7">
      <c r="A251" t="s">
        <v>145</v>
      </c>
      <c r="B251" t="s">
        <v>41</v>
      </c>
      <c r="C251" t="s">
        <v>97</v>
      </c>
      <c r="D251">
        <v>3878</v>
      </c>
      <c r="E251">
        <v>16.399999999999999</v>
      </c>
      <c r="F251">
        <v>22.1</v>
      </c>
      <c r="G251" t="str">
        <f>IF(ISERROR(MATCH(A251,LUs!A:A,0)),"n","y")</f>
        <v>n</v>
      </c>
    </row>
    <row r="252" spans="1:7">
      <c r="A252" t="s">
        <v>145</v>
      </c>
      <c r="B252" t="s">
        <v>15</v>
      </c>
      <c r="C252" t="s">
        <v>97</v>
      </c>
      <c r="D252">
        <v>1242</v>
      </c>
      <c r="E252">
        <v>16.5</v>
      </c>
      <c r="F252">
        <v>21.8</v>
      </c>
      <c r="G252" t="str">
        <f>IF(ISERROR(MATCH(A252,LUs!A:A,0)),"n","y")</f>
        <v>n</v>
      </c>
    </row>
    <row r="253" spans="1:7">
      <c r="A253" t="s">
        <v>145</v>
      </c>
      <c r="B253" t="s">
        <v>32</v>
      </c>
      <c r="C253" t="s">
        <v>97</v>
      </c>
      <c r="D253">
        <v>1170</v>
      </c>
      <c r="E253">
        <v>20.3</v>
      </c>
      <c r="F253">
        <v>15.6</v>
      </c>
      <c r="G253" t="str">
        <f>IF(ISERROR(MATCH(A253,LUs!A:A,0)),"n","y")</f>
        <v>n</v>
      </c>
    </row>
    <row r="254" spans="1:7">
      <c r="A254" t="s">
        <v>145</v>
      </c>
      <c r="B254" t="s">
        <v>33</v>
      </c>
      <c r="C254" t="s">
        <v>97</v>
      </c>
      <c r="D254">
        <v>4113</v>
      </c>
      <c r="E254">
        <v>19.3</v>
      </c>
      <c r="F254">
        <v>17.100000000000001</v>
      </c>
      <c r="G254" t="str">
        <f>IF(ISERROR(MATCH(A254,LUs!A:A,0)),"n","y")</f>
        <v>n</v>
      </c>
    </row>
    <row r="255" spans="1:7">
      <c r="A255" t="s">
        <v>146</v>
      </c>
      <c r="B255" t="s">
        <v>16</v>
      </c>
      <c r="C255" t="s">
        <v>97</v>
      </c>
      <c r="D255">
        <v>2439</v>
      </c>
      <c r="E255">
        <v>13.5</v>
      </c>
      <c r="F255">
        <v>18</v>
      </c>
      <c r="G255" t="str">
        <f>IF(ISERROR(MATCH(A255,LUs!A:A,0)),"n","y")</f>
        <v>n</v>
      </c>
    </row>
    <row r="256" spans="1:7">
      <c r="A256" t="s">
        <v>146</v>
      </c>
      <c r="B256" t="s">
        <v>16</v>
      </c>
      <c r="C256" t="s">
        <v>98</v>
      </c>
      <c r="D256">
        <v>253</v>
      </c>
      <c r="E256">
        <v>14.3</v>
      </c>
      <c r="F256">
        <v>17.8</v>
      </c>
      <c r="G256" t="str">
        <f>IF(ISERROR(MATCH(A256,LUs!A:A,0)),"n","y")</f>
        <v>n</v>
      </c>
    </row>
    <row r="257" spans="1:7">
      <c r="A257" t="s">
        <v>146</v>
      </c>
      <c r="B257" t="s">
        <v>19</v>
      </c>
      <c r="C257" t="s">
        <v>97</v>
      </c>
      <c r="D257">
        <v>115</v>
      </c>
      <c r="E257">
        <v>15.5</v>
      </c>
      <c r="F257">
        <v>15.1</v>
      </c>
      <c r="G257" t="str">
        <f>IF(ISERROR(MATCH(A257,LUs!A:A,0)),"n","y")</f>
        <v>n</v>
      </c>
    </row>
    <row r="258" spans="1:7">
      <c r="A258" t="s">
        <v>146</v>
      </c>
      <c r="B258" t="s">
        <v>19</v>
      </c>
      <c r="C258" t="s">
        <v>98</v>
      </c>
      <c r="D258">
        <v>248</v>
      </c>
      <c r="E258">
        <v>13.7</v>
      </c>
      <c r="F258">
        <v>15</v>
      </c>
      <c r="G258" t="str">
        <f>IF(ISERROR(MATCH(A258,LUs!A:A,0)),"n","y")</f>
        <v>n</v>
      </c>
    </row>
    <row r="259" spans="1:7">
      <c r="A259" t="s">
        <v>146</v>
      </c>
      <c r="B259" t="s">
        <v>24</v>
      </c>
      <c r="C259" t="s">
        <v>97</v>
      </c>
      <c r="D259">
        <v>580</v>
      </c>
      <c r="E259">
        <v>12.7</v>
      </c>
      <c r="F259">
        <v>16.7</v>
      </c>
      <c r="G259" t="str">
        <f>IF(ISERROR(MATCH(A259,LUs!A:A,0)),"n","y")</f>
        <v>n</v>
      </c>
    </row>
    <row r="260" spans="1:7">
      <c r="A260" t="s">
        <v>146</v>
      </c>
      <c r="B260" t="s">
        <v>27</v>
      </c>
      <c r="C260" t="s">
        <v>97</v>
      </c>
      <c r="D260">
        <v>14654</v>
      </c>
      <c r="E260">
        <v>11.7</v>
      </c>
      <c r="F260">
        <v>13.6</v>
      </c>
      <c r="G260" t="str">
        <f>IF(ISERROR(MATCH(A260,LUs!A:A,0)),"n","y")</f>
        <v>n</v>
      </c>
    </row>
    <row r="261" spans="1:7">
      <c r="A261" t="s">
        <v>146</v>
      </c>
      <c r="B261" t="s">
        <v>90</v>
      </c>
      <c r="C261" t="s">
        <v>97</v>
      </c>
      <c r="D261">
        <v>334</v>
      </c>
      <c r="E261">
        <v>4.3</v>
      </c>
      <c r="F261">
        <v>13</v>
      </c>
      <c r="G261" t="str">
        <f>IF(ISERROR(MATCH(A261,LUs!A:A,0)),"n","y")</f>
        <v>n</v>
      </c>
    </row>
    <row r="262" spans="1:7">
      <c r="A262" t="s">
        <v>147</v>
      </c>
      <c r="B262" t="s">
        <v>10</v>
      </c>
      <c r="C262" t="s">
        <v>97</v>
      </c>
      <c r="D262">
        <v>2840</v>
      </c>
      <c r="E262">
        <v>12.1</v>
      </c>
      <c r="F262">
        <v>14.4</v>
      </c>
      <c r="G262" t="str">
        <f>IF(ISERROR(MATCH(A262,LUs!A:A,0)),"n","y")</f>
        <v>n</v>
      </c>
    </row>
    <row r="263" spans="1:7">
      <c r="A263" t="s">
        <v>147</v>
      </c>
      <c r="B263" t="s">
        <v>11</v>
      </c>
      <c r="C263" t="s">
        <v>97</v>
      </c>
      <c r="D263">
        <v>4098</v>
      </c>
      <c r="E263">
        <v>15.1</v>
      </c>
      <c r="F263">
        <v>13.9</v>
      </c>
      <c r="G263" t="str">
        <f>IF(ISERROR(MATCH(A263,LUs!A:A,0)),"n","y")</f>
        <v>n</v>
      </c>
    </row>
    <row r="264" spans="1:7">
      <c r="A264" t="s">
        <v>147</v>
      </c>
      <c r="B264" t="s">
        <v>41</v>
      </c>
      <c r="C264" t="s">
        <v>97</v>
      </c>
      <c r="D264">
        <v>2278</v>
      </c>
      <c r="E264">
        <v>16.399999999999999</v>
      </c>
      <c r="F264">
        <v>21.7</v>
      </c>
      <c r="G264" t="str">
        <f>IF(ISERROR(MATCH(A264,LUs!A:A,0)),"n","y")</f>
        <v>n</v>
      </c>
    </row>
    <row r="265" spans="1:7">
      <c r="A265" t="s">
        <v>148</v>
      </c>
      <c r="B265" t="s">
        <v>10</v>
      </c>
      <c r="C265" t="s">
        <v>97</v>
      </c>
      <c r="D265">
        <v>938</v>
      </c>
      <c r="E265">
        <v>11.2</v>
      </c>
      <c r="F265">
        <v>14.6</v>
      </c>
      <c r="G265" t="str">
        <f>IF(ISERROR(MATCH(A265,LUs!A:A,0)),"n","y")</f>
        <v>n</v>
      </c>
    </row>
    <row r="266" spans="1:7">
      <c r="A266" t="s">
        <v>148</v>
      </c>
      <c r="B266" t="s">
        <v>11</v>
      </c>
      <c r="C266" t="s">
        <v>97</v>
      </c>
      <c r="D266">
        <v>1818</v>
      </c>
      <c r="E266">
        <v>15.2</v>
      </c>
      <c r="F266">
        <v>15.4</v>
      </c>
      <c r="G266" t="str">
        <f>IF(ISERROR(MATCH(A266,LUs!A:A,0)),"n","y")</f>
        <v>n</v>
      </c>
    </row>
    <row r="267" spans="1:7">
      <c r="A267" t="s">
        <v>148</v>
      </c>
      <c r="B267" t="s">
        <v>14</v>
      </c>
      <c r="C267" t="s">
        <v>97</v>
      </c>
      <c r="D267">
        <v>7696</v>
      </c>
      <c r="E267">
        <v>16.7</v>
      </c>
      <c r="F267">
        <v>22.2</v>
      </c>
      <c r="G267" t="str">
        <f>IF(ISERROR(MATCH(A267,LUs!A:A,0)),"n","y")</f>
        <v>n</v>
      </c>
    </row>
    <row r="268" spans="1:7">
      <c r="A268" t="s">
        <v>148</v>
      </c>
      <c r="B268" t="s">
        <v>41</v>
      </c>
      <c r="C268" t="s">
        <v>97</v>
      </c>
      <c r="D268">
        <v>2406</v>
      </c>
      <c r="E268">
        <v>15.3</v>
      </c>
      <c r="F268">
        <v>22.3</v>
      </c>
      <c r="G268" t="str">
        <f>IF(ISERROR(MATCH(A268,LUs!A:A,0)),"n","y")</f>
        <v>n</v>
      </c>
    </row>
    <row r="269" spans="1:7">
      <c r="A269" t="s">
        <v>148</v>
      </c>
      <c r="B269" t="s">
        <v>28</v>
      </c>
      <c r="C269" t="s">
        <v>97</v>
      </c>
      <c r="D269">
        <v>1047</v>
      </c>
      <c r="E269">
        <v>18.8</v>
      </c>
      <c r="F269">
        <v>20.399999999999999</v>
      </c>
      <c r="G269" t="str">
        <f>IF(ISERROR(MATCH(A269,LUs!A:A,0)),"n","y")</f>
        <v>n</v>
      </c>
    </row>
    <row r="270" spans="1:7">
      <c r="A270" t="s">
        <v>148</v>
      </c>
      <c r="B270" t="s">
        <v>28</v>
      </c>
      <c r="C270" t="s">
        <v>98</v>
      </c>
      <c r="D270">
        <v>102</v>
      </c>
      <c r="E270">
        <v>17.2</v>
      </c>
      <c r="F270">
        <v>19.7</v>
      </c>
      <c r="G270" t="str">
        <f>IF(ISERROR(MATCH(A270,LUs!A:A,0)),"n","y")</f>
        <v>n</v>
      </c>
    </row>
    <row r="271" spans="1:7">
      <c r="A271" t="s">
        <v>148</v>
      </c>
      <c r="B271" t="s">
        <v>90</v>
      </c>
      <c r="C271" t="s">
        <v>97</v>
      </c>
      <c r="D271">
        <v>139</v>
      </c>
      <c r="E271">
        <v>4</v>
      </c>
      <c r="F271">
        <v>22.6</v>
      </c>
      <c r="G271" t="str">
        <f>IF(ISERROR(MATCH(A271,LUs!A:A,0)),"n","y")</f>
        <v>n</v>
      </c>
    </row>
    <row r="272" spans="1:7">
      <c r="A272" t="s">
        <v>149</v>
      </c>
      <c r="B272" t="s">
        <v>10</v>
      </c>
      <c r="C272" t="s">
        <v>97</v>
      </c>
      <c r="D272">
        <v>1020</v>
      </c>
      <c r="E272">
        <v>12.7</v>
      </c>
      <c r="F272">
        <v>13.8</v>
      </c>
      <c r="G272" t="str">
        <f>IF(ISERROR(MATCH(A272,LUs!A:A,0)),"n","y")</f>
        <v>n</v>
      </c>
    </row>
    <row r="273" spans="1:7">
      <c r="A273" t="s">
        <v>149</v>
      </c>
      <c r="B273" t="s">
        <v>11</v>
      </c>
      <c r="C273" t="s">
        <v>97</v>
      </c>
      <c r="D273">
        <v>1791</v>
      </c>
      <c r="E273">
        <v>14.5</v>
      </c>
      <c r="F273">
        <v>14.2</v>
      </c>
      <c r="G273" t="str">
        <f>IF(ISERROR(MATCH(A273,LUs!A:A,0)),"n","y")</f>
        <v>n</v>
      </c>
    </row>
    <row r="274" spans="1:7">
      <c r="A274" t="s">
        <v>149</v>
      </c>
      <c r="B274" t="s">
        <v>41</v>
      </c>
      <c r="C274" t="s">
        <v>97</v>
      </c>
      <c r="D274">
        <v>4215</v>
      </c>
      <c r="E274">
        <v>16.399999999999999</v>
      </c>
      <c r="F274">
        <v>19</v>
      </c>
      <c r="G274" t="str">
        <f>IF(ISERROR(MATCH(A274,LUs!A:A,0)),"n","y")</f>
        <v>n</v>
      </c>
    </row>
    <row r="275" spans="1:7">
      <c r="A275" t="s">
        <v>150</v>
      </c>
      <c r="B275" t="s">
        <v>23</v>
      </c>
      <c r="C275" t="s">
        <v>97</v>
      </c>
      <c r="D275">
        <v>783</v>
      </c>
      <c r="E275">
        <v>9.4</v>
      </c>
      <c r="F275">
        <v>17</v>
      </c>
      <c r="G275" t="str">
        <f>IF(ISERROR(MATCH(A275,LUs!A:A,0)),"n","y")</f>
        <v>n</v>
      </c>
    </row>
    <row r="276" spans="1:7">
      <c r="A276" t="s">
        <v>150</v>
      </c>
      <c r="B276" t="s">
        <v>27</v>
      </c>
      <c r="C276" t="s">
        <v>97</v>
      </c>
      <c r="D276">
        <v>7671</v>
      </c>
      <c r="E276">
        <v>8</v>
      </c>
      <c r="F276">
        <v>13.9</v>
      </c>
      <c r="G276" t="str">
        <f>IF(ISERROR(MATCH(A276,LUs!A:A,0)),"n","y")</f>
        <v>n</v>
      </c>
    </row>
    <row r="277" spans="1:7">
      <c r="A277" t="s">
        <v>150</v>
      </c>
      <c r="B277" t="s">
        <v>90</v>
      </c>
      <c r="C277" t="s">
        <v>97</v>
      </c>
      <c r="D277">
        <v>3383</v>
      </c>
      <c r="E277">
        <v>6</v>
      </c>
      <c r="F277">
        <v>13.6</v>
      </c>
      <c r="G277" t="str">
        <f>IF(ISERROR(MATCH(A277,LUs!A:A,0)),"n","y")</f>
        <v>n</v>
      </c>
    </row>
    <row r="278" spans="1:7">
      <c r="A278" t="s">
        <v>151</v>
      </c>
      <c r="B278" t="s">
        <v>16</v>
      </c>
      <c r="C278" t="s">
        <v>97</v>
      </c>
      <c r="D278">
        <v>796</v>
      </c>
      <c r="E278">
        <v>13</v>
      </c>
      <c r="F278">
        <v>18.100000000000001</v>
      </c>
      <c r="G278" t="str">
        <f>IF(ISERROR(MATCH(A278,LUs!A:A,0)),"n","y")</f>
        <v>n</v>
      </c>
    </row>
    <row r="279" spans="1:7">
      <c r="A279" t="s">
        <v>151</v>
      </c>
      <c r="B279" t="s">
        <v>16</v>
      </c>
      <c r="C279" t="s">
        <v>98</v>
      </c>
      <c r="D279">
        <v>1425</v>
      </c>
      <c r="E279">
        <v>13</v>
      </c>
      <c r="F279">
        <v>17.899999999999999</v>
      </c>
      <c r="G279" t="str">
        <f>IF(ISERROR(MATCH(A279,LUs!A:A,0)),"n","y")</f>
        <v>n</v>
      </c>
    </row>
    <row r="280" spans="1:7">
      <c r="A280" t="s">
        <v>151</v>
      </c>
      <c r="B280" t="s">
        <v>19</v>
      </c>
      <c r="C280" t="s">
        <v>98</v>
      </c>
      <c r="D280">
        <v>2298</v>
      </c>
      <c r="E280">
        <v>13.5</v>
      </c>
      <c r="F280">
        <v>14.9</v>
      </c>
      <c r="G280" t="str">
        <f>IF(ISERROR(MATCH(A280,LUs!A:A,0)),"n","y")</f>
        <v>n</v>
      </c>
    </row>
    <row r="281" spans="1:7">
      <c r="A281" t="s">
        <v>152</v>
      </c>
      <c r="B281" t="s">
        <v>12</v>
      </c>
      <c r="C281" t="s">
        <v>97</v>
      </c>
      <c r="D281">
        <v>126</v>
      </c>
      <c r="E281">
        <v>10.3</v>
      </c>
      <c r="F281">
        <v>10.9</v>
      </c>
      <c r="G281" t="str">
        <f>IF(ISERROR(MATCH(A281,LUs!A:A,0)),"n","y")</f>
        <v>n</v>
      </c>
    </row>
    <row r="282" spans="1:7">
      <c r="A282" t="s">
        <v>152</v>
      </c>
      <c r="B282" t="s">
        <v>18</v>
      </c>
      <c r="C282" t="s">
        <v>97</v>
      </c>
      <c r="D282">
        <v>1443</v>
      </c>
      <c r="E282">
        <v>10.9</v>
      </c>
      <c r="F282">
        <v>13.6</v>
      </c>
      <c r="G282" t="str">
        <f>IF(ISERROR(MATCH(A282,LUs!A:A,0)),"n","y")</f>
        <v>n</v>
      </c>
    </row>
    <row r="283" spans="1:7">
      <c r="A283" t="s">
        <v>152</v>
      </c>
      <c r="B283" t="s">
        <v>18</v>
      </c>
      <c r="C283" t="s">
        <v>98</v>
      </c>
      <c r="D283">
        <v>776</v>
      </c>
      <c r="E283">
        <v>12.7</v>
      </c>
      <c r="F283">
        <v>13.5</v>
      </c>
      <c r="G283" t="str">
        <f>IF(ISERROR(MATCH(A283,LUs!A:A,0)),"n","y")</f>
        <v>n</v>
      </c>
    </row>
    <row r="284" spans="1:7">
      <c r="A284" t="s">
        <v>152</v>
      </c>
      <c r="B284" t="s">
        <v>20</v>
      </c>
      <c r="C284" t="s">
        <v>97</v>
      </c>
      <c r="D284">
        <v>593</v>
      </c>
      <c r="E284">
        <v>12.3</v>
      </c>
      <c r="F284">
        <v>15.9</v>
      </c>
      <c r="G284" t="str">
        <f>IF(ISERROR(MATCH(A284,LUs!A:A,0)),"n","y")</f>
        <v>n</v>
      </c>
    </row>
    <row r="285" spans="1:7">
      <c r="A285" t="s">
        <v>152</v>
      </c>
      <c r="B285" t="s">
        <v>90</v>
      </c>
      <c r="C285" t="s">
        <v>97</v>
      </c>
      <c r="D285">
        <v>741</v>
      </c>
      <c r="E285">
        <v>5.7</v>
      </c>
      <c r="F285">
        <v>11.6</v>
      </c>
      <c r="G285" t="str">
        <f>IF(ISERROR(MATCH(A285,LUs!A:A,0)),"n","y")</f>
        <v>n</v>
      </c>
    </row>
    <row r="286" spans="1:7">
      <c r="A286" t="s">
        <v>154</v>
      </c>
      <c r="B286" t="s">
        <v>11</v>
      </c>
      <c r="C286" t="s">
        <v>97</v>
      </c>
      <c r="D286">
        <v>426</v>
      </c>
      <c r="E286">
        <v>13.7</v>
      </c>
      <c r="F286">
        <v>12.9</v>
      </c>
      <c r="G286" t="str">
        <f>IF(ISERROR(MATCH(A286,LUs!A:A,0)),"n","y")</f>
        <v>n</v>
      </c>
    </row>
    <row r="287" spans="1:7">
      <c r="A287" t="s">
        <v>154</v>
      </c>
      <c r="B287" t="s">
        <v>41</v>
      </c>
      <c r="C287" t="s">
        <v>97</v>
      </c>
      <c r="D287">
        <v>1043</v>
      </c>
      <c r="E287">
        <v>15.4</v>
      </c>
      <c r="F287">
        <v>18.399999999999999</v>
      </c>
      <c r="G287" t="str">
        <f>IF(ISERROR(MATCH(A287,LUs!A:A,0)),"n","y")</f>
        <v>n</v>
      </c>
    </row>
    <row r="288" spans="1:7">
      <c r="A288" t="s">
        <v>154</v>
      </c>
      <c r="B288" t="s">
        <v>15</v>
      </c>
      <c r="C288" t="s">
        <v>97</v>
      </c>
      <c r="D288">
        <v>130</v>
      </c>
      <c r="E288">
        <v>15.7</v>
      </c>
      <c r="F288">
        <v>20.9</v>
      </c>
      <c r="G288" t="str">
        <f>IF(ISERROR(MATCH(A288,LUs!A:A,0)),"n","y")</f>
        <v>n</v>
      </c>
    </row>
    <row r="289" spans="1:7">
      <c r="A289" t="s">
        <v>155</v>
      </c>
      <c r="B289" t="s">
        <v>10</v>
      </c>
      <c r="C289" t="s">
        <v>97</v>
      </c>
      <c r="D289">
        <v>2173</v>
      </c>
      <c r="E289">
        <v>13.3</v>
      </c>
      <c r="F289">
        <v>14.1</v>
      </c>
      <c r="G289" t="str">
        <f>IF(ISERROR(MATCH(A289,LUs!A:A,0)),"n","y")</f>
        <v>n</v>
      </c>
    </row>
    <row r="290" spans="1:7">
      <c r="A290" t="s">
        <v>155</v>
      </c>
      <c r="B290" t="s">
        <v>11</v>
      </c>
      <c r="C290" t="s">
        <v>97</v>
      </c>
      <c r="D290">
        <v>3473</v>
      </c>
      <c r="E290">
        <v>17.399999999999999</v>
      </c>
      <c r="F290">
        <v>15.9</v>
      </c>
      <c r="G290" t="str">
        <f>IF(ISERROR(MATCH(A290,LUs!A:A,0)),"n","y")</f>
        <v>n</v>
      </c>
    </row>
    <row r="291" spans="1:7">
      <c r="A291" t="s">
        <v>155</v>
      </c>
      <c r="B291" t="s">
        <v>26</v>
      </c>
      <c r="C291" t="s">
        <v>97</v>
      </c>
      <c r="D291">
        <v>13175</v>
      </c>
      <c r="E291">
        <v>16.899999999999999</v>
      </c>
      <c r="F291">
        <v>18.3</v>
      </c>
      <c r="G291" t="str">
        <f>IF(ISERROR(MATCH(A291,LUs!A:A,0)),"n","y")</f>
        <v>n</v>
      </c>
    </row>
    <row r="292" spans="1:7">
      <c r="A292" t="s">
        <v>155</v>
      </c>
      <c r="B292" t="s">
        <v>28</v>
      </c>
      <c r="C292" t="s">
        <v>97</v>
      </c>
      <c r="D292">
        <v>1385</v>
      </c>
      <c r="E292">
        <v>17.8</v>
      </c>
      <c r="F292">
        <v>20.5</v>
      </c>
      <c r="G292" t="str">
        <f>IF(ISERROR(MATCH(A292,LUs!A:A,0)),"n","y")</f>
        <v>n</v>
      </c>
    </row>
    <row r="293" spans="1:7">
      <c r="A293" t="s">
        <v>155</v>
      </c>
      <c r="B293" t="s">
        <v>28</v>
      </c>
      <c r="C293" t="s">
        <v>98</v>
      </c>
      <c r="D293">
        <v>124</v>
      </c>
      <c r="E293">
        <v>16.7</v>
      </c>
      <c r="F293">
        <v>20.9</v>
      </c>
      <c r="G293" t="str">
        <f>IF(ISERROR(MATCH(A293,LUs!A:A,0)),"n","y")</f>
        <v>n</v>
      </c>
    </row>
    <row r="294" spans="1:7">
      <c r="A294" t="s">
        <v>155</v>
      </c>
      <c r="B294" t="s">
        <v>29</v>
      </c>
      <c r="C294" t="s">
        <v>97</v>
      </c>
      <c r="D294">
        <v>4581</v>
      </c>
      <c r="E294">
        <v>17.600000000000001</v>
      </c>
      <c r="F294">
        <v>12.9</v>
      </c>
      <c r="G294" t="str">
        <f>IF(ISERROR(MATCH(A294,LUs!A:A,0)),"n","y")</f>
        <v>n</v>
      </c>
    </row>
    <row r="295" spans="1:7">
      <c r="A295" t="s">
        <v>155</v>
      </c>
      <c r="B295" t="s">
        <v>29</v>
      </c>
      <c r="C295" t="s">
        <v>98</v>
      </c>
      <c r="D295">
        <v>256</v>
      </c>
      <c r="E295">
        <v>16.899999999999999</v>
      </c>
      <c r="F295">
        <v>17.899999999999999</v>
      </c>
      <c r="G295" t="str">
        <f>IF(ISERROR(MATCH(A295,LUs!A:A,0)),"n","y")</f>
        <v>n</v>
      </c>
    </row>
    <row r="296" spans="1:7">
      <c r="A296" t="s">
        <v>155</v>
      </c>
      <c r="B296" t="s">
        <v>30</v>
      </c>
      <c r="C296" t="s">
        <v>97</v>
      </c>
      <c r="D296">
        <v>3020</v>
      </c>
      <c r="E296">
        <v>18.399999999999999</v>
      </c>
      <c r="F296">
        <v>18.100000000000001</v>
      </c>
      <c r="G296" t="str">
        <f>IF(ISERROR(MATCH(A296,LUs!A:A,0)),"n","y")</f>
        <v>n</v>
      </c>
    </row>
    <row r="297" spans="1:7">
      <c r="A297" t="s">
        <v>156</v>
      </c>
      <c r="B297" t="s">
        <v>91</v>
      </c>
      <c r="C297" t="s">
        <v>97</v>
      </c>
      <c r="D297">
        <v>217</v>
      </c>
      <c r="E297">
        <v>9.3000000000000007</v>
      </c>
      <c r="F297">
        <v>9.3000000000000007</v>
      </c>
      <c r="G297" t="str">
        <f>IF(ISERROR(MATCH(A297,LUs!A:A,0)),"n","y")</f>
        <v>n</v>
      </c>
    </row>
    <row r="298" spans="1:7">
      <c r="A298" t="s">
        <v>156</v>
      </c>
      <c r="B298" t="s">
        <v>23</v>
      </c>
      <c r="C298" t="s">
        <v>97</v>
      </c>
      <c r="D298">
        <v>1284</v>
      </c>
      <c r="E298">
        <v>9.6</v>
      </c>
      <c r="F298">
        <v>17.2</v>
      </c>
      <c r="G298" t="str">
        <f>IF(ISERROR(MATCH(A298,LUs!A:A,0)),"n","y")</f>
        <v>n</v>
      </c>
    </row>
    <row r="299" spans="1:7">
      <c r="A299" t="s">
        <v>156</v>
      </c>
      <c r="B299" t="s">
        <v>27</v>
      </c>
      <c r="C299" t="s">
        <v>97</v>
      </c>
      <c r="D299">
        <v>1141</v>
      </c>
      <c r="E299">
        <v>8.6999999999999993</v>
      </c>
      <c r="F299">
        <v>13.6</v>
      </c>
      <c r="G299" t="str">
        <f>IF(ISERROR(MATCH(A299,LUs!A:A,0)),"n","y")</f>
        <v>n</v>
      </c>
    </row>
    <row r="300" spans="1:7">
      <c r="A300" t="s">
        <v>156</v>
      </c>
      <c r="B300" t="s">
        <v>90</v>
      </c>
      <c r="C300" t="s">
        <v>97</v>
      </c>
      <c r="D300">
        <v>332</v>
      </c>
      <c r="E300">
        <v>5.4</v>
      </c>
      <c r="F300">
        <v>8.3000000000000007</v>
      </c>
      <c r="G300" t="str">
        <f>IF(ISERROR(MATCH(A300,LUs!A:A,0)),"n","y")</f>
        <v>n</v>
      </c>
    </row>
    <row r="301" spans="1:7">
      <c r="A301" t="s">
        <v>157</v>
      </c>
      <c r="B301" t="s">
        <v>17</v>
      </c>
      <c r="C301" t="s">
        <v>97</v>
      </c>
      <c r="D301">
        <v>3448</v>
      </c>
      <c r="E301">
        <v>9.8000000000000007</v>
      </c>
      <c r="F301">
        <v>11.8</v>
      </c>
      <c r="G301" t="str">
        <f>IF(ISERROR(MATCH(A301,LUs!A:A,0)),"n","y")</f>
        <v>n</v>
      </c>
    </row>
    <row r="302" spans="1:7">
      <c r="A302" t="s">
        <v>157</v>
      </c>
      <c r="B302" t="s">
        <v>17</v>
      </c>
      <c r="C302" t="s">
        <v>98</v>
      </c>
      <c r="D302">
        <v>247</v>
      </c>
      <c r="E302">
        <v>11</v>
      </c>
      <c r="F302">
        <v>14</v>
      </c>
      <c r="G302" t="str">
        <f>IF(ISERROR(MATCH(A302,LUs!A:A,0)),"n","y")</f>
        <v>n</v>
      </c>
    </row>
    <row r="303" spans="1:7">
      <c r="A303" t="s">
        <v>157</v>
      </c>
      <c r="B303" t="s">
        <v>23</v>
      </c>
      <c r="C303" t="s">
        <v>97</v>
      </c>
      <c r="D303">
        <v>7736</v>
      </c>
      <c r="E303">
        <v>10.1</v>
      </c>
      <c r="F303">
        <v>17.3</v>
      </c>
      <c r="G303" t="str">
        <f>IF(ISERROR(MATCH(A303,LUs!A:A,0)),"n","y")</f>
        <v>n</v>
      </c>
    </row>
    <row r="304" spans="1:7">
      <c r="A304" t="s">
        <v>157</v>
      </c>
      <c r="B304" t="s">
        <v>24</v>
      </c>
      <c r="C304" t="s">
        <v>97</v>
      </c>
      <c r="D304">
        <v>12561</v>
      </c>
      <c r="E304">
        <v>10.6</v>
      </c>
      <c r="F304">
        <v>17</v>
      </c>
      <c r="G304" t="str">
        <f>IF(ISERROR(MATCH(A304,LUs!A:A,0)),"n","y")</f>
        <v>n</v>
      </c>
    </row>
    <row r="305" spans="1:7">
      <c r="A305" t="s">
        <v>157</v>
      </c>
      <c r="B305" t="s">
        <v>26</v>
      </c>
      <c r="C305" t="s">
        <v>97</v>
      </c>
      <c r="D305">
        <v>905</v>
      </c>
      <c r="E305">
        <v>11.5</v>
      </c>
      <c r="F305">
        <v>17.8</v>
      </c>
      <c r="G305" t="str">
        <f>IF(ISERROR(MATCH(A305,LUs!A:A,0)),"n","y")</f>
        <v>n</v>
      </c>
    </row>
    <row r="306" spans="1:7">
      <c r="A306" t="s">
        <v>157</v>
      </c>
      <c r="B306" t="s">
        <v>27</v>
      </c>
      <c r="C306" t="s">
        <v>97</v>
      </c>
      <c r="D306">
        <v>26720</v>
      </c>
      <c r="E306">
        <v>10.4</v>
      </c>
      <c r="F306">
        <v>13.5</v>
      </c>
      <c r="G306" t="str">
        <f>IF(ISERROR(MATCH(A306,LUs!A:A,0)),"n","y")</f>
        <v>n</v>
      </c>
    </row>
    <row r="307" spans="1:7">
      <c r="A307" t="s">
        <v>157</v>
      </c>
      <c r="B307" t="s">
        <v>90</v>
      </c>
      <c r="C307" t="s">
        <v>97</v>
      </c>
      <c r="D307">
        <v>737</v>
      </c>
      <c r="E307">
        <v>6.4</v>
      </c>
      <c r="F307">
        <v>14.5</v>
      </c>
      <c r="G307" t="str">
        <f>IF(ISERROR(MATCH(A307,LUs!A:A,0)),"n","y")</f>
        <v>n</v>
      </c>
    </row>
    <row r="308" spans="1:7">
      <c r="A308" t="s">
        <v>158</v>
      </c>
      <c r="B308" t="s">
        <v>12</v>
      </c>
      <c r="C308" t="s">
        <v>97</v>
      </c>
      <c r="D308">
        <v>770</v>
      </c>
      <c r="E308">
        <v>10.4</v>
      </c>
      <c r="F308">
        <v>11.4</v>
      </c>
      <c r="G308" t="str">
        <f>IF(ISERROR(MATCH(A308,LUs!A:A,0)),"n","y")</f>
        <v>n</v>
      </c>
    </row>
    <row r="309" spans="1:7">
      <c r="A309" t="s">
        <v>158</v>
      </c>
      <c r="B309" t="s">
        <v>17</v>
      </c>
      <c r="C309" t="s">
        <v>97</v>
      </c>
      <c r="D309">
        <v>813</v>
      </c>
      <c r="E309">
        <v>11.9</v>
      </c>
      <c r="F309">
        <v>12</v>
      </c>
      <c r="G309" t="str">
        <f>IF(ISERROR(MATCH(A309,LUs!A:A,0)),"n","y")</f>
        <v>n</v>
      </c>
    </row>
    <row r="310" spans="1:7">
      <c r="A310" t="s">
        <v>158</v>
      </c>
      <c r="B310" t="s">
        <v>18</v>
      </c>
      <c r="C310" t="s">
        <v>97</v>
      </c>
      <c r="D310">
        <v>653</v>
      </c>
      <c r="E310">
        <v>13.4</v>
      </c>
      <c r="F310">
        <v>16.2</v>
      </c>
      <c r="G310" t="str">
        <f>IF(ISERROR(MATCH(A310,LUs!A:A,0)),"n","y")</f>
        <v>n</v>
      </c>
    </row>
    <row r="311" spans="1:7">
      <c r="A311" t="s">
        <v>158</v>
      </c>
      <c r="B311" t="s">
        <v>20</v>
      </c>
      <c r="C311" t="s">
        <v>97</v>
      </c>
      <c r="D311">
        <v>844</v>
      </c>
      <c r="E311">
        <v>12.6</v>
      </c>
      <c r="F311">
        <v>16.7</v>
      </c>
      <c r="G311" t="str">
        <f>IF(ISERROR(MATCH(A311,LUs!A:A,0)),"n","y")</f>
        <v>n</v>
      </c>
    </row>
    <row r="312" spans="1:7">
      <c r="A312" t="s">
        <v>158</v>
      </c>
      <c r="B312" t="s">
        <v>23</v>
      </c>
      <c r="C312" t="s">
        <v>97</v>
      </c>
      <c r="D312">
        <v>1470</v>
      </c>
      <c r="E312">
        <v>10.8</v>
      </c>
      <c r="F312">
        <v>17</v>
      </c>
      <c r="G312" t="str">
        <f>IF(ISERROR(MATCH(A312,LUs!A:A,0)),"n","y")</f>
        <v>n</v>
      </c>
    </row>
    <row r="313" spans="1:7">
      <c r="A313" t="s">
        <v>158</v>
      </c>
      <c r="B313" t="s">
        <v>27</v>
      </c>
      <c r="C313" t="s">
        <v>97</v>
      </c>
      <c r="D313">
        <v>2681</v>
      </c>
      <c r="E313">
        <v>11.1</v>
      </c>
      <c r="F313">
        <v>13.5</v>
      </c>
      <c r="G313" t="str">
        <f>IF(ISERROR(MATCH(A313,LUs!A:A,0)),"n","y")</f>
        <v>n</v>
      </c>
    </row>
    <row r="314" spans="1:7">
      <c r="A314" t="s">
        <v>158</v>
      </c>
      <c r="B314" t="s">
        <v>90</v>
      </c>
      <c r="C314" t="s">
        <v>97</v>
      </c>
      <c r="D314">
        <v>808</v>
      </c>
      <c r="E314">
        <v>4.8</v>
      </c>
      <c r="F314">
        <v>13.9</v>
      </c>
      <c r="G314" t="str">
        <f>IF(ISERROR(MATCH(A314,LUs!A:A,0)),"n","y")</f>
        <v>n</v>
      </c>
    </row>
    <row r="315" spans="1:7">
      <c r="A315" t="s">
        <v>159</v>
      </c>
      <c r="B315" t="s">
        <v>23</v>
      </c>
      <c r="C315" t="s">
        <v>97</v>
      </c>
      <c r="D315">
        <v>6720</v>
      </c>
      <c r="E315">
        <v>9</v>
      </c>
      <c r="F315">
        <v>17.3</v>
      </c>
      <c r="G315" t="str">
        <f>IF(ISERROR(MATCH(A315,LUs!A:A,0)),"n","y")</f>
        <v>n</v>
      </c>
    </row>
    <row r="316" spans="1:7">
      <c r="A316" t="s">
        <v>159</v>
      </c>
      <c r="B316" t="s">
        <v>27</v>
      </c>
      <c r="C316" t="s">
        <v>97</v>
      </c>
      <c r="D316">
        <v>24103</v>
      </c>
      <c r="E316">
        <v>9.6999999999999993</v>
      </c>
      <c r="F316">
        <v>13.7</v>
      </c>
      <c r="G316" t="str">
        <f>IF(ISERROR(MATCH(A316,LUs!A:A,0)),"n","y")</f>
        <v>n</v>
      </c>
    </row>
    <row r="317" spans="1:7">
      <c r="A317" t="s">
        <v>159</v>
      </c>
      <c r="B317" t="s">
        <v>90</v>
      </c>
      <c r="C317" t="s">
        <v>97</v>
      </c>
      <c r="D317">
        <v>7728</v>
      </c>
      <c r="E317">
        <v>6</v>
      </c>
      <c r="F317">
        <v>15</v>
      </c>
      <c r="G317" t="str">
        <f>IF(ISERROR(MATCH(A317,LUs!A:A,0)),"n","y")</f>
        <v>n</v>
      </c>
    </row>
    <row r="318" spans="1:7">
      <c r="A318" t="s">
        <v>160</v>
      </c>
      <c r="B318" t="s">
        <v>12</v>
      </c>
      <c r="C318" t="s">
        <v>97</v>
      </c>
      <c r="D318">
        <v>502</v>
      </c>
      <c r="E318">
        <v>11</v>
      </c>
      <c r="F318">
        <v>11.2</v>
      </c>
      <c r="G318" t="str">
        <f>IF(ISERROR(MATCH(A318,LUs!A:A,0)),"n","y")</f>
        <v>n</v>
      </c>
    </row>
    <row r="319" spans="1:7">
      <c r="A319" t="s">
        <v>160</v>
      </c>
      <c r="B319" t="s">
        <v>18</v>
      </c>
      <c r="C319" t="s">
        <v>97</v>
      </c>
      <c r="D319">
        <v>534</v>
      </c>
      <c r="E319">
        <v>14.3</v>
      </c>
      <c r="F319">
        <v>15.6</v>
      </c>
      <c r="G319" t="str">
        <f>IF(ISERROR(MATCH(A319,LUs!A:A,0)),"n","y")</f>
        <v>n</v>
      </c>
    </row>
    <row r="320" spans="1:7">
      <c r="A320" t="s">
        <v>160</v>
      </c>
      <c r="B320" t="s">
        <v>18</v>
      </c>
      <c r="C320" t="s">
        <v>98</v>
      </c>
      <c r="D320">
        <v>622</v>
      </c>
      <c r="E320">
        <v>15.3</v>
      </c>
      <c r="F320">
        <v>15.1</v>
      </c>
      <c r="G320" t="str">
        <f>IF(ISERROR(MATCH(A320,LUs!A:A,0)),"n","y")</f>
        <v>n</v>
      </c>
    </row>
    <row r="321" spans="1:7">
      <c r="A321" t="s">
        <v>160</v>
      </c>
      <c r="B321" t="s">
        <v>20</v>
      </c>
      <c r="C321" t="s">
        <v>97</v>
      </c>
      <c r="D321">
        <v>451</v>
      </c>
      <c r="E321">
        <v>14.1</v>
      </c>
      <c r="F321">
        <v>15.8</v>
      </c>
      <c r="G321" t="str">
        <f>IF(ISERROR(MATCH(A321,LUs!A:A,0)),"n","y")</f>
        <v>n</v>
      </c>
    </row>
    <row r="322" spans="1:7">
      <c r="A322" t="s">
        <v>160</v>
      </c>
      <c r="B322" t="s">
        <v>20</v>
      </c>
      <c r="C322" t="s">
        <v>98</v>
      </c>
      <c r="D322">
        <v>140</v>
      </c>
      <c r="E322">
        <v>15.1</v>
      </c>
      <c r="F322">
        <v>16.399999999999999</v>
      </c>
      <c r="G322" t="str">
        <f>IF(ISERROR(MATCH(A322,LUs!A:A,0)),"n","y")</f>
        <v>n</v>
      </c>
    </row>
    <row r="323" spans="1:7">
      <c r="A323" t="s">
        <v>161</v>
      </c>
      <c r="B323" t="s">
        <v>8</v>
      </c>
      <c r="C323" t="s">
        <v>97</v>
      </c>
      <c r="D323">
        <v>129</v>
      </c>
      <c r="E323">
        <v>14.9</v>
      </c>
      <c r="F323">
        <v>21.8</v>
      </c>
      <c r="G323" t="str">
        <f>IF(ISERROR(MATCH(A323,LUs!A:A,0)),"n","y")</f>
        <v>n</v>
      </c>
    </row>
    <row r="324" spans="1:7">
      <c r="A324" t="s">
        <v>161</v>
      </c>
      <c r="B324" t="s">
        <v>8</v>
      </c>
      <c r="C324" t="s">
        <v>98</v>
      </c>
      <c r="D324">
        <v>120</v>
      </c>
      <c r="E324">
        <v>15.5</v>
      </c>
      <c r="F324">
        <v>23.8</v>
      </c>
      <c r="G324" t="str">
        <f>IF(ISERROR(MATCH(A324,LUs!A:A,0)),"n","y")</f>
        <v>n</v>
      </c>
    </row>
    <row r="325" spans="1:7">
      <c r="A325" t="s">
        <v>162</v>
      </c>
      <c r="B325" t="s">
        <v>12</v>
      </c>
      <c r="C325" t="s">
        <v>97</v>
      </c>
      <c r="D325">
        <v>840</v>
      </c>
      <c r="E325">
        <v>10.5</v>
      </c>
      <c r="F325">
        <v>12.4</v>
      </c>
      <c r="G325" t="str">
        <f>IF(ISERROR(MATCH(A325,LUs!A:A,0)),"n","y")</f>
        <v>n</v>
      </c>
    </row>
    <row r="326" spans="1:7">
      <c r="A326" t="s">
        <v>162</v>
      </c>
      <c r="B326" t="s">
        <v>17</v>
      </c>
      <c r="C326" t="s">
        <v>97</v>
      </c>
      <c r="D326">
        <v>2558</v>
      </c>
      <c r="E326">
        <v>10.3</v>
      </c>
      <c r="F326">
        <v>11.8</v>
      </c>
      <c r="G326" t="str">
        <f>IF(ISERROR(MATCH(A326,LUs!A:A,0)),"n","y")</f>
        <v>n</v>
      </c>
    </row>
    <row r="327" spans="1:7">
      <c r="A327" t="s">
        <v>162</v>
      </c>
      <c r="B327" t="s">
        <v>17</v>
      </c>
      <c r="C327" t="s">
        <v>98</v>
      </c>
      <c r="D327">
        <v>768</v>
      </c>
      <c r="E327">
        <v>10.9</v>
      </c>
      <c r="F327">
        <v>12.8</v>
      </c>
      <c r="G327" t="str">
        <f>IF(ISERROR(MATCH(A327,LUs!A:A,0)),"n","y")</f>
        <v>n</v>
      </c>
    </row>
    <row r="328" spans="1:7">
      <c r="A328" t="s">
        <v>162</v>
      </c>
      <c r="B328" t="s">
        <v>23</v>
      </c>
      <c r="C328" t="s">
        <v>97</v>
      </c>
      <c r="D328">
        <v>3956</v>
      </c>
      <c r="E328">
        <v>10.4</v>
      </c>
      <c r="F328">
        <v>17.3</v>
      </c>
      <c r="G328" t="str">
        <f>IF(ISERROR(MATCH(A328,LUs!A:A,0)),"n","y")</f>
        <v>n</v>
      </c>
    </row>
    <row r="329" spans="1:7">
      <c r="A329" t="s">
        <v>162</v>
      </c>
      <c r="B329" t="s">
        <v>27</v>
      </c>
      <c r="C329" t="s">
        <v>97</v>
      </c>
      <c r="D329">
        <v>15210</v>
      </c>
      <c r="E329">
        <v>9.5</v>
      </c>
      <c r="F329">
        <v>13.6</v>
      </c>
      <c r="G329" t="str">
        <f>IF(ISERROR(MATCH(A329,LUs!A:A,0)),"n","y")</f>
        <v>n</v>
      </c>
    </row>
    <row r="330" spans="1:7">
      <c r="A330" t="s">
        <v>162</v>
      </c>
      <c r="B330" t="s">
        <v>90</v>
      </c>
      <c r="C330" t="s">
        <v>97</v>
      </c>
      <c r="D330">
        <v>2162</v>
      </c>
      <c r="E330">
        <v>4.5</v>
      </c>
      <c r="F330">
        <v>14.2</v>
      </c>
      <c r="G330" t="str">
        <f>IF(ISERROR(MATCH(A330,LUs!A:A,0)),"n","y")</f>
        <v>n</v>
      </c>
    </row>
    <row r="331" spans="1:7">
      <c r="A331" t="s">
        <v>163</v>
      </c>
      <c r="B331" t="s">
        <v>12</v>
      </c>
      <c r="C331" t="s">
        <v>97</v>
      </c>
      <c r="D331">
        <v>586</v>
      </c>
      <c r="E331">
        <v>9.3000000000000007</v>
      </c>
      <c r="F331">
        <v>9.6</v>
      </c>
      <c r="G331" t="str">
        <f>IF(ISERROR(MATCH(A331,LUs!A:A,0)),"n","y")</f>
        <v>n</v>
      </c>
    </row>
    <row r="332" spans="1:7">
      <c r="A332" t="s">
        <v>163</v>
      </c>
      <c r="B332" t="s">
        <v>20</v>
      </c>
      <c r="C332" t="s">
        <v>97</v>
      </c>
      <c r="D332">
        <v>651</v>
      </c>
      <c r="E332">
        <v>11.2</v>
      </c>
      <c r="F332">
        <v>14.2</v>
      </c>
      <c r="G332" t="str">
        <f>IF(ISERROR(MATCH(A332,LUs!A:A,0)),"n","y")</f>
        <v>n</v>
      </c>
    </row>
    <row r="333" spans="1:7">
      <c r="A333" t="s">
        <v>164</v>
      </c>
      <c r="B333" t="s">
        <v>12</v>
      </c>
      <c r="C333" t="s">
        <v>97</v>
      </c>
      <c r="D333">
        <v>298</v>
      </c>
      <c r="E333">
        <v>8.5</v>
      </c>
      <c r="F333">
        <v>13.7</v>
      </c>
      <c r="G333" t="str">
        <f>IF(ISERROR(MATCH(A333,LUs!A:A,0)),"n","y")</f>
        <v>n</v>
      </c>
    </row>
    <row r="334" spans="1:7">
      <c r="A334" t="s">
        <v>164</v>
      </c>
      <c r="B334" t="s">
        <v>17</v>
      </c>
      <c r="C334" t="s">
        <v>97</v>
      </c>
      <c r="D334">
        <v>241</v>
      </c>
      <c r="E334">
        <v>11</v>
      </c>
      <c r="F334">
        <v>12.4</v>
      </c>
      <c r="G334" t="str">
        <f>IF(ISERROR(MATCH(A334,LUs!A:A,0)),"n","y")</f>
        <v>n</v>
      </c>
    </row>
    <row r="335" spans="1:7">
      <c r="A335" t="s">
        <v>164</v>
      </c>
      <c r="B335" t="s">
        <v>23</v>
      </c>
      <c r="C335" t="s">
        <v>97</v>
      </c>
      <c r="D335">
        <v>12560</v>
      </c>
      <c r="E335">
        <v>8.3000000000000007</v>
      </c>
      <c r="F335">
        <v>17.399999999999999</v>
      </c>
      <c r="G335" t="str">
        <f>IF(ISERROR(MATCH(A335,LUs!A:A,0)),"n","y")</f>
        <v>n</v>
      </c>
    </row>
    <row r="336" spans="1:7">
      <c r="A336" t="s">
        <v>164</v>
      </c>
      <c r="B336" t="s">
        <v>27</v>
      </c>
      <c r="C336" t="s">
        <v>97</v>
      </c>
      <c r="D336">
        <v>26735</v>
      </c>
      <c r="E336">
        <v>9.1999999999999993</v>
      </c>
      <c r="F336">
        <v>13.7</v>
      </c>
      <c r="G336" t="str">
        <f>IF(ISERROR(MATCH(A336,LUs!A:A,0)),"n","y")</f>
        <v>n</v>
      </c>
    </row>
    <row r="337" spans="1:7">
      <c r="A337" t="s">
        <v>164</v>
      </c>
      <c r="B337" t="s">
        <v>90</v>
      </c>
      <c r="C337" t="s">
        <v>97</v>
      </c>
      <c r="D337">
        <v>17263</v>
      </c>
      <c r="E337">
        <v>5.8</v>
      </c>
      <c r="F337">
        <v>14.9</v>
      </c>
      <c r="G337" t="str">
        <f>IF(ISERROR(MATCH(A337,LUs!A:A,0)),"n","y")</f>
        <v>n</v>
      </c>
    </row>
    <row r="338" spans="1:7">
      <c r="A338" t="s">
        <v>165</v>
      </c>
      <c r="B338" t="s">
        <v>10</v>
      </c>
      <c r="C338" t="s">
        <v>97</v>
      </c>
      <c r="D338">
        <v>563</v>
      </c>
      <c r="E338">
        <v>9</v>
      </c>
      <c r="F338">
        <v>14.4</v>
      </c>
      <c r="G338" t="str">
        <f>IF(ISERROR(MATCH(A338,LUs!A:A,0)),"n","y")</f>
        <v>n</v>
      </c>
    </row>
    <row r="339" spans="1:7">
      <c r="A339" t="s">
        <v>165</v>
      </c>
      <c r="B339" t="s">
        <v>11</v>
      </c>
      <c r="C339" t="s">
        <v>97</v>
      </c>
      <c r="D339">
        <v>758</v>
      </c>
      <c r="E339">
        <v>10.4</v>
      </c>
      <c r="F339">
        <v>13</v>
      </c>
      <c r="G339" t="str">
        <f>IF(ISERROR(MATCH(A339,LUs!A:A,0)),"n","y")</f>
        <v>n</v>
      </c>
    </row>
    <row r="340" spans="1:7">
      <c r="A340" t="s">
        <v>165</v>
      </c>
      <c r="B340" t="s">
        <v>41</v>
      </c>
      <c r="C340" t="s">
        <v>97</v>
      </c>
      <c r="D340">
        <v>3328</v>
      </c>
      <c r="E340">
        <v>14.5</v>
      </c>
      <c r="F340">
        <v>15.7</v>
      </c>
      <c r="G340" t="str">
        <f>IF(ISERROR(MATCH(A340,LUs!A:A,0)),"n","y")</f>
        <v>n</v>
      </c>
    </row>
    <row r="341" spans="1:7">
      <c r="A341" t="s">
        <v>166</v>
      </c>
      <c r="B341" t="s">
        <v>14</v>
      </c>
      <c r="C341" t="s">
        <v>97</v>
      </c>
      <c r="D341">
        <v>9927</v>
      </c>
      <c r="E341">
        <v>17.8</v>
      </c>
      <c r="F341">
        <v>22.2</v>
      </c>
      <c r="G341" t="str">
        <f>IF(ISERROR(MATCH(A341,LUs!A:A,0)),"n","y")</f>
        <v>n</v>
      </c>
    </row>
    <row r="342" spans="1:7">
      <c r="A342" t="s">
        <v>166</v>
      </c>
      <c r="B342" t="s">
        <v>41</v>
      </c>
      <c r="C342" t="s">
        <v>97</v>
      </c>
      <c r="D342">
        <v>529</v>
      </c>
      <c r="E342">
        <v>16.600000000000001</v>
      </c>
      <c r="F342">
        <v>21.3</v>
      </c>
      <c r="G342" t="str">
        <f>IF(ISERROR(MATCH(A342,LUs!A:A,0)),"n","y")</f>
        <v>n</v>
      </c>
    </row>
    <row r="343" spans="1:7">
      <c r="A343" t="s">
        <v>166</v>
      </c>
      <c r="B343" t="s">
        <v>28</v>
      </c>
      <c r="C343" t="s">
        <v>97</v>
      </c>
      <c r="D343">
        <v>3959</v>
      </c>
      <c r="E343">
        <v>20.6</v>
      </c>
      <c r="F343">
        <v>21.2</v>
      </c>
      <c r="G343" t="str">
        <f>IF(ISERROR(MATCH(A343,LUs!A:A,0)),"n","y")</f>
        <v>n</v>
      </c>
    </row>
    <row r="344" spans="1:7">
      <c r="A344" t="s">
        <v>166</v>
      </c>
      <c r="B344" t="s">
        <v>28</v>
      </c>
      <c r="C344" t="s">
        <v>98</v>
      </c>
      <c r="D344">
        <v>1434</v>
      </c>
      <c r="E344">
        <v>19.7</v>
      </c>
      <c r="F344">
        <v>20.6</v>
      </c>
      <c r="G344" t="str">
        <f>IF(ISERROR(MATCH(A344,LUs!A:A,0)),"n","y")</f>
        <v>n</v>
      </c>
    </row>
    <row r="345" spans="1:7">
      <c r="A345" t="s">
        <v>166</v>
      </c>
      <c r="B345" t="s">
        <v>31</v>
      </c>
      <c r="C345" t="s">
        <v>97</v>
      </c>
      <c r="D345">
        <v>270</v>
      </c>
      <c r="E345">
        <v>19.8</v>
      </c>
      <c r="F345">
        <v>20.8</v>
      </c>
      <c r="G345" t="str">
        <f>IF(ISERROR(MATCH(A345,LUs!A:A,0)),"n","y")</f>
        <v>n</v>
      </c>
    </row>
    <row r="346" spans="1:7">
      <c r="A346" t="s">
        <v>167</v>
      </c>
      <c r="B346" t="s">
        <v>12</v>
      </c>
      <c r="C346" t="s">
        <v>97</v>
      </c>
      <c r="D346">
        <v>512</v>
      </c>
      <c r="E346">
        <v>9.3000000000000007</v>
      </c>
      <c r="F346">
        <v>13.2</v>
      </c>
      <c r="G346" t="str">
        <f>IF(ISERROR(MATCH(A346,LUs!A:A,0)),"n","y")</f>
        <v>n</v>
      </c>
    </row>
    <row r="347" spans="1:7">
      <c r="A347" t="s">
        <v>167</v>
      </c>
      <c r="B347" t="s">
        <v>23</v>
      </c>
      <c r="C347" t="s">
        <v>97</v>
      </c>
      <c r="D347">
        <v>24037</v>
      </c>
      <c r="E347">
        <v>9.5</v>
      </c>
      <c r="F347">
        <v>17.100000000000001</v>
      </c>
      <c r="G347" t="str">
        <f>IF(ISERROR(MATCH(A347,LUs!A:A,0)),"n","y")</f>
        <v>n</v>
      </c>
    </row>
    <row r="348" spans="1:7">
      <c r="A348" t="s">
        <v>167</v>
      </c>
      <c r="B348" t="s">
        <v>27</v>
      </c>
      <c r="C348" t="s">
        <v>97</v>
      </c>
      <c r="D348">
        <v>2640</v>
      </c>
      <c r="E348">
        <v>9</v>
      </c>
      <c r="F348">
        <v>13.3</v>
      </c>
      <c r="G348" t="str">
        <f>IF(ISERROR(MATCH(A348,LUs!A:A,0)),"n","y")</f>
        <v>n</v>
      </c>
    </row>
    <row r="349" spans="1:7">
      <c r="A349" t="s">
        <v>167</v>
      </c>
      <c r="B349" t="s">
        <v>90</v>
      </c>
      <c r="C349" t="s">
        <v>97</v>
      </c>
      <c r="D349">
        <v>3633</v>
      </c>
      <c r="E349">
        <v>6.1</v>
      </c>
      <c r="F349">
        <v>16.3</v>
      </c>
      <c r="G349" t="str">
        <f>IF(ISERROR(MATCH(A349,LUs!A:A,0)),"n","y")</f>
        <v>n</v>
      </c>
    </row>
    <row r="350" spans="1:7">
      <c r="A350" t="s">
        <v>168</v>
      </c>
      <c r="B350" t="s">
        <v>17</v>
      </c>
      <c r="C350" t="s">
        <v>97</v>
      </c>
      <c r="D350">
        <v>4091</v>
      </c>
      <c r="E350">
        <v>9.4</v>
      </c>
      <c r="F350">
        <v>11.8</v>
      </c>
      <c r="G350" t="str">
        <f>IF(ISERROR(MATCH(A350,LUs!A:A,0)),"n","y")</f>
        <v>n</v>
      </c>
    </row>
    <row r="351" spans="1:7">
      <c r="A351" t="s">
        <v>168</v>
      </c>
      <c r="B351" t="s">
        <v>17</v>
      </c>
      <c r="C351" t="s">
        <v>98</v>
      </c>
      <c r="D351">
        <v>677</v>
      </c>
      <c r="E351">
        <v>11</v>
      </c>
      <c r="F351">
        <v>13.5</v>
      </c>
      <c r="G351" t="str">
        <f>IF(ISERROR(MATCH(A351,LUs!A:A,0)),"n","y")</f>
        <v>n</v>
      </c>
    </row>
    <row r="352" spans="1:7">
      <c r="A352" t="s">
        <v>168</v>
      </c>
      <c r="B352" t="s">
        <v>23</v>
      </c>
      <c r="C352" t="s">
        <v>97</v>
      </c>
      <c r="D352">
        <v>3371</v>
      </c>
      <c r="E352">
        <v>8.1999999999999993</v>
      </c>
      <c r="F352">
        <v>17.2</v>
      </c>
      <c r="G352" t="str">
        <f>IF(ISERROR(MATCH(A352,LUs!A:A,0)),"n","y")</f>
        <v>n</v>
      </c>
    </row>
    <row r="353" spans="1:7">
      <c r="A353" t="s">
        <v>168</v>
      </c>
      <c r="B353" t="s">
        <v>27</v>
      </c>
      <c r="C353" t="s">
        <v>97</v>
      </c>
      <c r="D353">
        <v>21645</v>
      </c>
      <c r="E353">
        <v>9.1999999999999993</v>
      </c>
      <c r="F353">
        <v>13.6</v>
      </c>
      <c r="G353" t="str">
        <f>IF(ISERROR(MATCH(A353,LUs!A:A,0)),"n","y")</f>
        <v>n</v>
      </c>
    </row>
    <row r="354" spans="1:7">
      <c r="A354" t="s">
        <v>168</v>
      </c>
      <c r="B354" t="s">
        <v>90</v>
      </c>
      <c r="C354" t="s">
        <v>97</v>
      </c>
      <c r="D354">
        <v>6160</v>
      </c>
      <c r="E354">
        <v>5.8</v>
      </c>
      <c r="F354">
        <v>14.3</v>
      </c>
      <c r="G354" t="str">
        <f>IF(ISERROR(MATCH(A354,LUs!A:A,0)),"n","y")</f>
        <v>n</v>
      </c>
    </row>
    <row r="355" spans="1:7">
      <c r="A355" t="s">
        <v>170</v>
      </c>
      <c r="B355" t="s">
        <v>16</v>
      </c>
      <c r="C355" t="s">
        <v>97</v>
      </c>
      <c r="D355">
        <v>1757</v>
      </c>
      <c r="E355">
        <v>12.4</v>
      </c>
      <c r="F355">
        <v>18</v>
      </c>
      <c r="G355" t="str">
        <f>IF(ISERROR(MATCH(A355,LUs!A:A,0)),"n","y")</f>
        <v>n</v>
      </c>
    </row>
    <row r="356" spans="1:7">
      <c r="A356" t="s">
        <v>170</v>
      </c>
      <c r="B356" t="s">
        <v>16</v>
      </c>
      <c r="C356" t="s">
        <v>98</v>
      </c>
      <c r="D356">
        <v>602</v>
      </c>
      <c r="E356">
        <v>11.7</v>
      </c>
      <c r="F356">
        <v>17.100000000000001</v>
      </c>
      <c r="G356" t="str">
        <f>IF(ISERROR(MATCH(A356,LUs!A:A,0)),"n","y")</f>
        <v>n</v>
      </c>
    </row>
    <row r="357" spans="1:7">
      <c r="A357" t="s">
        <v>170</v>
      </c>
      <c r="B357" t="s">
        <v>19</v>
      </c>
      <c r="C357" t="s">
        <v>97</v>
      </c>
      <c r="D357">
        <v>1190</v>
      </c>
      <c r="E357">
        <v>12.2</v>
      </c>
      <c r="F357">
        <v>15.5</v>
      </c>
      <c r="G357" t="str">
        <f>IF(ISERROR(MATCH(A357,LUs!A:A,0)),"n","y")</f>
        <v>n</v>
      </c>
    </row>
    <row r="358" spans="1:7">
      <c r="A358" t="s">
        <v>170</v>
      </c>
      <c r="B358" t="s">
        <v>19</v>
      </c>
      <c r="C358" t="s">
        <v>98</v>
      </c>
      <c r="D358">
        <v>4309</v>
      </c>
      <c r="E358">
        <v>12.3</v>
      </c>
      <c r="F358">
        <v>14.9</v>
      </c>
      <c r="G358" t="str">
        <f>IF(ISERROR(MATCH(A358,LUs!A:A,0)),"n","y")</f>
        <v>n</v>
      </c>
    </row>
    <row r="359" spans="1:7">
      <c r="A359" t="s">
        <v>170</v>
      </c>
      <c r="B359" t="s">
        <v>26</v>
      </c>
      <c r="C359" t="s">
        <v>97</v>
      </c>
      <c r="D359">
        <v>291</v>
      </c>
      <c r="E359">
        <v>13.7</v>
      </c>
      <c r="F359">
        <v>18.2</v>
      </c>
      <c r="G359" t="str">
        <f>IF(ISERROR(MATCH(A359,LUs!A:A,0)),"n","y")</f>
        <v>n</v>
      </c>
    </row>
    <row r="360" spans="1:7">
      <c r="A360" t="s">
        <v>170</v>
      </c>
      <c r="B360" t="s">
        <v>27</v>
      </c>
      <c r="C360" t="s">
        <v>97</v>
      </c>
      <c r="D360">
        <v>969</v>
      </c>
      <c r="E360">
        <v>12.6</v>
      </c>
      <c r="F360">
        <v>13.8</v>
      </c>
      <c r="G360" t="str">
        <f>IF(ISERROR(MATCH(A360,LUs!A:A,0)),"n","y")</f>
        <v>n</v>
      </c>
    </row>
    <row r="361" spans="1:7">
      <c r="A361" t="s">
        <v>171</v>
      </c>
      <c r="B361" t="s">
        <v>17</v>
      </c>
      <c r="C361" t="s">
        <v>97</v>
      </c>
      <c r="D361">
        <v>7001</v>
      </c>
      <c r="E361">
        <v>10.4</v>
      </c>
      <c r="F361">
        <v>12</v>
      </c>
      <c r="G361" t="str">
        <f>IF(ISERROR(MATCH(A361,LUs!A:A,0)),"n","y")</f>
        <v>n</v>
      </c>
    </row>
    <row r="362" spans="1:7">
      <c r="A362" t="s">
        <v>171</v>
      </c>
      <c r="B362" t="s">
        <v>17</v>
      </c>
      <c r="C362" t="s">
        <v>98</v>
      </c>
      <c r="D362">
        <v>1815</v>
      </c>
      <c r="E362">
        <v>11.1</v>
      </c>
      <c r="F362">
        <v>14.1</v>
      </c>
      <c r="G362" t="str">
        <f>IF(ISERROR(MATCH(A362,LUs!A:A,0)),"n","y")</f>
        <v>n</v>
      </c>
    </row>
    <row r="363" spans="1:7">
      <c r="A363" t="s">
        <v>171</v>
      </c>
      <c r="B363" t="s">
        <v>19</v>
      </c>
      <c r="C363" t="s">
        <v>97</v>
      </c>
      <c r="D363">
        <v>243</v>
      </c>
      <c r="E363">
        <v>11.2</v>
      </c>
      <c r="F363">
        <v>15.4</v>
      </c>
      <c r="G363" t="str">
        <f>IF(ISERROR(MATCH(A363,LUs!A:A,0)),"n","y")</f>
        <v>n</v>
      </c>
    </row>
    <row r="364" spans="1:7">
      <c r="A364" t="s">
        <v>171</v>
      </c>
      <c r="B364" t="s">
        <v>19</v>
      </c>
      <c r="C364" t="s">
        <v>98</v>
      </c>
      <c r="D364">
        <v>602</v>
      </c>
      <c r="E364">
        <v>11.2</v>
      </c>
      <c r="F364">
        <v>14.9</v>
      </c>
      <c r="G364" t="str">
        <f>IF(ISERROR(MATCH(A364,LUs!A:A,0)),"n","y")</f>
        <v>n</v>
      </c>
    </row>
    <row r="365" spans="1:7">
      <c r="A365" t="s">
        <v>171</v>
      </c>
      <c r="B365" t="s">
        <v>27</v>
      </c>
      <c r="C365" t="s">
        <v>97</v>
      </c>
      <c r="D365">
        <v>16386</v>
      </c>
      <c r="E365">
        <v>9.1</v>
      </c>
      <c r="F365">
        <v>13.7</v>
      </c>
      <c r="G365" t="str">
        <f>IF(ISERROR(MATCH(A365,LUs!A:A,0)),"n","y")</f>
        <v>n</v>
      </c>
    </row>
    <row r="366" spans="1:7">
      <c r="A366" t="s">
        <v>171</v>
      </c>
      <c r="B366" t="s">
        <v>90</v>
      </c>
      <c r="C366" t="s">
        <v>97</v>
      </c>
      <c r="D366">
        <v>1833</v>
      </c>
      <c r="E366">
        <v>6.2</v>
      </c>
      <c r="F366">
        <v>13.4</v>
      </c>
      <c r="G366" t="str">
        <f>IF(ISERROR(MATCH(A366,LUs!A:A,0)),"n","y")</f>
        <v>n</v>
      </c>
    </row>
    <row r="367" spans="1:7">
      <c r="A367" t="s">
        <v>172</v>
      </c>
      <c r="B367" t="s">
        <v>17</v>
      </c>
      <c r="C367" t="s">
        <v>97</v>
      </c>
      <c r="D367">
        <v>6414</v>
      </c>
      <c r="E367">
        <v>10.8</v>
      </c>
      <c r="F367">
        <v>12.3</v>
      </c>
      <c r="G367" t="str">
        <f>IF(ISERROR(MATCH(A367,LUs!A:A,0)),"n","y")</f>
        <v>n</v>
      </c>
    </row>
    <row r="368" spans="1:7">
      <c r="A368" t="s">
        <v>172</v>
      </c>
      <c r="B368" t="s">
        <v>17</v>
      </c>
      <c r="C368" t="s">
        <v>98</v>
      </c>
      <c r="D368">
        <v>1783</v>
      </c>
      <c r="E368">
        <v>11.7</v>
      </c>
      <c r="F368">
        <v>14.8</v>
      </c>
      <c r="G368" t="str">
        <f>IF(ISERROR(MATCH(A368,LUs!A:A,0)),"n","y")</f>
        <v>n</v>
      </c>
    </row>
    <row r="369" spans="1:7">
      <c r="A369" t="s">
        <v>172</v>
      </c>
      <c r="B369" t="s">
        <v>19</v>
      </c>
      <c r="C369" t="s">
        <v>97</v>
      </c>
      <c r="D369">
        <v>424</v>
      </c>
      <c r="E369">
        <v>9.5</v>
      </c>
      <c r="F369">
        <v>15.5</v>
      </c>
      <c r="G369" t="str">
        <f>IF(ISERROR(MATCH(A369,LUs!A:A,0)),"n","y")</f>
        <v>n</v>
      </c>
    </row>
    <row r="370" spans="1:7">
      <c r="A370" t="s">
        <v>172</v>
      </c>
      <c r="B370" t="s">
        <v>19</v>
      </c>
      <c r="C370" t="s">
        <v>98</v>
      </c>
      <c r="D370">
        <v>1597</v>
      </c>
      <c r="E370">
        <v>11.6</v>
      </c>
      <c r="F370">
        <v>15.1</v>
      </c>
      <c r="G370" t="str">
        <f>IF(ISERROR(MATCH(A370,LUs!A:A,0)),"n","y")</f>
        <v>n</v>
      </c>
    </row>
    <row r="371" spans="1:7">
      <c r="A371" t="s">
        <v>172</v>
      </c>
      <c r="B371" t="s">
        <v>27</v>
      </c>
      <c r="C371" t="s">
        <v>97</v>
      </c>
      <c r="D371">
        <v>5594</v>
      </c>
      <c r="E371">
        <v>10.7</v>
      </c>
      <c r="F371">
        <v>13.8</v>
      </c>
      <c r="G371" t="str">
        <f>IF(ISERROR(MATCH(A371,LUs!A:A,0)),"n","y")</f>
        <v>n</v>
      </c>
    </row>
    <row r="372" spans="1:7">
      <c r="A372" t="s">
        <v>173</v>
      </c>
      <c r="B372" t="s">
        <v>12</v>
      </c>
      <c r="C372" t="s">
        <v>97</v>
      </c>
      <c r="D372">
        <v>476</v>
      </c>
      <c r="E372">
        <v>11.4</v>
      </c>
      <c r="F372">
        <v>12.2</v>
      </c>
      <c r="G372" t="str">
        <f>IF(ISERROR(MATCH(A372,LUs!A:A,0)),"n","y")</f>
        <v>n</v>
      </c>
    </row>
    <row r="373" spans="1:7">
      <c r="A373" t="s">
        <v>173</v>
      </c>
      <c r="B373" t="s">
        <v>21</v>
      </c>
      <c r="C373" t="s">
        <v>97</v>
      </c>
      <c r="D373">
        <v>342</v>
      </c>
      <c r="E373">
        <v>12.5</v>
      </c>
      <c r="F373">
        <v>16.100000000000001</v>
      </c>
      <c r="G373" t="str">
        <f>IF(ISERROR(MATCH(A373,LUs!A:A,0)),"n","y")</f>
        <v>n</v>
      </c>
    </row>
    <row r="374" spans="1:7">
      <c r="A374" t="s">
        <v>173</v>
      </c>
      <c r="B374" t="s">
        <v>90</v>
      </c>
      <c r="C374" t="s">
        <v>97</v>
      </c>
      <c r="D374">
        <v>783</v>
      </c>
      <c r="E374">
        <v>6.2</v>
      </c>
      <c r="F374">
        <v>12.3</v>
      </c>
      <c r="G374" t="str">
        <f>IF(ISERROR(MATCH(A374,LUs!A:A,0)),"n","y")</f>
        <v>n</v>
      </c>
    </row>
    <row r="375" spans="1:7">
      <c r="A375" t="s">
        <v>174</v>
      </c>
      <c r="B375" t="s">
        <v>17</v>
      </c>
      <c r="C375" t="s">
        <v>97</v>
      </c>
      <c r="D375">
        <v>3211</v>
      </c>
      <c r="E375">
        <v>9.8000000000000007</v>
      </c>
      <c r="F375">
        <v>11.1</v>
      </c>
      <c r="G375" t="str">
        <f>IF(ISERROR(MATCH(A375,LUs!A:A,0)),"n","y")</f>
        <v>n</v>
      </c>
    </row>
    <row r="376" spans="1:7">
      <c r="A376" t="s">
        <v>174</v>
      </c>
      <c r="B376" t="s">
        <v>17</v>
      </c>
      <c r="C376" t="s">
        <v>98</v>
      </c>
      <c r="D376">
        <v>296</v>
      </c>
      <c r="E376">
        <v>10.7</v>
      </c>
      <c r="F376">
        <v>12.6</v>
      </c>
      <c r="G376" t="str">
        <f>IF(ISERROR(MATCH(A376,LUs!A:A,0)),"n","y")</f>
        <v>n</v>
      </c>
    </row>
    <row r="377" spans="1:7">
      <c r="A377" t="s">
        <v>174</v>
      </c>
      <c r="B377" t="s">
        <v>23</v>
      </c>
      <c r="C377" t="s">
        <v>97</v>
      </c>
      <c r="D377">
        <v>1312</v>
      </c>
      <c r="E377">
        <v>9.4</v>
      </c>
      <c r="F377">
        <v>16.600000000000001</v>
      </c>
      <c r="G377" t="str">
        <f>IF(ISERROR(MATCH(A377,LUs!A:A,0)),"n","y")</f>
        <v>n</v>
      </c>
    </row>
    <row r="378" spans="1:7">
      <c r="A378" t="s">
        <v>174</v>
      </c>
      <c r="B378" t="s">
        <v>27</v>
      </c>
      <c r="C378" t="s">
        <v>97</v>
      </c>
      <c r="D378">
        <v>30402</v>
      </c>
      <c r="E378">
        <v>9.1999999999999993</v>
      </c>
      <c r="F378">
        <v>13.6</v>
      </c>
      <c r="G378" t="str">
        <f>IF(ISERROR(MATCH(A378,LUs!A:A,0)),"n","y")</f>
        <v>n</v>
      </c>
    </row>
    <row r="379" spans="1:7">
      <c r="A379" t="s">
        <v>174</v>
      </c>
      <c r="B379" t="s">
        <v>90</v>
      </c>
      <c r="C379" t="s">
        <v>97</v>
      </c>
      <c r="D379">
        <v>10810</v>
      </c>
      <c r="E379">
        <v>5.7</v>
      </c>
      <c r="F379">
        <v>13.6</v>
      </c>
      <c r="G379" t="str">
        <f>IF(ISERROR(MATCH(A379,LUs!A:A,0)),"n","y")</f>
        <v>n</v>
      </c>
    </row>
    <row r="380" spans="1:7">
      <c r="A380" t="s">
        <v>175</v>
      </c>
      <c r="B380" t="s">
        <v>24</v>
      </c>
      <c r="C380" t="s">
        <v>97</v>
      </c>
      <c r="D380">
        <v>24407</v>
      </c>
      <c r="E380">
        <v>11.8</v>
      </c>
      <c r="F380">
        <v>17</v>
      </c>
      <c r="G380" t="str">
        <f>IF(ISERROR(MATCH(A380,LUs!A:A,0)),"n","y")</f>
        <v>n</v>
      </c>
    </row>
    <row r="381" spans="1:7">
      <c r="A381" t="s">
        <v>175</v>
      </c>
      <c r="B381" t="s">
        <v>26</v>
      </c>
      <c r="C381" t="s">
        <v>97</v>
      </c>
      <c r="D381">
        <v>4585</v>
      </c>
      <c r="E381">
        <v>13.1</v>
      </c>
      <c r="F381">
        <v>18.399999999999999</v>
      </c>
      <c r="G381" t="str">
        <f>IF(ISERROR(MATCH(A381,LUs!A:A,0)),"n","y")</f>
        <v>n</v>
      </c>
    </row>
    <row r="382" spans="1:7">
      <c r="A382" t="s">
        <v>175</v>
      </c>
      <c r="B382" t="s">
        <v>27</v>
      </c>
      <c r="C382" t="s">
        <v>97</v>
      </c>
      <c r="D382">
        <v>7787</v>
      </c>
      <c r="E382">
        <v>10.8</v>
      </c>
      <c r="F382">
        <v>13.6</v>
      </c>
      <c r="G382" t="str">
        <f>IF(ISERROR(MATCH(A382,LUs!A:A,0)),"n","y")</f>
        <v>n</v>
      </c>
    </row>
    <row r="383" spans="1:7">
      <c r="A383" t="s">
        <v>176</v>
      </c>
      <c r="B383" t="s">
        <v>12</v>
      </c>
      <c r="C383" t="s">
        <v>97</v>
      </c>
      <c r="D383">
        <v>381</v>
      </c>
      <c r="E383">
        <v>11.7</v>
      </c>
      <c r="F383">
        <v>12.5</v>
      </c>
      <c r="G383" t="str">
        <f>IF(ISERROR(MATCH(A383,LUs!A:A,0)),"n","y")</f>
        <v>n</v>
      </c>
    </row>
    <row r="384" spans="1:7">
      <c r="A384" t="s">
        <v>176</v>
      </c>
      <c r="B384" t="s">
        <v>21</v>
      </c>
      <c r="C384" t="s">
        <v>97</v>
      </c>
      <c r="D384">
        <v>873</v>
      </c>
      <c r="E384">
        <v>12.6</v>
      </c>
      <c r="F384">
        <v>16.5</v>
      </c>
      <c r="G384" t="str">
        <f>IF(ISERROR(MATCH(A384,LUs!A:A,0)),"n","y")</f>
        <v>n</v>
      </c>
    </row>
    <row r="385" spans="1:7">
      <c r="A385" t="s">
        <v>177</v>
      </c>
      <c r="B385" t="s">
        <v>12</v>
      </c>
      <c r="C385" t="s">
        <v>97</v>
      </c>
      <c r="D385">
        <v>715</v>
      </c>
      <c r="E385">
        <v>8.8000000000000007</v>
      </c>
      <c r="F385">
        <v>11.8</v>
      </c>
      <c r="G385" t="str">
        <f>IF(ISERROR(MATCH(A385,LUs!A:A,0)),"n","y")</f>
        <v>n</v>
      </c>
    </row>
    <row r="386" spans="1:7">
      <c r="A386" t="s">
        <v>177</v>
      </c>
      <c r="B386" t="s">
        <v>18</v>
      </c>
      <c r="C386" t="s">
        <v>97</v>
      </c>
      <c r="D386">
        <v>431</v>
      </c>
      <c r="E386">
        <v>16.100000000000001</v>
      </c>
      <c r="F386">
        <v>17.399999999999999</v>
      </c>
      <c r="G386" t="str">
        <f>IF(ISERROR(MATCH(A386,LUs!A:A,0)),"n","y")</f>
        <v>n</v>
      </c>
    </row>
    <row r="387" spans="1:7">
      <c r="A387" t="s">
        <v>177</v>
      </c>
      <c r="B387" t="s">
        <v>23</v>
      </c>
      <c r="C387" t="s">
        <v>97</v>
      </c>
      <c r="D387">
        <v>2888</v>
      </c>
      <c r="E387">
        <v>11.2</v>
      </c>
      <c r="F387">
        <v>17.100000000000001</v>
      </c>
      <c r="G387" t="str">
        <f>IF(ISERROR(MATCH(A387,LUs!A:A,0)),"n","y")</f>
        <v>n</v>
      </c>
    </row>
    <row r="388" spans="1:7">
      <c r="A388" t="s">
        <v>177</v>
      </c>
      <c r="B388" t="s">
        <v>27</v>
      </c>
      <c r="C388" t="s">
        <v>97</v>
      </c>
      <c r="D388">
        <v>6749</v>
      </c>
      <c r="E388">
        <v>12.4</v>
      </c>
      <c r="F388">
        <v>13.5</v>
      </c>
      <c r="G388" t="str">
        <f>IF(ISERROR(MATCH(A388,LUs!A:A,0)),"n","y")</f>
        <v>n</v>
      </c>
    </row>
    <row r="389" spans="1:7">
      <c r="A389" t="s">
        <v>177</v>
      </c>
      <c r="B389" t="s">
        <v>90</v>
      </c>
      <c r="C389" t="s">
        <v>97</v>
      </c>
      <c r="D389">
        <v>2019</v>
      </c>
      <c r="E389">
        <v>5</v>
      </c>
      <c r="F389">
        <v>13.8</v>
      </c>
      <c r="G389" t="str">
        <f>IF(ISERROR(MATCH(A389,LUs!A:A,0)),"n","y")</f>
        <v>n</v>
      </c>
    </row>
    <row r="390" spans="1:7">
      <c r="A390" t="s">
        <v>178</v>
      </c>
      <c r="B390" t="s">
        <v>12</v>
      </c>
      <c r="C390" t="s">
        <v>97</v>
      </c>
      <c r="D390">
        <v>114</v>
      </c>
      <c r="E390">
        <v>9.9</v>
      </c>
      <c r="F390">
        <v>11.3</v>
      </c>
      <c r="G390" t="str">
        <f>IF(ISERROR(MATCH(A390,LUs!A:A,0)),"n","y")</f>
        <v>n</v>
      </c>
    </row>
    <row r="391" spans="1:7">
      <c r="A391" t="s">
        <v>178</v>
      </c>
      <c r="B391" t="s">
        <v>17</v>
      </c>
      <c r="C391" t="s">
        <v>97</v>
      </c>
      <c r="D391">
        <v>4114</v>
      </c>
      <c r="E391">
        <v>10.1</v>
      </c>
      <c r="F391">
        <v>11.6</v>
      </c>
      <c r="G391" t="str">
        <f>IF(ISERROR(MATCH(A391,LUs!A:A,0)),"n","y")</f>
        <v>n</v>
      </c>
    </row>
    <row r="392" spans="1:7">
      <c r="A392" t="s">
        <v>178</v>
      </c>
      <c r="B392" t="s">
        <v>17</v>
      </c>
      <c r="C392" t="s">
        <v>98</v>
      </c>
      <c r="D392">
        <v>295</v>
      </c>
      <c r="E392">
        <v>11.6</v>
      </c>
      <c r="F392">
        <v>11.8</v>
      </c>
      <c r="G392" t="str">
        <f>IF(ISERROR(MATCH(A392,LUs!A:A,0)),"n","y")</f>
        <v>n</v>
      </c>
    </row>
    <row r="393" spans="1:7">
      <c r="A393" t="s">
        <v>178</v>
      </c>
      <c r="B393" t="s">
        <v>23</v>
      </c>
      <c r="C393" t="s">
        <v>97</v>
      </c>
      <c r="D393">
        <v>4987</v>
      </c>
      <c r="E393">
        <v>10.9</v>
      </c>
      <c r="F393">
        <v>17.2</v>
      </c>
      <c r="G393" t="str">
        <f>IF(ISERROR(MATCH(A393,LUs!A:A,0)),"n","y")</f>
        <v>n</v>
      </c>
    </row>
    <row r="394" spans="1:7">
      <c r="A394" t="s">
        <v>178</v>
      </c>
      <c r="B394" t="s">
        <v>27</v>
      </c>
      <c r="C394" t="s">
        <v>97</v>
      </c>
      <c r="D394">
        <v>19007</v>
      </c>
      <c r="E394">
        <v>10.5</v>
      </c>
      <c r="F394">
        <v>13.5</v>
      </c>
      <c r="G394" t="str">
        <f>IF(ISERROR(MATCH(A394,LUs!A:A,0)),"n","y")</f>
        <v>n</v>
      </c>
    </row>
    <row r="395" spans="1:7">
      <c r="A395" t="s">
        <v>178</v>
      </c>
      <c r="B395" t="s">
        <v>90</v>
      </c>
      <c r="C395" t="s">
        <v>97</v>
      </c>
      <c r="D395">
        <v>1991</v>
      </c>
      <c r="E395">
        <v>4.9000000000000004</v>
      </c>
      <c r="F395">
        <v>13.8</v>
      </c>
      <c r="G395" t="str">
        <f>IF(ISERROR(MATCH(A395,LUs!A:A,0)),"n","y")</f>
        <v>n</v>
      </c>
    </row>
    <row r="396" spans="1:7">
      <c r="A396" t="s">
        <v>179</v>
      </c>
      <c r="B396" t="s">
        <v>8</v>
      </c>
      <c r="C396" t="s">
        <v>97</v>
      </c>
      <c r="D396">
        <v>182</v>
      </c>
      <c r="E396">
        <v>14.5</v>
      </c>
      <c r="F396">
        <v>20.6</v>
      </c>
      <c r="G396" t="str">
        <f>IF(ISERROR(MATCH(A396,LUs!A:A,0)),"n","y")</f>
        <v>n</v>
      </c>
    </row>
    <row r="397" spans="1:7">
      <c r="A397" t="s">
        <v>179</v>
      </c>
      <c r="B397" t="s">
        <v>8</v>
      </c>
      <c r="C397" t="s">
        <v>98</v>
      </c>
      <c r="D397">
        <v>112</v>
      </c>
      <c r="E397">
        <v>15.9</v>
      </c>
      <c r="F397">
        <v>23.9</v>
      </c>
      <c r="G397" t="str">
        <f>IF(ISERROR(MATCH(A397,LUs!A:A,0)),"n","y")</f>
        <v>n</v>
      </c>
    </row>
    <row r="398" spans="1:7">
      <c r="A398" t="s">
        <v>180</v>
      </c>
      <c r="B398" t="s">
        <v>12</v>
      </c>
      <c r="C398" t="s">
        <v>97</v>
      </c>
      <c r="D398">
        <v>2407</v>
      </c>
      <c r="E398">
        <v>10.6</v>
      </c>
      <c r="F398">
        <v>13.3</v>
      </c>
      <c r="G398" t="str">
        <f>IF(ISERROR(MATCH(A398,LUs!A:A,0)),"n","y")</f>
        <v>n</v>
      </c>
    </row>
    <row r="399" spans="1:7">
      <c r="A399" t="s">
        <v>180</v>
      </c>
      <c r="B399" t="s">
        <v>23</v>
      </c>
      <c r="C399" t="s">
        <v>97</v>
      </c>
      <c r="D399">
        <v>3401</v>
      </c>
      <c r="E399">
        <v>10.9</v>
      </c>
      <c r="F399">
        <v>16.399999999999999</v>
      </c>
      <c r="G399" t="str">
        <f>IF(ISERROR(MATCH(A399,LUs!A:A,0)),"n","y")</f>
        <v>n</v>
      </c>
    </row>
    <row r="400" spans="1:7">
      <c r="A400" t="s">
        <v>180</v>
      </c>
      <c r="B400" t="s">
        <v>27</v>
      </c>
      <c r="C400" t="s">
        <v>97</v>
      </c>
      <c r="D400">
        <v>6612</v>
      </c>
      <c r="E400">
        <v>10.9</v>
      </c>
      <c r="F400">
        <v>13.8</v>
      </c>
      <c r="G400" t="str">
        <f>IF(ISERROR(MATCH(A400,LUs!A:A,0)),"n","y")</f>
        <v>n</v>
      </c>
    </row>
    <row r="401" spans="1:7">
      <c r="A401" t="s">
        <v>180</v>
      </c>
      <c r="B401" t="s">
        <v>90</v>
      </c>
      <c r="C401" t="s">
        <v>97</v>
      </c>
      <c r="D401">
        <v>161</v>
      </c>
      <c r="E401">
        <v>5.8</v>
      </c>
      <c r="F401">
        <v>14.1</v>
      </c>
      <c r="G401" t="str">
        <f>IF(ISERROR(MATCH(A401,LUs!A:A,0)),"n","y")</f>
        <v>n</v>
      </c>
    </row>
    <row r="402" spans="1:7">
      <c r="A402" t="s">
        <v>181</v>
      </c>
      <c r="B402" t="s">
        <v>16</v>
      </c>
      <c r="C402" t="s">
        <v>97</v>
      </c>
      <c r="D402">
        <v>866</v>
      </c>
      <c r="E402">
        <v>15.1</v>
      </c>
      <c r="F402">
        <v>17.8</v>
      </c>
      <c r="G402" t="str">
        <f>IF(ISERROR(MATCH(A402,LUs!A:A,0)),"n","y")</f>
        <v>n</v>
      </c>
    </row>
    <row r="403" spans="1:7">
      <c r="A403" t="s">
        <v>181</v>
      </c>
      <c r="B403" t="s">
        <v>24</v>
      </c>
      <c r="C403" t="s">
        <v>97</v>
      </c>
      <c r="D403">
        <v>3278</v>
      </c>
      <c r="E403">
        <v>13.5</v>
      </c>
      <c r="F403">
        <v>17</v>
      </c>
      <c r="G403" t="str">
        <f>IF(ISERROR(MATCH(A403,LUs!A:A,0)),"n","y")</f>
        <v>n</v>
      </c>
    </row>
    <row r="404" spans="1:7">
      <c r="A404" t="s">
        <v>181</v>
      </c>
      <c r="B404" t="s">
        <v>27</v>
      </c>
      <c r="C404" t="s">
        <v>97</v>
      </c>
      <c r="D404">
        <v>465</v>
      </c>
      <c r="E404">
        <v>12.1</v>
      </c>
      <c r="F404">
        <v>13.7</v>
      </c>
      <c r="G404" t="str">
        <f>IF(ISERROR(MATCH(A404,LUs!A:A,0)),"n","y")</f>
        <v>n</v>
      </c>
    </row>
    <row r="405" spans="1:7">
      <c r="A405" t="s">
        <v>182</v>
      </c>
      <c r="B405" t="s">
        <v>91</v>
      </c>
      <c r="C405" t="s">
        <v>97</v>
      </c>
      <c r="D405">
        <v>1341</v>
      </c>
      <c r="E405">
        <v>9.6999999999999993</v>
      </c>
      <c r="F405">
        <v>9.6999999999999993</v>
      </c>
      <c r="G405" t="str">
        <f>IF(ISERROR(MATCH(A405,LUs!A:A,0)),"n","y")</f>
        <v>n</v>
      </c>
    </row>
    <row r="406" spans="1:7">
      <c r="A406" t="s">
        <v>182</v>
      </c>
      <c r="B406" t="s">
        <v>23</v>
      </c>
      <c r="C406" t="s">
        <v>97</v>
      </c>
      <c r="D406">
        <v>4549</v>
      </c>
      <c r="E406">
        <v>9.8000000000000007</v>
      </c>
      <c r="F406">
        <v>17.100000000000001</v>
      </c>
      <c r="G406" t="str">
        <f>IF(ISERROR(MATCH(A406,LUs!A:A,0)),"n","y")</f>
        <v>n</v>
      </c>
    </row>
    <row r="407" spans="1:7">
      <c r="A407" t="s">
        <v>182</v>
      </c>
      <c r="B407" t="s">
        <v>90</v>
      </c>
      <c r="C407" t="s">
        <v>97</v>
      </c>
      <c r="D407">
        <v>193</v>
      </c>
      <c r="E407">
        <v>5.2</v>
      </c>
      <c r="F407">
        <v>8.6</v>
      </c>
      <c r="G407" t="str">
        <f>IF(ISERROR(MATCH(A407,LUs!A:A,0)),"n","y")</f>
        <v>n</v>
      </c>
    </row>
    <row r="408" spans="1:7">
      <c r="A408" t="s">
        <v>183</v>
      </c>
      <c r="B408" t="s">
        <v>91</v>
      </c>
      <c r="C408" t="s">
        <v>97</v>
      </c>
      <c r="D408">
        <v>2148</v>
      </c>
      <c r="E408">
        <v>10</v>
      </c>
      <c r="F408">
        <v>10</v>
      </c>
      <c r="G408" t="str">
        <f>IF(ISERROR(MATCH(A408,LUs!A:A,0)),"n","y")</f>
        <v>n</v>
      </c>
    </row>
    <row r="409" spans="1:7">
      <c r="A409" t="s">
        <v>183</v>
      </c>
      <c r="B409" t="s">
        <v>23</v>
      </c>
      <c r="C409" t="s">
        <v>97</v>
      </c>
      <c r="D409">
        <v>6127</v>
      </c>
      <c r="E409">
        <v>9.6</v>
      </c>
      <c r="F409">
        <v>16.8</v>
      </c>
      <c r="G409" t="str">
        <f>IF(ISERROR(MATCH(A409,LUs!A:A,0)),"n","y")</f>
        <v>n</v>
      </c>
    </row>
    <row r="410" spans="1:7">
      <c r="A410" t="s">
        <v>183</v>
      </c>
      <c r="B410" t="s">
        <v>27</v>
      </c>
      <c r="C410" t="s">
        <v>97</v>
      </c>
      <c r="D410">
        <v>396</v>
      </c>
      <c r="E410">
        <v>10.4</v>
      </c>
      <c r="F410">
        <v>13.4</v>
      </c>
      <c r="G410" t="str">
        <f>IF(ISERROR(MATCH(A410,LUs!A:A,0)),"n","y")</f>
        <v>n</v>
      </c>
    </row>
    <row r="411" spans="1:7">
      <c r="A411" t="s">
        <v>183</v>
      </c>
      <c r="B411" t="s">
        <v>90</v>
      </c>
      <c r="C411" t="s">
        <v>97</v>
      </c>
      <c r="D411">
        <v>1583</v>
      </c>
      <c r="E411">
        <v>5.7</v>
      </c>
      <c r="F411">
        <v>14</v>
      </c>
      <c r="G411" t="str">
        <f>IF(ISERROR(MATCH(A411,LUs!A:A,0)),"n","y")</f>
        <v>n</v>
      </c>
    </row>
    <row r="412" spans="1:7">
      <c r="A412" t="s">
        <v>184</v>
      </c>
      <c r="B412" t="s">
        <v>23</v>
      </c>
      <c r="C412" t="s">
        <v>97</v>
      </c>
      <c r="D412">
        <v>3745</v>
      </c>
      <c r="E412">
        <v>10.5</v>
      </c>
      <c r="F412">
        <v>17.3</v>
      </c>
      <c r="G412" t="str">
        <f>IF(ISERROR(MATCH(A412,LUs!A:A,0)),"n","y")</f>
        <v>n</v>
      </c>
    </row>
    <row r="413" spans="1:7">
      <c r="A413" t="s">
        <v>184</v>
      </c>
      <c r="B413" t="s">
        <v>25</v>
      </c>
      <c r="C413" t="s">
        <v>97</v>
      </c>
      <c r="D413">
        <v>18719</v>
      </c>
      <c r="E413">
        <v>11.7</v>
      </c>
      <c r="F413">
        <v>10.9</v>
      </c>
      <c r="G413" t="str">
        <f>IF(ISERROR(MATCH(A413,LUs!A:A,0)),"n","y")</f>
        <v>n</v>
      </c>
    </row>
    <row r="414" spans="1:7">
      <c r="A414" t="s">
        <v>184</v>
      </c>
      <c r="B414" t="s">
        <v>30</v>
      </c>
      <c r="C414" t="s">
        <v>97</v>
      </c>
      <c r="D414">
        <v>391</v>
      </c>
      <c r="E414">
        <v>12.4</v>
      </c>
      <c r="F414">
        <v>17.2</v>
      </c>
      <c r="G414" t="str">
        <f>IF(ISERROR(MATCH(A414,LUs!A:A,0)),"n","y")</f>
        <v>n</v>
      </c>
    </row>
    <row r="415" spans="1:7">
      <c r="A415" t="s">
        <v>185</v>
      </c>
      <c r="B415" t="s">
        <v>12</v>
      </c>
      <c r="C415" t="s">
        <v>97</v>
      </c>
      <c r="D415">
        <v>942</v>
      </c>
      <c r="E415">
        <v>6.9</v>
      </c>
      <c r="F415">
        <v>9.1</v>
      </c>
      <c r="G415" t="str">
        <f>IF(ISERROR(MATCH(A415,LUs!A:A,0)),"n","y")</f>
        <v>n</v>
      </c>
    </row>
    <row r="416" spans="1:7">
      <c r="A416" t="s">
        <v>185</v>
      </c>
      <c r="B416" t="s">
        <v>17</v>
      </c>
      <c r="C416" t="s">
        <v>97</v>
      </c>
      <c r="D416">
        <v>6224</v>
      </c>
      <c r="E416">
        <v>10.199999999999999</v>
      </c>
      <c r="F416">
        <v>11.8</v>
      </c>
      <c r="G416" t="str">
        <f>IF(ISERROR(MATCH(A416,LUs!A:A,0)),"n","y")</f>
        <v>n</v>
      </c>
    </row>
    <row r="417" spans="1:7">
      <c r="A417" t="s">
        <v>185</v>
      </c>
      <c r="B417" t="s">
        <v>17</v>
      </c>
      <c r="C417" t="s">
        <v>98</v>
      </c>
      <c r="D417">
        <v>487</v>
      </c>
      <c r="E417">
        <v>11.7</v>
      </c>
      <c r="F417">
        <v>12.9</v>
      </c>
      <c r="G417" t="str">
        <f>IF(ISERROR(MATCH(A417,LUs!A:A,0)),"n","y")</f>
        <v>n</v>
      </c>
    </row>
    <row r="418" spans="1:7">
      <c r="A418" t="s">
        <v>185</v>
      </c>
      <c r="B418" t="s">
        <v>18</v>
      </c>
      <c r="C418" t="s">
        <v>97</v>
      </c>
      <c r="D418">
        <v>663</v>
      </c>
      <c r="E418">
        <v>13.4</v>
      </c>
      <c r="F418">
        <v>14.9</v>
      </c>
      <c r="G418" t="str">
        <f>IF(ISERROR(MATCH(A418,LUs!A:A,0)),"n","y")</f>
        <v>n</v>
      </c>
    </row>
    <row r="419" spans="1:7">
      <c r="A419" t="s">
        <v>185</v>
      </c>
      <c r="B419" t="s">
        <v>18</v>
      </c>
      <c r="C419" t="s">
        <v>98</v>
      </c>
      <c r="D419">
        <v>423</v>
      </c>
      <c r="E419">
        <v>11.9</v>
      </c>
      <c r="F419">
        <v>13.1</v>
      </c>
      <c r="G419" t="str">
        <f>IF(ISERROR(MATCH(A419,LUs!A:A,0)),"n","y")</f>
        <v>n</v>
      </c>
    </row>
    <row r="420" spans="1:7">
      <c r="A420" t="s">
        <v>185</v>
      </c>
      <c r="B420" t="s">
        <v>20</v>
      </c>
      <c r="C420" t="s">
        <v>97</v>
      </c>
      <c r="D420">
        <v>156</v>
      </c>
      <c r="E420">
        <v>11.6</v>
      </c>
      <c r="F420">
        <v>15.1</v>
      </c>
      <c r="G420" t="str">
        <f>IF(ISERROR(MATCH(A420,LUs!A:A,0)),"n","y")</f>
        <v>n</v>
      </c>
    </row>
    <row r="421" spans="1:7">
      <c r="A421" t="s">
        <v>185</v>
      </c>
      <c r="B421" t="s">
        <v>23</v>
      </c>
      <c r="C421" t="s">
        <v>97</v>
      </c>
      <c r="D421">
        <v>4965</v>
      </c>
      <c r="E421">
        <v>9.8000000000000007</v>
      </c>
      <c r="F421">
        <v>17.100000000000001</v>
      </c>
      <c r="G421" t="str">
        <f>IF(ISERROR(MATCH(A421,LUs!A:A,0)),"n","y")</f>
        <v>n</v>
      </c>
    </row>
    <row r="422" spans="1:7">
      <c r="A422" t="s">
        <v>185</v>
      </c>
      <c r="B422" t="s">
        <v>27</v>
      </c>
      <c r="C422" t="s">
        <v>97</v>
      </c>
      <c r="D422">
        <v>1519</v>
      </c>
      <c r="E422">
        <v>10</v>
      </c>
      <c r="F422">
        <v>13.6</v>
      </c>
      <c r="G422" t="str">
        <f>IF(ISERROR(MATCH(A422,LUs!A:A,0)),"n","y")</f>
        <v>n</v>
      </c>
    </row>
    <row r="423" spans="1:7">
      <c r="A423" t="s">
        <v>185</v>
      </c>
      <c r="B423" t="s">
        <v>90</v>
      </c>
      <c r="C423" t="s">
        <v>97</v>
      </c>
      <c r="D423">
        <v>3462</v>
      </c>
      <c r="E423">
        <v>5.7</v>
      </c>
      <c r="F423">
        <v>12.9</v>
      </c>
      <c r="G423" t="str">
        <f>IF(ISERROR(MATCH(A423,LUs!A:A,0)),"n","y")</f>
        <v>n</v>
      </c>
    </row>
    <row r="424" spans="1:7">
      <c r="A424" t="s">
        <v>186</v>
      </c>
      <c r="B424" t="s">
        <v>10</v>
      </c>
      <c r="C424" t="s">
        <v>97</v>
      </c>
      <c r="D424">
        <v>964</v>
      </c>
      <c r="E424">
        <v>10</v>
      </c>
      <c r="F424">
        <v>13.5</v>
      </c>
      <c r="G424" t="str">
        <f>IF(ISERROR(MATCH(A424,LUs!A:A,0)),"n","y")</f>
        <v>n</v>
      </c>
    </row>
    <row r="425" spans="1:7">
      <c r="A425" t="s">
        <v>186</v>
      </c>
      <c r="B425" t="s">
        <v>11</v>
      </c>
      <c r="C425" t="s">
        <v>97</v>
      </c>
      <c r="D425">
        <v>932</v>
      </c>
      <c r="E425">
        <v>12.2</v>
      </c>
      <c r="F425">
        <v>13.3</v>
      </c>
      <c r="G425" t="str">
        <f>IF(ISERROR(MATCH(A425,LUs!A:A,0)),"n","y")</f>
        <v>n</v>
      </c>
    </row>
    <row r="426" spans="1:7">
      <c r="A426" t="s">
        <v>186</v>
      </c>
      <c r="B426" t="s">
        <v>41</v>
      </c>
      <c r="C426" t="s">
        <v>97</v>
      </c>
      <c r="D426">
        <v>5327</v>
      </c>
      <c r="E426">
        <v>15.6</v>
      </c>
      <c r="F426">
        <v>19.3</v>
      </c>
      <c r="G426" t="str">
        <f>IF(ISERROR(MATCH(A426,LUs!A:A,0)),"n","y")</f>
        <v>n</v>
      </c>
    </row>
    <row r="427" spans="1:7">
      <c r="A427" t="s">
        <v>187</v>
      </c>
      <c r="B427" t="s">
        <v>12</v>
      </c>
      <c r="C427" t="s">
        <v>97</v>
      </c>
      <c r="D427">
        <v>733</v>
      </c>
      <c r="E427">
        <v>8.3000000000000007</v>
      </c>
      <c r="F427">
        <v>10.9</v>
      </c>
      <c r="G427" t="str">
        <f>IF(ISERROR(MATCH(A427,LUs!A:A,0)),"n","y")</f>
        <v>n</v>
      </c>
    </row>
    <row r="428" spans="1:7">
      <c r="A428" t="s">
        <v>187</v>
      </c>
      <c r="B428" t="s">
        <v>17</v>
      </c>
      <c r="C428" t="s">
        <v>97</v>
      </c>
      <c r="D428">
        <v>1896</v>
      </c>
      <c r="E428">
        <v>10.5</v>
      </c>
      <c r="F428">
        <v>12</v>
      </c>
      <c r="G428" t="str">
        <f>IF(ISERROR(MATCH(A428,LUs!A:A,0)),"n","y")</f>
        <v>n</v>
      </c>
    </row>
    <row r="429" spans="1:7">
      <c r="A429" t="s">
        <v>187</v>
      </c>
      <c r="B429" t="s">
        <v>17</v>
      </c>
      <c r="C429" t="s">
        <v>98</v>
      </c>
      <c r="D429">
        <v>635</v>
      </c>
      <c r="E429">
        <v>10.8</v>
      </c>
      <c r="F429">
        <v>12.5</v>
      </c>
      <c r="G429" t="str">
        <f>IF(ISERROR(MATCH(A429,LUs!A:A,0)),"n","y")</f>
        <v>n</v>
      </c>
    </row>
    <row r="430" spans="1:7">
      <c r="A430" t="s">
        <v>187</v>
      </c>
      <c r="B430" t="s">
        <v>18</v>
      </c>
      <c r="C430" t="s">
        <v>97</v>
      </c>
      <c r="D430">
        <v>520</v>
      </c>
      <c r="E430">
        <v>10.8</v>
      </c>
      <c r="F430">
        <v>13.6</v>
      </c>
      <c r="G430" t="str">
        <f>IF(ISERROR(MATCH(A430,LUs!A:A,0)),"n","y")</f>
        <v>n</v>
      </c>
    </row>
    <row r="431" spans="1:7">
      <c r="A431" t="s">
        <v>187</v>
      </c>
      <c r="B431" t="s">
        <v>18</v>
      </c>
      <c r="C431" t="s">
        <v>98</v>
      </c>
      <c r="D431">
        <v>351</v>
      </c>
      <c r="E431">
        <v>11</v>
      </c>
      <c r="F431">
        <v>12.5</v>
      </c>
      <c r="G431" t="str">
        <f>IF(ISERROR(MATCH(A431,LUs!A:A,0)),"n","y")</f>
        <v>n</v>
      </c>
    </row>
    <row r="432" spans="1:7">
      <c r="A432" t="s">
        <v>187</v>
      </c>
      <c r="B432" t="s">
        <v>20</v>
      </c>
      <c r="C432" t="s">
        <v>97</v>
      </c>
      <c r="D432">
        <v>712</v>
      </c>
      <c r="E432">
        <v>11.6</v>
      </c>
      <c r="F432">
        <v>15.1</v>
      </c>
      <c r="G432" t="str">
        <f>IF(ISERROR(MATCH(A432,LUs!A:A,0)),"n","y")</f>
        <v>n</v>
      </c>
    </row>
    <row r="433" spans="1:7">
      <c r="A433" t="s">
        <v>187</v>
      </c>
      <c r="B433" t="s">
        <v>23</v>
      </c>
      <c r="C433" t="s">
        <v>97</v>
      </c>
      <c r="D433">
        <v>812</v>
      </c>
      <c r="E433">
        <v>8.5</v>
      </c>
      <c r="F433">
        <v>16.8</v>
      </c>
      <c r="G433" t="str">
        <f>IF(ISERROR(MATCH(A433,LUs!A:A,0)),"n","y")</f>
        <v>n</v>
      </c>
    </row>
    <row r="434" spans="1:7">
      <c r="A434" t="s">
        <v>187</v>
      </c>
      <c r="B434" t="s">
        <v>90</v>
      </c>
      <c r="C434" t="s">
        <v>97</v>
      </c>
      <c r="D434">
        <v>2680</v>
      </c>
      <c r="E434">
        <v>5.0999999999999996</v>
      </c>
      <c r="F434">
        <v>11.2</v>
      </c>
      <c r="G434" t="str">
        <f>IF(ISERROR(MATCH(A434,LUs!A:A,0)),"n","y")</f>
        <v>n</v>
      </c>
    </row>
    <row r="435" spans="1:7">
      <c r="A435" t="s">
        <v>188</v>
      </c>
      <c r="B435" t="s">
        <v>11</v>
      </c>
      <c r="C435" t="s">
        <v>97</v>
      </c>
      <c r="D435">
        <v>1720</v>
      </c>
      <c r="E435">
        <v>12.3</v>
      </c>
      <c r="F435">
        <v>13.9</v>
      </c>
      <c r="G435" t="str">
        <f>IF(ISERROR(MATCH(A435,LUs!A:A,0)),"n","y")</f>
        <v>n</v>
      </c>
    </row>
    <row r="436" spans="1:7">
      <c r="A436" t="s">
        <v>188</v>
      </c>
      <c r="B436" t="s">
        <v>41</v>
      </c>
      <c r="C436" t="s">
        <v>97</v>
      </c>
      <c r="D436">
        <v>3638</v>
      </c>
      <c r="E436">
        <v>14.9</v>
      </c>
      <c r="F436">
        <v>17.5</v>
      </c>
      <c r="G436" t="str">
        <f>IF(ISERROR(MATCH(A436,LUs!A:A,0)),"n","y")</f>
        <v>n</v>
      </c>
    </row>
    <row r="437" spans="1:7">
      <c r="A437" t="s">
        <v>189</v>
      </c>
      <c r="B437" t="s">
        <v>16</v>
      </c>
      <c r="C437" t="s">
        <v>97</v>
      </c>
      <c r="D437">
        <v>1039</v>
      </c>
      <c r="E437">
        <v>15</v>
      </c>
      <c r="F437">
        <v>17.899999999999999</v>
      </c>
      <c r="G437" t="str">
        <f>IF(ISERROR(MATCH(A437,LUs!A:A,0)),"n","y")</f>
        <v>n</v>
      </c>
    </row>
    <row r="438" spans="1:7">
      <c r="A438" t="s">
        <v>189</v>
      </c>
      <c r="B438" t="s">
        <v>16</v>
      </c>
      <c r="C438" t="s">
        <v>98</v>
      </c>
      <c r="D438">
        <v>2914</v>
      </c>
      <c r="E438">
        <v>13.7</v>
      </c>
      <c r="F438">
        <v>17.8</v>
      </c>
      <c r="G438" t="str">
        <f>IF(ISERROR(MATCH(A438,LUs!A:A,0)),"n","y")</f>
        <v>n</v>
      </c>
    </row>
    <row r="439" spans="1:7">
      <c r="A439" t="s">
        <v>189</v>
      </c>
      <c r="B439" t="s">
        <v>19</v>
      </c>
      <c r="C439" t="s">
        <v>98</v>
      </c>
      <c r="D439">
        <v>2183</v>
      </c>
      <c r="E439">
        <v>14.1</v>
      </c>
      <c r="F439">
        <v>14.9</v>
      </c>
      <c r="G439" t="str">
        <f>IF(ISERROR(MATCH(A439,LUs!A:A,0)),"n","y")</f>
        <v>n</v>
      </c>
    </row>
    <row r="440" spans="1:7">
      <c r="A440" t="s">
        <v>189</v>
      </c>
      <c r="B440" t="s">
        <v>26</v>
      </c>
      <c r="C440" t="s">
        <v>97</v>
      </c>
      <c r="D440">
        <v>7395</v>
      </c>
      <c r="E440">
        <v>15.8</v>
      </c>
      <c r="F440">
        <v>18.3</v>
      </c>
      <c r="G440" t="str">
        <f>IF(ISERROR(MATCH(A440,LUs!A:A,0)),"n","y")</f>
        <v>n</v>
      </c>
    </row>
    <row r="441" spans="1:7">
      <c r="A441" t="s">
        <v>189</v>
      </c>
      <c r="B441" t="s">
        <v>26</v>
      </c>
      <c r="C441" t="s">
        <v>98</v>
      </c>
      <c r="D441">
        <v>137</v>
      </c>
      <c r="E441">
        <v>15.1</v>
      </c>
      <c r="F441">
        <v>18</v>
      </c>
      <c r="G441" t="str">
        <f>IF(ISERROR(MATCH(A441,LUs!A:A,0)),"n","y")</f>
        <v>n</v>
      </c>
    </row>
    <row r="442" spans="1:7">
      <c r="A442" t="s">
        <v>189</v>
      </c>
      <c r="B442" t="s">
        <v>29</v>
      </c>
      <c r="C442" t="s">
        <v>97</v>
      </c>
      <c r="D442">
        <v>1338</v>
      </c>
      <c r="E442">
        <v>16.2</v>
      </c>
      <c r="F442">
        <v>12.4</v>
      </c>
      <c r="G442" t="str">
        <f>IF(ISERROR(MATCH(A442,LUs!A:A,0)),"n","y")</f>
        <v>n</v>
      </c>
    </row>
    <row r="443" spans="1:7">
      <c r="A443" t="s">
        <v>189</v>
      </c>
      <c r="B443" t="s">
        <v>29</v>
      </c>
      <c r="C443" t="s">
        <v>98</v>
      </c>
      <c r="D443">
        <v>500</v>
      </c>
      <c r="E443">
        <v>14.1</v>
      </c>
      <c r="F443">
        <v>17.899999999999999</v>
      </c>
      <c r="G443" t="str">
        <f>IF(ISERROR(MATCH(A443,LUs!A:A,0)),"n","y")</f>
        <v>n</v>
      </c>
    </row>
  </sheetData>
  <phoneticPr fontId="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3" sqref="A3"/>
    </sheetView>
  </sheetViews>
  <sheetFormatPr defaultRowHeight="12.75"/>
  <cols>
    <col min="1" max="1" width="10.5703125" customWidth="1"/>
  </cols>
  <sheetData>
    <row r="1" spans="1:1">
      <c r="A1" t="s">
        <v>93</v>
      </c>
    </row>
    <row r="2" spans="1:1">
      <c r="A2" t="s">
        <v>103</v>
      </c>
    </row>
    <row r="3" spans="1:1">
      <c r="A3" t="s">
        <v>107</v>
      </c>
    </row>
    <row r="4" spans="1:1">
      <c r="A4" t="s">
        <v>111</v>
      </c>
    </row>
    <row r="5" spans="1:1">
      <c r="A5" t="s">
        <v>116</v>
      </c>
    </row>
    <row r="6" spans="1:1">
      <c r="A6" t="s">
        <v>138</v>
      </c>
    </row>
    <row r="7" spans="1:1">
      <c r="A7" t="s">
        <v>153</v>
      </c>
    </row>
    <row r="8" spans="1:1">
      <c r="A8" t="s">
        <v>169</v>
      </c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A3" sqref="A3"/>
    </sheetView>
  </sheetViews>
  <sheetFormatPr defaultRowHeight="12.75"/>
  <cols>
    <col min="1" max="1" width="14.7109375" customWidth="1"/>
    <col min="2" max="2" width="12.28515625" bestFit="1" customWidth="1"/>
  </cols>
  <sheetData>
    <row r="3" spans="1:2">
      <c r="A3" s="15" t="s">
        <v>770</v>
      </c>
      <c r="B3" t="s">
        <v>772</v>
      </c>
    </row>
    <row r="4" spans="1:2">
      <c r="A4" s="16" t="s">
        <v>10</v>
      </c>
      <c r="B4" s="17">
        <v>3386</v>
      </c>
    </row>
    <row r="5" spans="1:2">
      <c r="A5" s="16" t="s">
        <v>11</v>
      </c>
      <c r="B5" s="17">
        <v>4685</v>
      </c>
    </row>
    <row r="6" spans="1:2">
      <c r="A6" s="16" t="s">
        <v>12</v>
      </c>
      <c r="B6" s="17">
        <v>898</v>
      </c>
    </row>
    <row r="7" spans="1:2">
      <c r="A7" s="16" t="s">
        <v>91</v>
      </c>
      <c r="B7" s="17">
        <v>706</v>
      </c>
    </row>
    <row r="8" spans="1:2">
      <c r="A8" s="16" t="s">
        <v>14</v>
      </c>
      <c r="B8" s="17">
        <v>10331</v>
      </c>
    </row>
    <row r="9" spans="1:2">
      <c r="A9" s="16" t="s">
        <v>41</v>
      </c>
      <c r="B9" s="17">
        <v>19811</v>
      </c>
    </row>
    <row r="10" spans="1:2">
      <c r="A10" s="16" t="s">
        <v>16</v>
      </c>
      <c r="B10" s="17">
        <v>3163</v>
      </c>
    </row>
    <row r="11" spans="1:2">
      <c r="A11" s="16" t="s">
        <v>17</v>
      </c>
      <c r="B11" s="17">
        <v>32923</v>
      </c>
    </row>
    <row r="12" spans="1:2">
      <c r="A12" s="16" t="s">
        <v>18</v>
      </c>
      <c r="B12" s="17">
        <v>131</v>
      </c>
    </row>
    <row r="13" spans="1:2">
      <c r="A13" s="16" t="s">
        <v>19</v>
      </c>
      <c r="B13" s="17">
        <v>5733</v>
      </c>
    </row>
    <row r="14" spans="1:2">
      <c r="A14" s="16" t="s">
        <v>23</v>
      </c>
      <c r="B14" s="17">
        <v>22106</v>
      </c>
    </row>
    <row r="15" spans="1:2">
      <c r="A15" s="16" t="s">
        <v>26</v>
      </c>
      <c r="B15" s="17">
        <v>604</v>
      </c>
    </row>
    <row r="16" spans="1:2">
      <c r="A16" s="16" t="s">
        <v>27</v>
      </c>
      <c r="B16" s="17">
        <v>74975</v>
      </c>
    </row>
    <row r="17" spans="1:2">
      <c r="A17" s="16" t="s">
        <v>28</v>
      </c>
      <c r="B17" s="17">
        <v>18073</v>
      </c>
    </row>
    <row r="18" spans="1:2">
      <c r="A18" s="16" t="s">
        <v>30</v>
      </c>
      <c r="B18" s="17">
        <v>1464</v>
      </c>
    </row>
    <row r="19" spans="1:2">
      <c r="A19" s="16" t="s">
        <v>90</v>
      </c>
      <c r="B19" s="17">
        <v>6685</v>
      </c>
    </row>
    <row r="20" spans="1:2">
      <c r="A20" s="16" t="s">
        <v>771</v>
      </c>
      <c r="B20" s="17">
        <v>205674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BEC_StandLabel_FDI</vt:lpstr>
      <vt:lpstr>TipsyLimits</vt:lpstr>
      <vt:lpstr>ExistingTreatments</vt:lpstr>
      <vt:lpstr>RegulationSilvCosts</vt:lpstr>
      <vt:lpstr>FFEPSilvCosts</vt:lpstr>
      <vt:lpstr>MoFR_Rates</vt:lpstr>
      <vt:lpstr>InventoryLU</vt:lpstr>
      <vt:lpstr>LUs</vt:lpstr>
      <vt:lpstr>BEC sum</vt:lpstr>
      <vt:lpstr>InventoryLU_Blk</vt:lpstr>
      <vt:lpstr>RegenOptions</vt:lpstr>
      <vt:lpstr>NoMgmt</vt:lpstr>
      <vt:lpstr>Reg</vt:lpstr>
      <vt:lpstr>FFEP</vt:lpstr>
      <vt:lpstr>MasterSilv</vt:lpstr>
      <vt:lpstr>MasterCosts</vt:lpstr>
      <vt:lpstr>TipsyOutputs</vt:lpstr>
      <vt:lpstr>7LUTipsy60_100</vt:lpstr>
      <vt:lpstr>BEC Silviculture Surrogate</vt:lpstr>
      <vt:lpstr>Sheet3</vt:lpstr>
    </vt:vector>
  </TitlesOfParts>
  <Company>uvic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TimBogle</dc:creator>
  <cp:lastModifiedBy>tnbogle</cp:lastModifiedBy>
  <dcterms:created xsi:type="dcterms:W3CDTF">2010-05-27T22:01:33Z</dcterms:created>
  <dcterms:modified xsi:type="dcterms:W3CDTF">2012-04-03T00:28:21Z</dcterms:modified>
</cp:coreProperties>
</file>